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tables/table3.xml" ContentType="application/vnd.openxmlformats-officedocument.spreadsheetml.table+xml"/>
  <Override PartName="/xl/customProperty4.bin" ContentType="application/vnd.openxmlformats-officedocument.spreadsheetml.customProperty"/>
  <Override PartName="/xl/comments1.xml" ContentType="application/vnd.openxmlformats-officedocument.spreadsheetml.comments+xml"/>
  <Override PartName="/xl/customProperty5.bin" ContentType="application/vnd.openxmlformats-officedocument.spreadsheetml.customProperty"/>
  <Override PartName="/xl/drawings/drawing2.xml" ContentType="application/vnd.openxmlformats-officedocument.drawing+xml"/>
  <Override PartName="/xl/tables/table4.xml" ContentType="application/vnd.openxmlformats-officedocument.spreadsheetml.table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customProperty6.bin" ContentType="application/vnd.openxmlformats-officedocument.spreadsheetml.customProperty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4.xml" ContentType="application/vnd.openxmlformats-officedocument.drawing+xml"/>
  <Override PartName="/xl/tables/table7.xml" ContentType="application/vnd.openxmlformats-officedocument.spreadsheetml.table+xml"/>
  <Override PartName="/xl/comments3.xml" ContentType="application/vnd.openxmlformats-officedocument.spreadsheetml.comments+xml"/>
  <Override PartName="/xl/threadedComments/threadedComment2.xml" ContentType="application/vnd.ms-excel.threadedcomments+xml"/>
  <Override PartName="/xl/charts/chartEx2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ifacad-my.sharepoint.com/personal/hbh_dif_dk/Documents/Skrivebord/"/>
    </mc:Choice>
  </mc:AlternateContent>
  <xr:revisionPtr revIDLastSave="0" documentId="8_{DF34CB7E-494B-4C26-B71B-307FF4FBF82E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Marathon CV" sheetId="12" r:id="rId1"/>
    <sheet name="Ultraløb" sheetId="4" r:id="rId2"/>
    <sheet name="Rekorder" sheetId="18" r:id="rId3"/>
    <sheet name="Kommuner" sheetId="15" r:id="rId4"/>
    <sheet name="Kommunekort Henrik" sheetId="20" r:id="rId5"/>
    <sheet name="Bundesländer" sheetId="23" r:id="rId6"/>
    <sheet name="Betina" sheetId="6" r:id="rId7"/>
    <sheet name="Kommuner Bets" sheetId="17" r:id="rId8"/>
    <sheet name="Kommunekort Betina" sheetId="21" r:id="rId9"/>
    <sheet name="ønsker om marathon" sheetId="8" r:id="rId10"/>
    <sheet name="Lande i europa" sheetId="10" r:id="rId11"/>
  </sheets>
  <definedNames>
    <definedName name="_xlnm._FilterDatabase" localSheetId="6" hidden="1">Betina!$A$5:$G$180</definedName>
    <definedName name="_xlnm._FilterDatabase" localSheetId="0" hidden="1">'Marathon CV'!$A$8:$F$308</definedName>
    <definedName name="_xlnm._FilterDatabase" localSheetId="1" hidden="1">Ultraløb!$A$5:$G$108</definedName>
    <definedName name="_xlchart.v5.0" hidden="1">'Kommunekort Henrik'!$C$1:$D$1</definedName>
    <definedName name="_xlchart.v5.1" hidden="1">'Kommunekort Henrik'!$C$2:$D$99</definedName>
    <definedName name="_xlchart.v5.2" hidden="1">'Kommunekort Henrik'!$E$1</definedName>
    <definedName name="_xlchart.v5.3" hidden="1">'Kommunekort Henrik'!$E$2:$E$99</definedName>
    <definedName name="_xlchart.v5.4" hidden="1">'Kommunekort Betina'!$C$1:$D$1</definedName>
    <definedName name="_xlchart.v5.5" hidden="1">'Kommunekort Betina'!$C$2:$D$99</definedName>
    <definedName name="_xlchart.v5.6" hidden="1">'Kommunekort Betina'!$E$1</definedName>
    <definedName name="_xlchart.v5.7" hidden="1">'Kommunekort Betina'!$E$2:$E$99</definedName>
  </definedNames>
  <calcPr calcId="191029"/>
  <pivotCaches>
    <pivotCache cacheId="0" r:id="rId12"/>
    <pivotCache cacheId="1" r:id="rId13"/>
    <pivotCache cacheId="2" r:id="rId14"/>
    <pivotCache cacheId="3" r:id="rId15"/>
    <pivotCache cacheId="4" r:id="rId16"/>
    <pivotCache cacheId="5" r:id="rId17"/>
    <pivotCache cacheId="6" r:id="rId18"/>
    <pivotCache cacheId="7" r:id="rId19"/>
    <pivotCache cacheId="8" r:id="rId20"/>
    <pivotCache cacheId="9" r:id="rId21"/>
    <pivotCache cacheId="10" r:id="rId22"/>
    <pivotCache cacheId="11" r:id="rId23"/>
    <pivotCache cacheId="12" r:id="rId2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2" i="12" l="1"/>
  <c r="J8" i="12"/>
  <c r="J13" i="12"/>
  <c r="AG7" i="12" l="1"/>
  <c r="AE7" i="12"/>
  <c r="AB7" i="12"/>
  <c r="Z7" i="12"/>
  <c r="X7" i="12"/>
  <c r="Y7" i="12"/>
  <c r="AA7" i="12"/>
  <c r="AC7" i="12"/>
  <c r="AD7" i="12"/>
  <c r="AF7" i="12"/>
  <c r="AH7" i="12"/>
  <c r="W7" i="12"/>
  <c r="AJ41" i="6"/>
  <c r="P11" i="6"/>
  <c r="P12" i="6"/>
  <c r="E99" i="21"/>
  <c r="E98" i="21"/>
  <c r="E97" i="21"/>
  <c r="E96" i="21"/>
  <c r="E95" i="21"/>
  <c r="E94" i="21"/>
  <c r="E93" i="21"/>
  <c r="E92" i="21"/>
  <c r="E91" i="21"/>
  <c r="E90" i="21"/>
  <c r="E89" i="21"/>
  <c r="E88" i="21"/>
  <c r="E87" i="21"/>
  <c r="E86" i="21"/>
  <c r="E85" i="21"/>
  <c r="E84" i="21"/>
  <c r="E83" i="21"/>
  <c r="E82" i="21"/>
  <c r="E81" i="21"/>
  <c r="E80" i="21"/>
  <c r="E79" i="21"/>
  <c r="E78" i="21"/>
  <c r="E77" i="21"/>
  <c r="E76" i="21"/>
  <c r="E74" i="21"/>
  <c r="E73" i="21"/>
  <c r="E72" i="21"/>
  <c r="E70" i="21"/>
  <c r="E69" i="21"/>
  <c r="E68" i="21"/>
  <c r="E67" i="21"/>
  <c r="E65" i="21"/>
  <c r="E64" i="21"/>
  <c r="E63" i="21"/>
  <c r="E62" i="21"/>
  <c r="E61" i="21"/>
  <c r="E59" i="21"/>
  <c r="E58" i="21"/>
  <c r="E57" i="21"/>
  <c r="E56" i="21"/>
  <c r="E55" i="21"/>
  <c r="E54" i="21"/>
  <c r="E53" i="21"/>
  <c r="E51" i="21"/>
  <c r="E49" i="21"/>
  <c r="E48" i="21"/>
  <c r="E47" i="21"/>
  <c r="E46" i="21"/>
  <c r="E45" i="21"/>
  <c r="E44" i="21"/>
  <c r="E43" i="21"/>
  <c r="E42" i="21"/>
  <c r="E41" i="21"/>
  <c r="E40" i="21"/>
  <c r="E39" i="21"/>
  <c r="E38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8" i="21"/>
  <c r="E17" i="21"/>
  <c r="E16" i="21"/>
  <c r="E15" i="21"/>
  <c r="E14" i="21"/>
  <c r="E13" i="21"/>
  <c r="E12" i="21"/>
  <c r="E11" i="21"/>
  <c r="E10" i="21"/>
  <c r="E9" i="21"/>
  <c r="E8" i="21"/>
  <c r="E5" i="21"/>
  <c r="E4" i="21"/>
  <c r="E3" i="21"/>
  <c r="E2" i="21"/>
  <c r="E2" i="20"/>
  <c r="E3" i="20"/>
  <c r="E4" i="20"/>
  <c r="E5" i="20"/>
  <c r="E8" i="20"/>
  <c r="E9" i="20"/>
  <c r="E10" i="20"/>
  <c r="E11" i="20"/>
  <c r="E12" i="20"/>
  <c r="E13" i="20"/>
  <c r="E14" i="20"/>
  <c r="E15" i="20"/>
  <c r="E16" i="20"/>
  <c r="E17" i="20"/>
  <c r="E18" i="20"/>
  <c r="E19" i="20"/>
  <c r="E20" i="20"/>
  <c r="E21" i="20"/>
  <c r="E22" i="20"/>
  <c r="E23" i="20"/>
  <c r="E24" i="20"/>
  <c r="E25" i="20"/>
  <c r="E26" i="20"/>
  <c r="E27" i="20"/>
  <c r="E28" i="20"/>
  <c r="E29" i="20"/>
  <c r="E30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59" i="20"/>
  <c r="E60" i="20"/>
  <c r="E61" i="20"/>
  <c r="E62" i="20"/>
  <c r="E63" i="20"/>
  <c r="E64" i="20"/>
  <c r="E65" i="20"/>
  <c r="E66" i="20"/>
  <c r="E67" i="20"/>
  <c r="E68" i="20"/>
  <c r="E69" i="20"/>
  <c r="E70" i="20"/>
  <c r="E71" i="20"/>
  <c r="E72" i="20"/>
  <c r="E73" i="20"/>
  <c r="E74" i="20"/>
  <c r="E75" i="20"/>
  <c r="E76" i="20"/>
  <c r="E77" i="20"/>
  <c r="E78" i="20"/>
  <c r="E79" i="20"/>
  <c r="E80" i="20"/>
  <c r="E81" i="20"/>
  <c r="E82" i="20"/>
  <c r="E83" i="20"/>
  <c r="E84" i="20"/>
  <c r="E85" i="20"/>
  <c r="E86" i="20"/>
  <c r="E87" i="20"/>
  <c r="E88" i="20"/>
  <c r="E89" i="20"/>
  <c r="E91" i="20"/>
  <c r="E92" i="20"/>
  <c r="E93" i="20"/>
  <c r="E94" i="20"/>
  <c r="E95" i="20"/>
  <c r="E96" i="20"/>
  <c r="E97" i="20"/>
  <c r="E98" i="20"/>
  <c r="E99" i="20"/>
  <c r="J3" i="6"/>
  <c r="Q12" i="6" l="1"/>
  <c r="AI7" i="12"/>
  <c r="AI44" i="12" s="1"/>
  <c r="G2" i="18"/>
  <c r="F6" i="18" l="1"/>
  <c r="F7" i="18"/>
  <c r="F9" i="18"/>
  <c r="F10" i="18"/>
  <c r="F11" i="18"/>
  <c r="F12" i="18"/>
  <c r="F13" i="18"/>
  <c r="F14" i="18"/>
  <c r="K5" i="17" l="1"/>
  <c r="I5" i="17"/>
  <c r="G5" i="17"/>
  <c r="E5" i="17"/>
  <c r="C5" i="17"/>
  <c r="C2" i="17"/>
  <c r="AI42" i="12" l="1"/>
  <c r="C2" i="15" l="1"/>
  <c r="K5" i="15"/>
  <c r="I5" i="15"/>
  <c r="G5" i="15"/>
  <c r="E5" i="15"/>
  <c r="C5" i="15"/>
  <c r="L5" i="17" l="1"/>
  <c r="P23" i="6"/>
  <c r="P22" i="6"/>
  <c r="P21" i="6"/>
  <c r="P20" i="6"/>
  <c r="P19" i="6"/>
  <c r="P18" i="6"/>
  <c r="P17" i="6"/>
  <c r="P16" i="6"/>
  <c r="P10" i="6"/>
  <c r="P9" i="6"/>
  <c r="P8" i="6"/>
  <c r="P7" i="6"/>
  <c r="P6" i="6"/>
  <c r="P5" i="6"/>
  <c r="L5" i="15" l="1"/>
  <c r="J33" i="12" l="1"/>
  <c r="J32" i="12"/>
  <c r="J31" i="12"/>
  <c r="J30" i="12"/>
  <c r="J29" i="12"/>
  <c r="J28" i="12"/>
  <c r="J27" i="12"/>
  <c r="J26" i="12"/>
  <c r="J21" i="12"/>
  <c r="J20" i="12"/>
  <c r="J19" i="12"/>
  <c r="J17" i="12"/>
  <c r="J18" i="12"/>
  <c r="K17" i="12" l="1"/>
  <c r="J23" i="12"/>
  <c r="W40" i="12"/>
  <c r="X40" i="12"/>
  <c r="Y40" i="12"/>
  <c r="Z40" i="12"/>
  <c r="AA40" i="12"/>
  <c r="AB40" i="12"/>
  <c r="Z43" i="12" s="1"/>
  <c r="AC40" i="12"/>
  <c r="AD40" i="12"/>
  <c r="AE40" i="12"/>
  <c r="AF40" i="12"/>
  <c r="AG40" i="12"/>
  <c r="AA43" i="12" s="1"/>
  <c r="AH40" i="12"/>
  <c r="J34" i="12"/>
  <c r="Y43" i="12" l="1"/>
  <c r="AB43" i="12"/>
  <c r="AI40" i="12"/>
  <c r="K33" i="12"/>
  <c r="K27" i="12"/>
  <c r="K32" i="12"/>
  <c r="K29" i="12"/>
  <c r="K22" i="12"/>
  <c r="K28" i="12"/>
  <c r="K20" i="12"/>
  <c r="K18" i="12"/>
  <c r="K31" i="12"/>
  <c r="K19" i="12"/>
  <c r="K30" i="12"/>
  <c r="K26" i="12"/>
  <c r="K21" i="12"/>
  <c r="P14" i="6"/>
  <c r="Q8" i="6" l="1"/>
  <c r="Q7" i="6"/>
  <c r="Q6" i="6"/>
  <c r="Q5" i="6"/>
  <c r="Q11" i="6"/>
  <c r="Q10" i="6"/>
  <c r="Q9" i="6"/>
  <c r="Y38" i="6" l="1"/>
  <c r="Z38" i="6"/>
  <c r="AA38" i="6"/>
  <c r="AB38" i="6"/>
  <c r="AC38" i="6"/>
  <c r="AD38" i="6"/>
  <c r="AE38" i="6"/>
  <c r="AF38" i="6"/>
  <c r="AG38" i="6"/>
  <c r="AH38" i="6"/>
  <c r="AI38" i="6"/>
  <c r="X38" i="6"/>
  <c r="AJ38" i="6" l="1"/>
  <c r="P24" i="6" l="1"/>
  <c r="J5" i="6"/>
  <c r="Q23" i="6"/>
  <c r="Q18" i="6" l="1"/>
  <c r="Q22" i="6"/>
  <c r="Q16" i="6"/>
  <c r="Q20" i="6"/>
  <c r="Q17" i="6"/>
  <c r="Q21" i="6"/>
  <c r="Q19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Henrik Birkedal Hansen</author>
  </authors>
  <commentList>
    <comment ref="B6" authorId="0" shapeId="0" xr:uid="{3B95E04D-858D-4E76-A6FF-06F91CAEBE1C}">
      <text>
        <r>
          <rPr>
            <b/>
            <sz val="9"/>
            <color indexed="81"/>
            <rFont val="Tahoma"/>
            <family val="2"/>
          </rPr>
          <t>Henrik Birkedal Hansen:</t>
        </r>
        <r>
          <rPr>
            <sz val="9"/>
            <color indexed="81"/>
            <rFont val="Tahoma"/>
            <family val="2"/>
          </rPr>
          <t xml:space="preserve">
Nordjysk marathon
</t>
        </r>
      </text>
    </comment>
    <comment ref="F6" authorId="0" shapeId="0" xr:uid="{1142431B-96FC-4D99-9E19-5A542D9C27A7}">
      <text>
        <r>
          <rPr>
            <b/>
            <sz val="9"/>
            <color indexed="81"/>
            <rFont val="Tahoma"/>
            <family val="2"/>
          </rPr>
          <t>Henrik Birkedal Hansen:</t>
        </r>
        <r>
          <rPr>
            <sz val="9"/>
            <color indexed="81"/>
            <rFont val="Tahoma"/>
            <family val="2"/>
          </rPr>
          <t xml:space="preserve">
glamsbjerg marathon
</t>
        </r>
      </text>
    </comment>
    <comment ref="D7" authorId="0" shapeId="0" xr:uid="{5DB859FC-6C87-4DB2-9EEE-C578D1CDB9A2}">
      <text>
        <r>
          <rPr>
            <b/>
            <sz val="9"/>
            <color indexed="81"/>
            <rFont val="Tahoma"/>
            <family val="2"/>
          </rPr>
          <t>Henrik Birkedal Hansen:</t>
        </r>
        <r>
          <rPr>
            <sz val="9"/>
            <color indexed="81"/>
            <rFont val="Tahoma"/>
            <family val="2"/>
          </rPr>
          <t xml:space="preserve">
1000 meter marathon</t>
        </r>
      </text>
    </comment>
    <comment ref="B8" authorId="0" shapeId="0" xr:uid="{000A1E7C-6925-45EB-BF13-CBB7B1EF8B07}">
      <text>
        <r>
          <rPr>
            <b/>
            <sz val="9"/>
            <color indexed="81"/>
            <rFont val="Tahoma"/>
            <family val="2"/>
          </rPr>
          <t>Henrik Birkedal Hansen:</t>
        </r>
        <r>
          <rPr>
            <sz val="9"/>
            <color indexed="81"/>
            <rFont val="Tahoma"/>
            <family val="2"/>
          </rPr>
          <t xml:space="preserve">
Rubjerg knude marathon
</t>
        </r>
      </text>
    </comment>
    <comment ref="B9" authorId="0" shapeId="0" xr:uid="{D60B15C0-DAAD-4414-A40A-E86870A7960E}">
      <text>
        <r>
          <rPr>
            <b/>
            <sz val="9"/>
            <color indexed="81"/>
            <rFont val="Tahoma"/>
            <family val="2"/>
          </rPr>
          <t>Henrik Birkedal Hansen:</t>
        </r>
        <r>
          <rPr>
            <sz val="9"/>
            <color indexed="81"/>
            <rFont val="Tahoma"/>
            <family val="2"/>
          </rPr>
          <t xml:space="preserve">
Blokhus marathon
</t>
        </r>
      </text>
    </comment>
    <comment ref="F10" authorId="0" shapeId="0" xr:uid="{9EDC216D-D5AC-40D1-ACD5-8AB55CB738E6}">
      <text>
        <r>
          <rPr>
            <b/>
            <sz val="9"/>
            <color indexed="81"/>
            <rFont val="Tahoma"/>
            <family val="2"/>
          </rPr>
          <t>Henrik Birkedal Hansen:</t>
        </r>
        <r>
          <rPr>
            <sz val="9"/>
            <color indexed="81"/>
            <rFont val="Tahoma"/>
            <family val="2"/>
          </rPr>
          <t xml:space="preserve">
Randdal marathon </t>
        </r>
      </text>
    </comment>
    <comment ref="D15" authorId="0" shapeId="0" xr:uid="{1B0DED01-1AB9-4195-8AD5-DB88A9F97C70}">
      <text>
        <r>
          <rPr>
            <b/>
            <sz val="9"/>
            <color indexed="81"/>
            <rFont val="Tahoma"/>
            <family val="2"/>
          </rPr>
          <t>Henrik Birkedal Hansen:</t>
        </r>
        <r>
          <rPr>
            <sz val="9"/>
            <color indexed="81"/>
            <rFont val="Tahoma"/>
            <family val="2"/>
          </rPr>
          <t xml:space="preserve">
Randers Cannonball
</t>
        </r>
      </text>
    </comment>
    <comment ref="F16" authorId="0" shapeId="0" xr:uid="{24A69198-0044-4EAC-8903-AC390BC4EEBB}">
      <text>
        <r>
          <rPr>
            <b/>
            <sz val="9"/>
            <color indexed="81"/>
            <rFont val="Tahoma"/>
            <family val="2"/>
          </rPr>
          <t>Henrik Birkedal Hansen:</t>
        </r>
        <r>
          <rPr>
            <sz val="9"/>
            <color indexed="81"/>
            <rFont val="Tahoma"/>
            <family val="2"/>
          </rPr>
          <t xml:space="preserve">
Liillebælt Cannonball
</t>
        </r>
      </text>
    </comment>
    <comment ref="F17" authorId="0" shapeId="0" xr:uid="{23FFA934-29E4-437B-909D-52DF0A03EF46}">
      <text>
        <r>
          <rPr>
            <b/>
            <sz val="9"/>
            <color indexed="81"/>
            <rFont val="Tahoma"/>
            <family val="2"/>
          </rPr>
          <t>Henrik Birkedal Hansen:</t>
        </r>
        <r>
          <rPr>
            <sz val="9"/>
            <color indexed="81"/>
            <rFont val="Tahoma"/>
            <family val="2"/>
          </rPr>
          <t xml:space="preserve">
Morud
</t>
        </r>
      </text>
    </comment>
    <comment ref="D18" authorId="0" shapeId="0" xr:uid="{2393E742-C182-4B83-808A-EA6919A388FF}">
      <text>
        <r>
          <rPr>
            <b/>
            <sz val="9"/>
            <color indexed="81"/>
            <rFont val="Tahoma"/>
            <family val="2"/>
          </rPr>
          <t>Henrik Birkedal Hansen:</t>
        </r>
        <r>
          <rPr>
            <sz val="9"/>
            <color indexed="81"/>
            <rFont val="Tahoma"/>
            <family val="2"/>
          </rPr>
          <t xml:space="preserve">
midtjysk bjergmarathon
</t>
        </r>
      </text>
    </comment>
    <comment ref="F27" authorId="0" shapeId="0" xr:uid="{C1EAA81E-1B99-4A1A-8D0B-B3F895E8D344}">
      <text>
        <r>
          <rPr>
            <b/>
            <sz val="9"/>
            <color indexed="81"/>
            <rFont val="Tahoma"/>
            <family val="2"/>
          </rPr>
          <t>Henrik Birkedal Hansen:</t>
        </r>
        <r>
          <rPr>
            <sz val="9"/>
            <color indexed="81"/>
            <rFont val="Tahoma"/>
            <family val="2"/>
          </rPr>
          <t xml:space="preserve">
aabenraa bjergmarathon, eller rødekro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tc={C3DD1950-DACD-4F10-A5D6-AD56DEAAC133}</author>
    <author>tc={D1931CBF-5B0C-4998-9D2C-575FCE3D7526}</author>
    <author>tc={6485E52A-0754-4E6D-979D-74E521544A85}</author>
    <author>tc={C3D4A267-C25C-4626-B501-AA55E2A96419}</author>
    <author>tc={C7DF2360-C1C0-40A5-82F1-FA141BDBD8DC}</author>
    <author>tc={87792F23-CDFA-45DD-AC83-B00C4FD780BF}</author>
    <author>tc={06200FBF-48A1-4F9F-B908-26FF31E896A0}</author>
    <author>tc={8720854B-8743-4A5A-98EF-55E48AF94319}</author>
    <author>tc={176B257A-4356-4DFE-B0DA-60B14F9383D6}</author>
    <author>tc={A1D3AF27-75F8-4773-B5C8-884AF6578238}</author>
  </authors>
  <commentList>
    <comment ref="C3" authorId="0" shapeId="0" xr:uid="{C3DD1950-DACD-4F10-A5D6-AD56DEAAC133}">
      <text>
        <t>[Trådet kommentar]
Din version af Excel lader dig læse denne trådede kommentar. Eventuelle ændringer vil dog blive fjernet, hvis filen åbnes i en nyere version af Excel. Få mere at vide: https://go.microsoft.com/fwlink/?linkid=870924
Kommentar:
    I stedet for Allerød</t>
      </text>
    </comment>
    <comment ref="C4" authorId="1" shapeId="0" xr:uid="{D1931CBF-5B0C-4998-9D2C-575FCE3D7526}">
      <text>
        <t>[Trådet kommentar]
Din version af Excel lader dig læse denne trådede kommentar. Eventuelle ændringer vil dog blive fjernet, hvis filen åbnes i en nyere version af Excel. Få mere at vide: https://go.microsoft.com/fwlink/?linkid=870924
Kommentar:
    I stedet for Assens</t>
      </text>
    </comment>
    <comment ref="C26" authorId="2" shapeId="0" xr:uid="{6485E52A-0754-4E6D-979D-74E521544A85}">
      <text>
        <t>[Trådet kommentar]
Din version af Excel lader dig læse denne trådede kommentar. Eventuelle ændringer vil dog blive fjernet, hvis filen åbnes i en nyere version af Excel. Få mere at vide: https://go.microsoft.com/fwlink/?linkid=870924
Kommentar:
    I stedet for Greve</t>
      </text>
    </comment>
    <comment ref="C31" authorId="3" shapeId="0" xr:uid="{C3D4A267-C25C-4626-B501-AA55E2A96419}">
      <text>
        <t>[Trådet kommentar]
Din version af Excel lader dig læse denne trådede kommentar. Eventuelle ændringer vil dog blive fjernet, hvis filen åbnes i en nyere version af Excel. Få mere at vide: https://go.microsoft.com/fwlink/?linkid=870924
Kommentar:
    I stedet for Hedensted</t>
      </text>
    </comment>
    <comment ref="C43" authorId="4" shapeId="0" xr:uid="{C7DF2360-C1C0-40A5-82F1-FA141BDBD8DC}">
      <text>
        <t>[Trådet kommentar]
Din version af Excel lader dig læse denne trådede kommentar. Eventuelle ændringer vil dog blive fjernet, hvis filen åbnes i en nyere version af Excel. Få mere at vide: https://go.microsoft.com/fwlink/?linkid=870924
Kommentar:
    I stedet for Ikast-Brande</t>
      </text>
    </comment>
    <comment ref="C51" authorId="5" shapeId="0" xr:uid="{87792F23-CDFA-45DD-AC83-B00C4FD780BF}">
      <text>
        <t>[Trådet kommentar]
Din version af Excel lader dig læse denne trådede kommentar. Eventuelle ændringer vil dog blive fjernet, hvis filen åbnes i en nyere version af Excel. Få mere at vide: https://go.microsoft.com/fwlink/?linkid=870924
Kommentar:
    I stedet for Langeland</t>
      </text>
    </comment>
    <comment ref="C52" authorId="6" shapeId="0" xr:uid="{06200FBF-48A1-4F9F-B908-26FF31E896A0}">
      <text>
        <t>[Trådet kommentar]
Din version af Excel lader dig læse denne trådede kommentar. Eventuelle ændringer vil dog blive fjernet, hvis filen åbnes i en nyere version af Excel. Få mere at vide: https://go.microsoft.com/fwlink/?linkid=870924
Kommentar:
    Arket kan ikke genkende Lejre</t>
      </text>
    </comment>
    <comment ref="C53" authorId="7" shapeId="0" xr:uid="{8720854B-8743-4A5A-98EF-55E48AF94319}">
      <text>
        <t>[Trådet kommentar]
Din version af Excel lader dig læse denne trådede kommentar. Eventuelle ændringer vil dog blive fjernet, hvis filen åbnes i en nyere version af Excel. Få mere at vide: https://go.microsoft.com/fwlink/?linkid=870924
Kommentar:
    I stedet for Lemvig</t>
      </text>
    </comment>
    <comment ref="C59" authorId="8" shapeId="0" xr:uid="{176B257A-4356-4DFE-B0DA-60B14F9383D6}">
      <text>
        <t>[Trådet kommentar]
Din version af Excel lader dig læse denne trådede kommentar. Eventuelle ændringer vil dog blive fjernet, hvis filen åbnes i en nyere version af Excel. Få mere at vide: https://go.microsoft.com/fwlink/?linkid=870924
Kommentar:
    I stedet for Morsø</t>
      </text>
    </comment>
    <comment ref="C96" authorId="9" shapeId="0" xr:uid="{A1D3AF27-75F8-4773-B5C8-884AF6578238}">
      <text>
        <t>[Trådet kommentar]
Din version af Excel lader dig læse denne trådede kommentar. Eventuelle ændringer vil dog blive fjernet, hvis filen åbnes i en nyere version af Excel. Få mere at vide: https://go.microsoft.com/fwlink/?linkid=870924
Kommentar:
    I stedet for Ærø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tc={36370480-FAAB-4390-BFC4-91F4DDBE9B1F}</author>
    <author>tc={DBD4C145-7356-4AA9-8201-66F53A5835EC}</author>
    <author>tc={EFB6F1B9-0669-48D4-9B6F-A0870D4183C6}</author>
    <author>tc={79B70D59-EE70-40FE-BD6F-658FF092F82C}</author>
    <author>tc={BED461EE-E13E-4419-ACE0-14F14ACDFF7F}</author>
    <author>tc={57B6DA40-1941-435C-A336-980638F1D324}</author>
    <author>tc={749E4CD2-3BE7-4373-A36D-A55629DBD619}</author>
    <author>tc={01B5DBE4-8F43-425F-918C-027A58B669F7}</author>
    <author>tc={90C0AAB8-7100-4601-B578-BD49FF7CBA5F}</author>
    <author>tc={1E1DB719-6A07-4C51-8EC1-1F71235B3F0C}</author>
  </authors>
  <commentList>
    <comment ref="C3" authorId="0" shapeId="0" xr:uid="{36370480-FAAB-4390-BFC4-91F4DDBE9B1F}">
      <text>
        <t>[Trådet kommentar]
Din version af Excel lader dig læse denne trådede kommentar. Eventuelle ændringer vil dog blive fjernet, hvis filen åbnes i en nyere version af Excel. Få mere at vide: https://go.microsoft.com/fwlink/?linkid=870924
Kommentar:
    I stedet for Allerød</t>
      </text>
    </comment>
    <comment ref="C4" authorId="1" shapeId="0" xr:uid="{DBD4C145-7356-4AA9-8201-66F53A5835EC}">
      <text>
        <t>[Trådet kommentar]
Din version af Excel lader dig læse denne trådede kommentar. Eventuelle ændringer vil dog blive fjernet, hvis filen åbnes i en nyere version af Excel. Få mere at vide: https://go.microsoft.com/fwlink/?linkid=870924
Kommentar:
    I stedet for Assens</t>
      </text>
    </comment>
    <comment ref="C26" authorId="2" shapeId="0" xr:uid="{EFB6F1B9-0669-48D4-9B6F-A0870D4183C6}">
      <text>
        <t>[Trådet kommentar]
Din version af Excel lader dig læse denne trådede kommentar. Eventuelle ændringer vil dog blive fjernet, hvis filen åbnes i en nyere version af Excel. Få mere at vide: https://go.microsoft.com/fwlink/?linkid=870924
Kommentar:
    I stedet for Greve</t>
      </text>
    </comment>
    <comment ref="C31" authorId="3" shapeId="0" xr:uid="{79B70D59-EE70-40FE-BD6F-658FF092F82C}">
      <text>
        <t>[Trådet kommentar]
Din version af Excel lader dig læse denne trådede kommentar. Eventuelle ændringer vil dog blive fjernet, hvis filen åbnes i en nyere version af Excel. Få mere at vide: https://go.microsoft.com/fwlink/?linkid=870924
Kommentar:
    I stedet for Hedensted</t>
      </text>
    </comment>
    <comment ref="C43" authorId="4" shapeId="0" xr:uid="{BED461EE-E13E-4419-ACE0-14F14ACDFF7F}">
      <text>
        <t>[Trådet kommentar]
Din version af Excel lader dig læse denne trådede kommentar. Eventuelle ændringer vil dog blive fjernet, hvis filen åbnes i en nyere version af Excel. Få mere at vide: https://go.microsoft.com/fwlink/?linkid=870924
Kommentar:
    I stedet for Ikast-Brande</t>
      </text>
    </comment>
    <comment ref="C51" authorId="5" shapeId="0" xr:uid="{57B6DA40-1941-435C-A336-980638F1D324}">
      <text>
        <t>[Trådet kommentar]
Din version af Excel lader dig læse denne trådede kommentar. Eventuelle ændringer vil dog blive fjernet, hvis filen åbnes i en nyere version af Excel. Få mere at vide: https://go.microsoft.com/fwlink/?linkid=870924
Kommentar:
    I stedet for Langeland</t>
      </text>
    </comment>
    <comment ref="C52" authorId="6" shapeId="0" xr:uid="{749E4CD2-3BE7-4373-A36D-A55629DBD619}">
      <text>
        <t>[Trådet kommentar]
Din version af Excel lader dig læse denne trådede kommentar. Eventuelle ændringer vil dog blive fjernet, hvis filen åbnes i en nyere version af Excel. Få mere at vide: https://go.microsoft.com/fwlink/?linkid=870924
Kommentar:
    Arket kan ikke genkende Lejre</t>
      </text>
    </comment>
    <comment ref="C53" authorId="7" shapeId="0" xr:uid="{01B5DBE4-8F43-425F-918C-027A58B669F7}">
      <text>
        <t>[Trådet kommentar]
Din version af Excel lader dig læse denne trådede kommentar. Eventuelle ændringer vil dog blive fjernet, hvis filen åbnes i en nyere version af Excel. Få mere at vide: https://go.microsoft.com/fwlink/?linkid=870924
Kommentar:
    I stedet for Lemvig</t>
      </text>
    </comment>
    <comment ref="C59" authorId="8" shapeId="0" xr:uid="{90C0AAB8-7100-4601-B578-BD49FF7CBA5F}">
      <text>
        <t>[Trådet kommentar]
Din version af Excel lader dig læse denne trådede kommentar. Eventuelle ændringer vil dog blive fjernet, hvis filen åbnes i en nyere version af Excel. Få mere at vide: https://go.microsoft.com/fwlink/?linkid=870924
Kommentar:
    I stedet for Morsø</t>
      </text>
    </comment>
    <comment ref="C96" authorId="9" shapeId="0" xr:uid="{1E1DB719-6A07-4C51-8EC1-1F71235B3F0C}">
      <text>
        <t>[Trådet kommentar]
Din version af Excel lader dig læse denne trådede kommentar. Eventuelle ændringer vil dog blive fjernet, hvis filen åbnes i en nyere version af Excel. Få mere at vide: https://go.microsoft.com/fwlink/?linkid=870924
Kommentar:
    I stedet for Ærø</t>
      </text>
    </comment>
  </commentList>
</comments>
</file>

<file path=xl/sharedStrings.xml><?xml version="1.0" encoding="utf-8"?>
<sst xmlns="http://schemas.openxmlformats.org/spreadsheetml/2006/main" count="4259" uniqueCount="790">
  <si>
    <t>Marathonliste: Henrik Birkedal Hansen</t>
  </si>
  <si>
    <t>Total</t>
  </si>
  <si>
    <t>Nr:</t>
  </si>
  <si>
    <t>Dato:</t>
  </si>
  <si>
    <t>Navn:</t>
  </si>
  <si>
    <t>Sted/ Rute:</t>
  </si>
  <si>
    <t>Land:</t>
  </si>
  <si>
    <t>Tid:</t>
  </si>
  <si>
    <t>Copenhagen Marathon</t>
  </si>
  <si>
    <t>København</t>
  </si>
  <si>
    <t>Danmark</t>
  </si>
  <si>
    <t>Tid</t>
  </si>
  <si>
    <t>Antal</t>
  </si>
  <si>
    <t>Procent</t>
  </si>
  <si>
    <t>Berlin Marathon</t>
  </si>
  <si>
    <t>Berlin</t>
  </si>
  <si>
    <t>Tyskland</t>
  </si>
  <si>
    <t>Sub 03:00</t>
  </si>
  <si>
    <t>Gennemsnit tid</t>
  </si>
  <si>
    <t>Sub 03:00 - 03:15</t>
  </si>
  <si>
    <t>Sub 03:15 - 03:30</t>
  </si>
  <si>
    <t>Paris Marathon</t>
  </si>
  <si>
    <t>Paris</t>
  </si>
  <si>
    <t>Frankrig</t>
  </si>
  <si>
    <t>Land</t>
  </si>
  <si>
    <t>Harzen Gebirgslauf - Brocken Marathon</t>
  </si>
  <si>
    <t>Wernigerode</t>
  </si>
  <si>
    <t>Sub 04:00 - 05:00</t>
  </si>
  <si>
    <t>PB</t>
  </si>
  <si>
    <t>Holland</t>
  </si>
  <si>
    <t xml:space="preserve">Amsterdam Marathon </t>
  </si>
  <si>
    <t>Amsterdam</t>
  </si>
  <si>
    <t>Irland</t>
  </si>
  <si>
    <t>Ø-Marathon</t>
  </si>
  <si>
    <t>Italien</t>
  </si>
  <si>
    <t>Damhus Cannonball</t>
  </si>
  <si>
    <t xml:space="preserve">Rødovre </t>
  </si>
  <si>
    <t>Kanonkugle Marathon</t>
  </si>
  <si>
    <t>Hvidovre</t>
  </si>
  <si>
    <t>Hovedtotal</t>
  </si>
  <si>
    <t>Sub 03:00 - 03:10</t>
  </si>
  <si>
    <t>Ø-Marathon - Onsdags sneglen</t>
  </si>
  <si>
    <t>Sub 03:10 - 03:20</t>
  </si>
  <si>
    <t xml:space="preserve">Midt i Sorø Marathon </t>
  </si>
  <si>
    <t>Sorø</t>
  </si>
  <si>
    <t>Sub 03:20 - 03:30</t>
  </si>
  <si>
    <t xml:space="preserve">Damhus Cannonball  </t>
  </si>
  <si>
    <t>Sub 03:30 - 03:40</t>
  </si>
  <si>
    <t>Sub 03:40 - 03:50</t>
  </si>
  <si>
    <t>Sub 03:50 - 03:59</t>
  </si>
  <si>
    <t>Rundt om solen - Argi + Marathon</t>
  </si>
  <si>
    <t>Rundt om Solen - Argi + Marathon</t>
  </si>
  <si>
    <t>Løbevejleder marathon</t>
  </si>
  <si>
    <t xml:space="preserve">Rundt om Solen Marathon </t>
  </si>
  <si>
    <t>Ø-Marathon Pinsemarathon - se pinse solen danse -</t>
  </si>
  <si>
    <t>5 Taarn 3 i træk marathon</t>
  </si>
  <si>
    <t>Kalundborg</t>
  </si>
  <si>
    <t xml:space="preserve">Skinnermarathon </t>
  </si>
  <si>
    <t xml:space="preserve">Ø-Marathon - Marathonlisse </t>
  </si>
  <si>
    <t>Rundt om Solen Marathon</t>
  </si>
  <si>
    <t>Toppen af Nokken</t>
  </si>
  <si>
    <t xml:space="preserve">Vestegnsmarathon </t>
  </si>
  <si>
    <t>Dublin Marathon</t>
  </si>
  <si>
    <t>Dublin</t>
  </si>
  <si>
    <t>Vestegnsmarathon</t>
  </si>
  <si>
    <t xml:space="preserve">3600 Marathon </t>
  </si>
  <si>
    <t>Frederikssund</t>
  </si>
  <si>
    <t xml:space="preserve">Ø-Marathon </t>
  </si>
  <si>
    <t xml:space="preserve">Skodsborg Marathon - Rød Front i Wiskeybæltet </t>
  </si>
  <si>
    <t>Midt i Marathon</t>
  </si>
  <si>
    <t xml:space="preserve">5 Taarn 3 i træk marathon </t>
  </si>
  <si>
    <t>Ø-Marathon - På udflugt i Lundby</t>
  </si>
  <si>
    <t>Sydkyst Marathon - Efterår</t>
  </si>
  <si>
    <t>Greve</t>
  </si>
  <si>
    <t>Midt i Marathon Sorø</t>
  </si>
  <si>
    <t>Juhldal/Bjerrede Marathon</t>
  </si>
  <si>
    <t>Kalundborg Vinter Marathon</t>
  </si>
  <si>
    <t>Succes marathon</t>
  </si>
  <si>
    <t>Næstved</t>
  </si>
  <si>
    <t xml:space="preserve">Vedel Marathon Gørlev </t>
  </si>
  <si>
    <t xml:space="preserve">Sæddermarathon </t>
  </si>
  <si>
    <t xml:space="preserve">Brønderup Marathon </t>
  </si>
  <si>
    <t>Midt i Marathon - Pia Hansson nr. 500</t>
  </si>
  <si>
    <t>Sydkyst Marathon - Forår</t>
  </si>
  <si>
    <t>Rom Marathon</t>
  </si>
  <si>
    <t>Rom</t>
  </si>
  <si>
    <t xml:space="preserve">Skjoldungen Trail Marathon </t>
  </si>
  <si>
    <t>5 Tårns Motion - Vintermarathon i sommerklæ'r</t>
  </si>
  <si>
    <t>3600 Marathon</t>
  </si>
  <si>
    <t xml:space="preserve">Mølle Marathon </t>
  </si>
  <si>
    <t xml:space="preserve">Copenhagen Marathon </t>
  </si>
  <si>
    <t xml:space="preserve">Kanonkugle Marathon </t>
  </si>
  <si>
    <t xml:space="preserve">Kalunborg Triple Marathon </t>
  </si>
  <si>
    <t xml:space="preserve">Vestvoldsmarathon </t>
  </si>
  <si>
    <t>Brøndby</t>
  </si>
  <si>
    <t>Vestvoldsmarathon</t>
  </si>
  <si>
    <t xml:space="preserve">Marathon PopUp </t>
  </si>
  <si>
    <t>Vallensbæk</t>
  </si>
  <si>
    <t>Bornholm ultra marathon 100 km - 2013</t>
  </si>
  <si>
    <t>6 Timers løb Grenå - 2015</t>
  </si>
  <si>
    <t>62.610 KM</t>
  </si>
  <si>
    <t>Stockholm Ultra marathon 50 Km - 2015</t>
  </si>
  <si>
    <t>Swiss Alpine Marathon, Swiss 78KM - 2016</t>
  </si>
  <si>
    <t>Dag</t>
  </si>
  <si>
    <t xml:space="preserve">Dag </t>
  </si>
  <si>
    <t xml:space="preserve">Måned </t>
  </si>
  <si>
    <t>År</t>
  </si>
  <si>
    <t>Januar</t>
  </si>
  <si>
    <t>Februar</t>
  </si>
  <si>
    <t>Marts</t>
  </si>
  <si>
    <t>April</t>
  </si>
  <si>
    <t>Maj</t>
  </si>
  <si>
    <t>Juni</t>
  </si>
  <si>
    <t>Juli</t>
  </si>
  <si>
    <t>August</t>
  </si>
  <si>
    <t>September</t>
  </si>
  <si>
    <t>Oktober</t>
  </si>
  <si>
    <t>December</t>
  </si>
  <si>
    <t>Copenhagen Challenge Ironman</t>
  </si>
  <si>
    <t>Bornholm</t>
  </si>
  <si>
    <t>Grænå</t>
  </si>
  <si>
    <t>Sverige</t>
  </si>
  <si>
    <t>Stockholm</t>
  </si>
  <si>
    <t>Davos</t>
  </si>
  <si>
    <t>Schweitz</t>
  </si>
  <si>
    <t>Ultraløbet Fyr til Fyr 59km</t>
  </si>
  <si>
    <t>Statistik - Marathon</t>
  </si>
  <si>
    <t>Hvalsø marathon - De fire årstider</t>
  </si>
  <si>
    <t>Midt i Marathon Parnas</t>
  </si>
  <si>
    <t>3600 Marathon- De danske Hospitals klovne</t>
  </si>
  <si>
    <t>100 Miles Mors</t>
  </si>
  <si>
    <t>Mors</t>
  </si>
  <si>
    <t>Albertslund</t>
  </si>
  <si>
    <t>Marathon PopUp #2 Vestskov Rute</t>
  </si>
  <si>
    <t>Marathon PopUp #4 Avedøre Holme</t>
  </si>
  <si>
    <t>Humørmarathon</t>
  </si>
  <si>
    <t>November</t>
  </si>
  <si>
    <t>Marathon PopUp #5 Kongelunden</t>
  </si>
  <si>
    <t>Adventsløbet Kalundborg</t>
  </si>
  <si>
    <t>Næver Run - Mette Dideriksen nr 100</t>
  </si>
  <si>
    <t>Marathon PopUp #6 - Vallensbækstrand</t>
  </si>
  <si>
    <t xml:space="preserve">Frederiksberg Marathon - Rummelighedsmarathon </t>
  </si>
  <si>
    <t>Frederiksberg</t>
  </si>
  <si>
    <t>Gåsetårn Julemarathon</t>
  </si>
  <si>
    <t>Ø-marathon - Jul på Øen</t>
  </si>
  <si>
    <t>Marathon PopUp #7</t>
  </si>
  <si>
    <t>Vordingborg</t>
  </si>
  <si>
    <t>Marathon PopUp #8</t>
  </si>
  <si>
    <t>Marathon PopUp #9</t>
  </si>
  <si>
    <t>Reelt set ikke ultra</t>
  </si>
  <si>
    <t>Marathon PopUp - Tueholm Sø</t>
  </si>
  <si>
    <t>Marathon PopUp - Kalvebod fælles 21,1 km rundstrækning</t>
  </si>
  <si>
    <t>Sjælsø Marathon</t>
  </si>
  <si>
    <t xml:space="preserve">Trivsel Marathon </t>
  </si>
  <si>
    <t>Gåsetårn Marathon "løbesmølf nr. 100"</t>
  </si>
  <si>
    <t>Humør Marathon - Adam #100 pg Peter Panik #200</t>
  </si>
  <si>
    <t>Quick - Marathon PopUp Vestskoven</t>
  </si>
  <si>
    <t>Marathonliste: Betina Sørensen</t>
  </si>
  <si>
    <t xml:space="preserve">måned </t>
  </si>
  <si>
    <t>år</t>
  </si>
  <si>
    <t>Skodsborg Marathon</t>
  </si>
  <si>
    <t>Skinnermarathon - 16 Juli 2016</t>
  </si>
  <si>
    <t>Skinnermarathon - 15 Juli 2017</t>
  </si>
  <si>
    <t>Skinnermarathon - 22 Juli 2017</t>
  </si>
  <si>
    <t>Skinner Marathon - 13 August 2017</t>
  </si>
  <si>
    <t>Marathon PopUp #3 Vestskov Rute</t>
  </si>
  <si>
    <t>Måned</t>
  </si>
  <si>
    <t>Dato</t>
  </si>
  <si>
    <t>Marathon PopUp - Vallensbæk</t>
  </si>
  <si>
    <t>marts</t>
  </si>
  <si>
    <t>Hvalsø marathon - De fire årstider - forår</t>
  </si>
  <si>
    <t>Midt-I-Marathon Sorø - Løb mod autisme</t>
  </si>
  <si>
    <t>Marathon PopUp - Påske trippel #1</t>
  </si>
  <si>
    <t xml:space="preserve">Paris Marathon </t>
  </si>
  <si>
    <t>Gåsetårn Marathon "Bo Johansen #100"</t>
  </si>
  <si>
    <t xml:space="preserve">Marathon PopUp - Amager fælled </t>
  </si>
  <si>
    <t>Sum</t>
  </si>
  <si>
    <t>Måned/Dato</t>
  </si>
  <si>
    <t>Dato Matrix</t>
  </si>
  <si>
    <t>Kalkmineløbet - marathon</t>
  </si>
  <si>
    <t>Copenhagen marathon</t>
  </si>
  <si>
    <t>Humør Marathon på Tur - David nr 500</t>
  </si>
  <si>
    <t>Sub 03:30 - 03:45</t>
  </si>
  <si>
    <t>Sub 03:45 - 04:00</t>
  </si>
  <si>
    <t>Marathon PopUp - Vestskoven</t>
  </si>
  <si>
    <t>Slagelse</t>
  </si>
  <si>
    <t>måned</t>
  </si>
  <si>
    <t>Oslo</t>
  </si>
  <si>
    <t>Maj/Juni</t>
  </si>
  <si>
    <t>Helsinki</t>
  </si>
  <si>
    <t>madrid</t>
  </si>
  <si>
    <t>Riga</t>
  </si>
  <si>
    <t xml:space="preserve">Tallin </t>
  </si>
  <si>
    <t>England</t>
  </si>
  <si>
    <t>Luxenborg</t>
  </si>
  <si>
    <t>østrig</t>
  </si>
  <si>
    <t>portugal</t>
  </si>
  <si>
    <t>Thorshavn</t>
  </si>
  <si>
    <t>Rejkavik</t>
  </si>
  <si>
    <t>Grønland</t>
  </si>
  <si>
    <t>Malta</t>
  </si>
  <si>
    <t>marocco</t>
  </si>
  <si>
    <t>Ungarn</t>
  </si>
  <si>
    <t>Rumanien</t>
  </si>
  <si>
    <t>Tjekkiet</t>
  </si>
  <si>
    <t>Slovakiet</t>
  </si>
  <si>
    <t>Oktober eller april</t>
  </si>
  <si>
    <t>Bulgarien</t>
  </si>
  <si>
    <t>Belfast</t>
  </si>
  <si>
    <t>limerick marathon</t>
  </si>
  <si>
    <t>Robin hood marathon nottingham</t>
  </si>
  <si>
    <t>Loch ness marathon</t>
  </si>
  <si>
    <t>Lanzeroth</t>
  </si>
  <si>
    <t>Dubai</t>
  </si>
  <si>
    <t xml:space="preserve">atlanta </t>
  </si>
  <si>
    <t>3 länder marathon</t>
  </si>
  <si>
    <t>juni</t>
  </si>
  <si>
    <t>Marahon Popup - Vallensbæk</t>
  </si>
  <si>
    <t>Aarhus</t>
  </si>
  <si>
    <t>Aalborg</t>
  </si>
  <si>
    <t>Odense</t>
  </si>
  <si>
    <t>Esbjerg</t>
  </si>
  <si>
    <t>Vejle</t>
  </si>
  <si>
    <t>Randers</t>
  </si>
  <si>
    <t>Viborg</t>
  </si>
  <si>
    <t>Kolding</t>
  </si>
  <si>
    <t>Silkeborg</t>
  </si>
  <si>
    <t>Horsens</t>
  </si>
  <si>
    <t>Herning</t>
  </si>
  <si>
    <t>Roskilde</t>
  </si>
  <si>
    <t>Gentofte</t>
  </si>
  <si>
    <t>Sønderborg</t>
  </si>
  <si>
    <t>Holbæk</t>
  </si>
  <si>
    <t>Gladsaxe</t>
  </si>
  <si>
    <t>Hjørring</t>
  </si>
  <si>
    <t>Helsingør</t>
  </si>
  <si>
    <t>Guldborgsund</t>
  </si>
  <si>
    <t>Skanderborg</t>
  </si>
  <si>
    <t>Køge</t>
  </si>
  <si>
    <t>Frederikshavn</t>
  </si>
  <si>
    <t>Aabenraa</t>
  </si>
  <si>
    <t>Svendborg</t>
  </si>
  <si>
    <t>Holstebro</t>
  </si>
  <si>
    <t>Ringkøbing-Skjern</t>
  </si>
  <si>
    <t>Rudersdal</t>
  </si>
  <si>
    <t>Haderslev</t>
  </si>
  <si>
    <t>Lyngby-Taarbæk</t>
  </si>
  <si>
    <t>Faaborg-Midtfyn</t>
  </si>
  <si>
    <t>Fredericia</t>
  </si>
  <si>
    <t>Hillerød</t>
  </si>
  <si>
    <t>Høje-Taastrup</t>
  </si>
  <si>
    <t>Varde</t>
  </si>
  <si>
    <t>Ballerup</t>
  </si>
  <si>
    <t>Favrskov</t>
  </si>
  <si>
    <t>Hedensted</t>
  </si>
  <si>
    <t>Skive</t>
  </si>
  <si>
    <t>Thisted</t>
  </si>
  <si>
    <t>Tårnby</t>
  </si>
  <si>
    <t>Egedal</t>
  </si>
  <si>
    <t>Vejen</t>
  </si>
  <si>
    <t>Syddjurs</t>
  </si>
  <si>
    <t>Mariagerfjord</t>
  </si>
  <si>
    <t>Lolland</t>
  </si>
  <si>
    <t>Assens</t>
  </si>
  <si>
    <t>Gribskov</t>
  </si>
  <si>
    <t>Ikast-Brande</t>
  </si>
  <si>
    <t>Furesø</t>
  </si>
  <si>
    <t>Fredensborg</t>
  </si>
  <si>
    <t>Rødovre</t>
  </si>
  <si>
    <t>Jammerbugt</t>
  </si>
  <si>
    <t>Middelfart</t>
  </si>
  <si>
    <t>Norddjurs</t>
  </si>
  <si>
    <t>Tønder</t>
  </si>
  <si>
    <t>Vesthimmerland</t>
  </si>
  <si>
    <t>Brønderslev</t>
  </si>
  <si>
    <t>Faxe</t>
  </si>
  <si>
    <t>Ringsted</t>
  </si>
  <si>
    <t>Odsherred</t>
  </si>
  <si>
    <t>Nyborg</t>
  </si>
  <si>
    <t>Halsnæs</t>
  </si>
  <si>
    <t>Rebild</t>
  </si>
  <si>
    <t>Nordfyn</t>
  </si>
  <si>
    <t>Herlev</t>
  </si>
  <si>
    <t>Lejre</t>
  </si>
  <si>
    <t>Billund</t>
  </si>
  <si>
    <t>Allerød</t>
  </si>
  <si>
    <t>Hørsholm</t>
  </si>
  <si>
    <t>Kerteminde</t>
  </si>
  <si>
    <t>Ishøj</t>
  </si>
  <si>
    <t>Stevns</t>
  </si>
  <si>
    <t>Glostrup</t>
  </si>
  <si>
    <t>Odder</t>
  </si>
  <si>
    <t>Solrød</t>
  </si>
  <si>
    <t>Struer</t>
  </si>
  <si>
    <t>Morsø</t>
  </si>
  <si>
    <t>Lemvig</t>
  </si>
  <si>
    <t>Dragør</t>
  </si>
  <si>
    <t>Langeland</t>
  </si>
  <si>
    <t>Ærø</t>
  </si>
  <si>
    <t>Samsø</t>
  </si>
  <si>
    <t>Fanø</t>
  </si>
  <si>
    <t>Læsø</t>
  </si>
  <si>
    <t>Brøderup Marathon</t>
  </si>
  <si>
    <t>Marahon Popup - Vestskoven</t>
  </si>
  <si>
    <t>Næverrun på Tur - Benløse marathon</t>
  </si>
  <si>
    <t>august</t>
  </si>
  <si>
    <t>Samsø marathon</t>
  </si>
  <si>
    <t>Søndag</t>
  </si>
  <si>
    <t>Lørdag</t>
  </si>
  <si>
    <t>Onsdag</t>
  </si>
  <si>
    <t>Mandag</t>
  </si>
  <si>
    <t>Fredag</t>
  </si>
  <si>
    <t>Torsdag</t>
  </si>
  <si>
    <t>Tirsdag</t>
  </si>
  <si>
    <t>ugedag</t>
  </si>
  <si>
    <t xml:space="preserve">År </t>
  </si>
  <si>
    <t>Ugedag</t>
  </si>
  <si>
    <t>Skinner Marathon</t>
  </si>
  <si>
    <t>Kerteminde Cannonball</t>
  </si>
  <si>
    <t>Antal af ugedag</t>
  </si>
  <si>
    <t xml:space="preserve">HCA marathon </t>
  </si>
  <si>
    <t>Center og Zeeland Marathon - CoZ marathon (fejl i officiel tid for mig)</t>
  </si>
  <si>
    <t>Trivsel Marathon - Støt Brysterne</t>
  </si>
  <si>
    <t xml:space="preserve">HTM Marathon </t>
  </si>
  <si>
    <t>Brussels Marathon</t>
  </si>
  <si>
    <t>Bruxelles</t>
  </si>
  <si>
    <t>Belgien</t>
  </si>
  <si>
    <t>Marathon Pop-Up på Tur - Helsingborg</t>
  </si>
  <si>
    <t>Helsingborg</t>
  </si>
  <si>
    <t>Benløsemarathon #3</t>
  </si>
  <si>
    <t>Frederiksberg Marathon - På tur - Skodsborg ruten</t>
  </si>
  <si>
    <t>Fruens Bøge - Ricky "Batman" nr. 300</t>
  </si>
  <si>
    <t>Brøderup Marathon - Thomas Lønbæk nr. 200</t>
  </si>
  <si>
    <t>DR Nielsen Vinterhygge marathon 10 udgave</t>
  </si>
  <si>
    <t>Mont saint -michel</t>
  </si>
  <si>
    <t xml:space="preserve">Maj i </t>
  </si>
  <si>
    <t>Marathon PopUp - Tueholmsø</t>
  </si>
  <si>
    <t>Raveline Marathon - Peter Olsen 50 År</t>
  </si>
  <si>
    <t>darmstadt Kiefer marathon (knast marathon)</t>
  </si>
  <si>
    <t>Kristal marathon tyskland mine</t>
  </si>
  <si>
    <t>Marathon PopUp - 2500 Glostrup</t>
  </si>
  <si>
    <t>Østrig</t>
  </si>
  <si>
    <t>Vatikanstaten</t>
  </si>
  <si>
    <t>Ukraine</t>
  </si>
  <si>
    <t>Tyrkiet</t>
  </si>
  <si>
    <t>Storbritannien og Nordirland</t>
  </si>
  <si>
    <t>Spanien</t>
  </si>
  <si>
    <t>Slovenien</t>
  </si>
  <si>
    <t>Serbien</t>
  </si>
  <si>
    <t>Schweiz</t>
  </si>
  <si>
    <t>San Marino</t>
  </si>
  <si>
    <t>Rusland</t>
  </si>
  <si>
    <t>Rumænien</t>
  </si>
  <si>
    <t>Portugal</t>
  </si>
  <si>
    <t>Polen</t>
  </si>
  <si>
    <t>Norge</t>
  </si>
  <si>
    <t>Montenegro</t>
  </si>
  <si>
    <t>Monaco</t>
  </si>
  <si>
    <t>Moldova</t>
  </si>
  <si>
    <t>Makedonien</t>
  </si>
  <si>
    <t>Luxembourg</t>
  </si>
  <si>
    <t>Litauen</t>
  </si>
  <si>
    <t>Liechtenstein</t>
  </si>
  <si>
    <t>Letland</t>
  </si>
  <si>
    <t>Kroatien</t>
  </si>
  <si>
    <t>Kosovo</t>
  </si>
  <si>
    <t>Kazakhstan</t>
  </si>
  <si>
    <t>Island</t>
  </si>
  <si>
    <t>Hviderusland</t>
  </si>
  <si>
    <t>Grækenland</t>
  </si>
  <si>
    <t>Georgien</t>
  </si>
  <si>
    <t>Finland</t>
  </si>
  <si>
    <t>Estland</t>
  </si>
  <si>
    <t>Cypern</t>
  </si>
  <si>
    <t>Bosnien-Hercegovina</t>
  </si>
  <si>
    <t>Aserbajdsjan</t>
  </si>
  <si>
    <r>
      <t>Armenien</t>
    </r>
    <r>
      <rPr>
        <sz val="11"/>
        <color rgb="FF222222"/>
        <rFont val="Arial"/>
        <family val="2"/>
      </rPr>
      <t> </t>
    </r>
  </si>
  <si>
    <t>Andorra</t>
  </si>
  <si>
    <t>Albanien</t>
  </si>
  <si>
    <t>Kommune/by</t>
  </si>
  <si>
    <t>Pandekagemarathon - Karen nr 100 halvmarathon</t>
  </si>
  <si>
    <t>Gåsetårn Marathon - Chr. Langballe nr 100</t>
  </si>
  <si>
    <t>Bergen City Marathon</t>
  </si>
  <si>
    <t>Bergen</t>
  </si>
  <si>
    <t>Marathon PopUp Rødovre</t>
  </si>
  <si>
    <t>Marathon PopUp - Rødovre</t>
  </si>
  <si>
    <t>Tosseløb Cannonball</t>
  </si>
  <si>
    <t>Edinburgh Running festival - Marathon</t>
  </si>
  <si>
    <t>Skotland</t>
  </si>
  <si>
    <t>Edinburgh</t>
  </si>
  <si>
    <t xml:space="preserve">Kaunas Marathon </t>
  </si>
  <si>
    <t>Kaunas</t>
  </si>
  <si>
    <t>Nord Irland</t>
  </si>
  <si>
    <t>Wales</t>
  </si>
  <si>
    <t>Flensburg Marathon</t>
  </si>
  <si>
    <t xml:space="preserve">Flensburg </t>
  </si>
  <si>
    <t>Sub 04:00 - 04:15</t>
  </si>
  <si>
    <t>Humør Marathon - David #600 Britt #300 og Claus #300 jubilæumsløb</t>
  </si>
  <si>
    <t>Sub 04:15 - 04:45</t>
  </si>
  <si>
    <t>Stribe Marathon</t>
  </si>
  <si>
    <t>juli</t>
  </si>
  <si>
    <t>VPM Maratohn - Katja's nr 100.</t>
  </si>
  <si>
    <t>Hvalsø Marathon - De 4 årstider</t>
  </si>
  <si>
    <t xml:space="preserve">Jeppe K - Skodsborg dobbeltmarathon nr 2 </t>
  </si>
  <si>
    <t>Anholt Marathon</t>
  </si>
  <si>
    <t>Kommune</t>
  </si>
  <si>
    <t xml:space="preserve">Copenhagen marathon </t>
  </si>
  <si>
    <t>HCA Marathon</t>
  </si>
  <si>
    <t>VMP Marathon</t>
  </si>
  <si>
    <t>Frederiksberg Marathon</t>
  </si>
  <si>
    <t>Kalkmineløbet</t>
  </si>
  <si>
    <t>Skjoldunge Trail Marathon</t>
  </si>
  <si>
    <t>Næverrun</t>
  </si>
  <si>
    <t>Trivsel Marathon</t>
  </si>
  <si>
    <t>Jeppe K - Skodsborg Marathon</t>
  </si>
  <si>
    <t>5 Tåårn 3 i træk Marathon</t>
  </si>
  <si>
    <t>Ø-Marathon på udflugt til Lundby</t>
  </si>
  <si>
    <t>Marathon PopUp</t>
  </si>
  <si>
    <t>Pandekage Marathon</t>
  </si>
  <si>
    <t>HumørMarathon</t>
  </si>
  <si>
    <t>Humørmarathon på tur</t>
  </si>
  <si>
    <t>Midt i marathon</t>
  </si>
  <si>
    <t>Hvalsø Cannonball - de 4 årstider</t>
  </si>
  <si>
    <t>Regionsløb - Jesperhus</t>
  </si>
  <si>
    <t>Samsø Marathon</t>
  </si>
  <si>
    <t>Regionsløb - Givskud</t>
  </si>
  <si>
    <t>Kvickrun på Tour</t>
  </si>
  <si>
    <t>Kvickrun on tour 5 etape</t>
  </si>
  <si>
    <t>Marathon PopUp - Egedal kommune</t>
  </si>
  <si>
    <t>Alfabetet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</si>
  <si>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</si>
  <si>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</si>
  <si>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</si>
  <si>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</si>
  <si>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</si>
  <si>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</si>
  <si>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</si>
  <si>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</si>
  <si>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</si>
  <si>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</si>
  <si>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</si>
  <si>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</si>
  <si>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</si>
  <si>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</si>
  <si>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</si>
  <si>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</si>
  <si>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</si>
  <si>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</si>
  <si>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</si>
  <si>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</si>
  <si>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</si>
  <si>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</si>
  <si>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X</t>
  </si>
  <si>
    <t>Y</t>
  </si>
  <si>
    <t>Z</t>
  </si>
  <si>
    <t>Æ</t>
  </si>
  <si>
    <t>Ø</t>
  </si>
  <si>
    <t>Å</t>
  </si>
  <si>
    <t>W</t>
  </si>
  <si>
    <t>Ikast</t>
  </si>
  <si>
    <t>Nationalt</t>
  </si>
  <si>
    <t>Internationalt</t>
  </si>
  <si>
    <t>Flensborg</t>
  </si>
  <si>
    <t>Edingburg</t>
  </si>
  <si>
    <t>Berlin/Bergen/Brussels</t>
  </si>
  <si>
    <t>Møgeltønder</t>
  </si>
  <si>
    <t>Ballerup Cannonball #2</t>
  </si>
  <si>
    <t>Ballerup Cannonball</t>
  </si>
  <si>
    <t xml:space="preserve">Center og Zeeland Marathon - CoZ marathon </t>
  </si>
  <si>
    <t>Chicago Marathon</t>
  </si>
  <si>
    <t>Chicago</t>
  </si>
  <si>
    <t>USA</t>
  </si>
  <si>
    <t>Team Meins Cannonball - Haderslev</t>
  </si>
  <si>
    <t>Team Meins Marathon</t>
  </si>
  <si>
    <t xml:space="preserve">Marathon Danmark Løbeshop - Thurø </t>
  </si>
  <si>
    <t>Marathon Danmark Løbeshop - Thurø</t>
  </si>
  <si>
    <t>Marathon Popup - Til toppen af herstedhøje</t>
  </si>
  <si>
    <t>Thurø by</t>
  </si>
  <si>
    <t>Sportigan Slagelse</t>
  </si>
  <si>
    <t>Marathon PopUp - Høje-Taastrup</t>
  </si>
  <si>
    <t>Kolding Julemarathon</t>
  </si>
  <si>
    <t>3600 Marathon Frederikssund</t>
  </si>
  <si>
    <t>SH-Løb Ishøj</t>
  </si>
  <si>
    <t>Hareskovby Marathon Lise Friis #500 og Klaus Johansen#200</t>
  </si>
  <si>
    <t>Marathon PopUp - Gladsaxe</t>
  </si>
  <si>
    <t>Hareskovby Marathon</t>
  </si>
  <si>
    <t>Slagelse Marathon On Tour</t>
  </si>
  <si>
    <t>Marathon PopUp- Planetstien Hvidovre</t>
  </si>
  <si>
    <t>Marathon PopUp- Valbyparken</t>
  </si>
  <si>
    <t>Humørmarathon Maja Florens og Johan Holst nr 100</t>
  </si>
  <si>
    <t>Ballerup Cannonball #3</t>
  </si>
  <si>
    <t>Marathon PopUp - Valbyparken</t>
  </si>
  <si>
    <t>Ø-Marathon Pinsemarathon - se pinse solen danse</t>
  </si>
  <si>
    <t>Dag i måneden</t>
  </si>
  <si>
    <t>SH Løb Run to the hills</t>
  </si>
  <si>
    <t>SH Løb - Run to the Hills</t>
  </si>
  <si>
    <t>SH-Løb - Run to  the hills - Hillerød</t>
  </si>
  <si>
    <t>Flådeegene Marathon #4</t>
  </si>
  <si>
    <t>Marathon PopUp - Fredensborg</t>
  </si>
  <si>
    <t>SH-Marathon Halsnæs</t>
  </si>
  <si>
    <t>Regionsløb - Region Sjælland - Lystskoven Slagelse</t>
  </si>
  <si>
    <t>Regionsløb - Region Syddanmark - Givskud</t>
  </si>
  <si>
    <t>Regionsløb - Region Midtjylland - Dollerupbakker</t>
  </si>
  <si>
    <t>Regionsløb - Region Nordjylland - Jesperhus, Mors</t>
  </si>
  <si>
    <t>Regionsløb - Region Hovedstaden - Valby</t>
  </si>
  <si>
    <t>Regionsløb - Region Hovedstaden - Dragør</t>
  </si>
  <si>
    <t>Regionsløb - Region Sjælland - Nykøbing Falser</t>
  </si>
  <si>
    <t xml:space="preserve">Lyngby-Taarbæk </t>
  </si>
  <si>
    <t>Regionsløb - Region Syddanmark - Rudkøbing Langeland</t>
  </si>
  <si>
    <t>Regionsløb - Region Midtjylland - Ringkøbing</t>
  </si>
  <si>
    <t>Regionsløb - Region Nordjylland - Klitmøller, Thisted</t>
  </si>
  <si>
    <t>Sjælland</t>
  </si>
  <si>
    <t>Fredskov Run and Fun Basic - Valby</t>
  </si>
  <si>
    <t>Flådeegne Marathon</t>
  </si>
  <si>
    <t>Nordjylland</t>
  </si>
  <si>
    <t>Midtjylland</t>
  </si>
  <si>
    <t>Syddanmark</t>
  </si>
  <si>
    <t>Hovedstaden</t>
  </si>
  <si>
    <t>Nordfyns</t>
  </si>
  <si>
    <t xml:space="preserve">København </t>
  </si>
  <si>
    <t>Antal kommuer</t>
  </si>
  <si>
    <t>Løb første gang kommunen</t>
  </si>
  <si>
    <t>SH-Løb</t>
  </si>
  <si>
    <t>Marathon Danmark 2 Etape 2020</t>
  </si>
  <si>
    <t>Marathon Danmark 1 Etape 2020</t>
  </si>
  <si>
    <t>Marathon Danmark 3 Etape 2020</t>
  </si>
  <si>
    <t>Marathon Danmark Regionsløb nr 5 - 2020</t>
  </si>
  <si>
    <t>Marathon Danmark Regionsløb nr 5 - 2019</t>
  </si>
  <si>
    <t xml:space="preserve">Brørup Lur Marathon </t>
  </si>
  <si>
    <t xml:space="preserve">Humør Marathon </t>
  </si>
  <si>
    <t xml:space="preserve">Eventyr Kvarteres marathon </t>
  </si>
  <si>
    <t>Antal udlandske</t>
  </si>
  <si>
    <t>Antal forskellige datoer</t>
  </si>
  <si>
    <t>Lur Løbet - Brørup</t>
  </si>
  <si>
    <t>Marathon PopUp - Høje Taastrup</t>
  </si>
  <si>
    <t>Eventyrkvarterets Marathon</t>
  </si>
  <si>
    <t xml:space="preserve">Svinninge løbet </t>
  </si>
  <si>
    <t>Svinningeløbet</t>
  </si>
  <si>
    <t>Skinnermarathon</t>
  </si>
  <si>
    <t>Marathon PopUp - Valbyparken - Rikke nr. 100</t>
  </si>
  <si>
    <t>Marathon Danmark Løbeshop - Thurø - Ulrik Pihl Fødselsdag</t>
  </si>
  <si>
    <t>5 Taarn Motion</t>
  </si>
  <si>
    <t>Regionsløb 5 Afdelig 2019</t>
  </si>
  <si>
    <t>HTM Marathon</t>
  </si>
  <si>
    <t>Marathon Danmark Løbeshop - Fanø</t>
  </si>
  <si>
    <t>Løb for Alzherimer - Kim Gjetting</t>
  </si>
  <si>
    <t>Kirke Syv Marathon</t>
  </si>
  <si>
    <t>Ballerup Cannonball #4</t>
  </si>
  <si>
    <t>Kirke Syv</t>
  </si>
  <si>
    <t>Marathon Danmark Kommuneløb - Solrød</t>
  </si>
  <si>
    <t>Marathon Danmark Kommuneløb - Stevns</t>
  </si>
  <si>
    <t>Marathon Danmark Kommuneløb - Roskilde</t>
  </si>
  <si>
    <t xml:space="preserve">Marathon Danmark Kommuneserie Øst 2020 </t>
  </si>
  <si>
    <t>Marathon Danmark Kommuneløb Øst - Solrød</t>
  </si>
  <si>
    <t>Letting Run</t>
  </si>
  <si>
    <t>3158 meter</t>
  </si>
  <si>
    <t>Coopertest</t>
  </si>
  <si>
    <t>Dårlig form. Men kom igennem</t>
  </si>
  <si>
    <t xml:space="preserve">62,610 km </t>
  </si>
  <si>
    <t>6 Timers Løb</t>
  </si>
  <si>
    <t>IronMan</t>
  </si>
  <si>
    <t>Fantastisk løb</t>
  </si>
  <si>
    <t>100 Miles 160,9 km</t>
  </si>
  <si>
    <t>Marathon</t>
  </si>
  <si>
    <t>Kender ikke den eksakte dato men det var i April 12</t>
  </si>
  <si>
    <t>Halv Marathon</t>
  </si>
  <si>
    <t xml:space="preserve">Har aldrig prøvet. </t>
  </si>
  <si>
    <t>1 Time</t>
  </si>
  <si>
    <t>10 KM</t>
  </si>
  <si>
    <t>5 KM</t>
  </si>
  <si>
    <t>1 Miles</t>
  </si>
  <si>
    <t>Kommentar</t>
  </si>
  <si>
    <t xml:space="preserve">Antal dage. </t>
  </si>
  <si>
    <t>Minutter pr km</t>
  </si>
  <si>
    <t>Distance</t>
  </si>
  <si>
    <t>Dags Dato</t>
  </si>
  <si>
    <t>Personal Best</t>
  </si>
  <si>
    <t>Mega varmt  den dag</t>
  </si>
  <si>
    <t xml:space="preserve">Marathon PopUp - Hamsterton </t>
  </si>
  <si>
    <t>Marathon Popup - Allerød</t>
  </si>
  <si>
    <t xml:space="preserve">Marathon PopUp - Vridsløselille Statsfængsel </t>
  </si>
  <si>
    <t>KD28 - DR Byen</t>
  </si>
  <si>
    <t>Marathon PopUp - Gribskov</t>
  </si>
  <si>
    <t xml:space="preserve">Marathon Danmark Løbeshop </t>
  </si>
  <si>
    <t>Marathon Danmark Løbeshop</t>
  </si>
  <si>
    <t>KD28 Marathon - DR Byen</t>
  </si>
  <si>
    <t>Humør Marathon på Tur</t>
  </si>
  <si>
    <t>Frederiksberg marathon på Tur - Vestegnsruten</t>
  </si>
  <si>
    <t>Sat på bane. Ved Albertslund stadion.</t>
  </si>
  <si>
    <t>Marathon PopUp - Copenhill</t>
  </si>
  <si>
    <t>Fredskov Run and Fun Basic - Valby - Påske trippel dag 2</t>
  </si>
  <si>
    <t>Marathon Danmark Løbeshop on Tour</t>
  </si>
  <si>
    <t>Marathon Danmark Løbeshop - On Tour</t>
  </si>
  <si>
    <t>Marathon Danmark On Tour</t>
  </si>
  <si>
    <t>Frederiksberg Marathon på Tur</t>
  </si>
  <si>
    <t>Marathon Danmark Kommuneløb</t>
  </si>
  <si>
    <t>Marathon PopUp - Københavns Havn</t>
  </si>
  <si>
    <t>Gangergaarden Marathon</t>
  </si>
  <si>
    <t>Hareskovby Marathon Lise Friis nr 600 Sune Hundebøll nr 200</t>
  </si>
  <si>
    <t>Marathon PopUp - Circleton</t>
  </si>
  <si>
    <t>Marathon Danmark Regionsløb 2021 - Nordjylland</t>
  </si>
  <si>
    <t>Marathon PopUp - Henrik Birkedal 42 år 195 dage</t>
  </si>
  <si>
    <t>Marathon Danmark Regionsløb 2021 - Midtjylland</t>
  </si>
  <si>
    <t>Marathon Danmark Regionsløb 2021 - Syddanmark</t>
  </si>
  <si>
    <t>Marathon Danmark Regionsløb 2021 - Sjælland</t>
  </si>
  <si>
    <t>Marathon Danmark Regionsløb 2021 - Hovedstaden</t>
  </si>
  <si>
    <t>Regionsløb 2021</t>
  </si>
  <si>
    <t xml:space="preserve">Skinner Marathon </t>
  </si>
  <si>
    <t>Fredskov Run and Fun</t>
  </si>
  <si>
    <t>Marathon PopUp - Betinas Sørensens nr. 100</t>
  </si>
  <si>
    <t>Marathon PopUp - Gentofte</t>
  </si>
  <si>
    <t>Kokkedal Halloween Marathon</t>
  </si>
  <si>
    <t>Tosseløb Canonball</t>
  </si>
  <si>
    <t>Marathon PopUp - Amagerbanen/Kløvermarken</t>
  </si>
  <si>
    <t>Marathon PopUp Gentofte</t>
  </si>
  <si>
    <t>Kokkedal 1 Søndag i advent Marathon</t>
  </si>
  <si>
    <t>PE Marathon - 1 års jubilæum</t>
  </si>
  <si>
    <t>schweitz</t>
  </si>
  <si>
    <t>Marathon PopUp - Stenløse</t>
  </si>
  <si>
    <t xml:space="preserve">Humørmarathon - Mettes nr 100 halvmarathon </t>
  </si>
  <si>
    <t>Moffe Marathon</t>
  </si>
  <si>
    <t>Marathon Popup - Vallensbæk</t>
  </si>
  <si>
    <t>Løbet</t>
  </si>
  <si>
    <t>Antal løb</t>
  </si>
  <si>
    <t>Alleroed</t>
  </si>
  <si>
    <t>Nej</t>
  </si>
  <si>
    <t>Vissenbjerg</t>
  </si>
  <si>
    <t>Tune</t>
  </si>
  <si>
    <t>Juelsminde</t>
  </si>
  <si>
    <t>Rudkøbing</t>
  </si>
  <si>
    <t>Hvalsø</t>
  </si>
  <si>
    <t>Thyborøn</t>
  </si>
  <si>
    <t>Ringkjøbing-Skjern</t>
  </si>
  <si>
    <t>Marstal</t>
  </si>
  <si>
    <t>Århus</t>
  </si>
  <si>
    <t>JA</t>
  </si>
  <si>
    <t xml:space="preserve">Humørmarathon - Thestrup nr 100 halvmarathon </t>
  </si>
  <si>
    <t>Marathon Popup - Glostrup</t>
  </si>
  <si>
    <t>Moffe Marathon - Vestskoven</t>
  </si>
  <si>
    <t>Hvalsø Cannonball - Morten Broogaard nr. 200 Halvmarathon</t>
  </si>
  <si>
    <t>Marathon Danmark Kommuneløb Øst - Nexelø</t>
  </si>
  <si>
    <t>Marathon Danmark Kommuneløb Øst - Holbæk</t>
  </si>
  <si>
    <t>Marathon Danmark Kommuneløb Øst - Odsherred</t>
  </si>
  <si>
    <t>Hvalsø Cannonball</t>
  </si>
  <si>
    <t>Fredskov Run and Fun - Basic</t>
  </si>
  <si>
    <t>Wien</t>
  </si>
  <si>
    <t>Vienna International Marathon</t>
  </si>
  <si>
    <t>Marathon PopUp - mors dag</t>
  </si>
  <si>
    <t>maj</t>
  </si>
  <si>
    <t>af 98</t>
  </si>
  <si>
    <t>Green Running - Troldeløb</t>
  </si>
  <si>
    <t>Aneste nr 1.000</t>
  </si>
  <si>
    <t>Moffe Marathon - Rødovre - Lars Forum nr. 100</t>
  </si>
  <si>
    <r>
      <t>Copenhagen Marathon -</t>
    </r>
    <r>
      <rPr>
        <sz val="10"/>
        <color rgb="FFFF0000"/>
        <rFont val="Calibri"/>
        <family val="2"/>
        <scheme val="minor"/>
      </rPr>
      <t xml:space="preserve"> 💑💍❤</t>
    </r>
  </si>
  <si>
    <t xml:space="preserve">Skinner mararthon </t>
  </si>
  <si>
    <t>Marathon Danmark Regionsløb 2022</t>
  </si>
  <si>
    <t>Bornholm Cannonball - Høst marathon</t>
  </si>
  <si>
    <t>Marathon PopUp - Egedal</t>
  </si>
  <si>
    <r>
      <t>Copenhagen Marathon -</t>
    </r>
    <r>
      <rPr>
        <b/>
        <sz val="10"/>
        <color rgb="FFFF0000"/>
        <rFont val="Calibri"/>
        <family val="2"/>
        <scheme val="minor"/>
      </rPr>
      <t xml:space="preserve"> 💑💍❤</t>
    </r>
  </si>
  <si>
    <t>Marathon PopUp Høje-Taastrup</t>
  </si>
  <si>
    <t>Marathon PopUp Dragør</t>
  </si>
  <si>
    <t>HCA - Marathon og Ulrik Pihl nr. 1000</t>
  </si>
  <si>
    <t>HCA marathon - Og Ulrik Pihl nr. 1000</t>
  </si>
  <si>
    <t>Letting Run - Mie Mandix nr. 100</t>
  </si>
  <si>
    <t xml:space="preserve">Marathon PopUp - Løbsdirector fødselsdag </t>
  </si>
  <si>
    <t>Antal af Kommune/by</t>
  </si>
  <si>
    <t>Marathon Danmark Kommuneserie Vest - Lemvig</t>
  </si>
  <si>
    <t>Marathon Danmark Kommuneserie Vest - Struer</t>
  </si>
  <si>
    <t>Marathon Danmark Kommuneserie Vest - Skive</t>
  </si>
  <si>
    <t>Marathon Danmark Kommuneserie vest 2022</t>
  </si>
  <si>
    <t>Ja</t>
  </si>
  <si>
    <t>ja</t>
  </si>
  <si>
    <t>PE Marathon - Nytårsløb</t>
  </si>
  <si>
    <t>Moffe Marathon - Damhussøen</t>
  </si>
  <si>
    <t>Kerteminde Cannonball - Trine nr. 200</t>
  </si>
  <si>
    <t>Marathon PopUp - Vestskoven - Løbsdirector fødselsdag</t>
  </si>
  <si>
    <t xml:space="preserve">Holger Danske Marathon </t>
  </si>
  <si>
    <t xml:space="preserve">HCA Marathon </t>
  </si>
  <si>
    <t>Ø-marathon - Møllebro nr 700</t>
  </si>
  <si>
    <t>Kokkedal Marathon</t>
  </si>
  <si>
    <t>Kolding Julemarathon 2022</t>
  </si>
  <si>
    <t xml:space="preserve">Søby Marathon </t>
  </si>
  <si>
    <t>Marathon PopUp - Glostrup</t>
  </si>
  <si>
    <t>SH Løb - Dodekalitterne</t>
  </si>
  <si>
    <t>Kokkedal Marathon - Hørsholm</t>
  </si>
  <si>
    <t>SH - Ishøj</t>
  </si>
  <si>
    <t>Krakow Marathon</t>
  </si>
  <si>
    <t>Marathon Danmark - Kommuneserie Øst - Hørsholm</t>
  </si>
  <si>
    <t>Marathon Danmark - Kommuneserie Øst - Allerød</t>
  </si>
  <si>
    <t>Marathon Danmark - Kommuneserie Øst - Hillerød</t>
  </si>
  <si>
    <t>Planlagte</t>
  </si>
  <si>
    <t>Team Mormor Løbet - Grindsted</t>
  </si>
  <si>
    <t>SH-Løb på Tour i samarbejde med PopUp</t>
  </si>
  <si>
    <t>Midt i Marathon - Mad og Motion Stillinge</t>
  </si>
  <si>
    <t>Sub 04:45 - 06:00</t>
  </si>
  <si>
    <t>Bornholm Cannonball</t>
  </si>
  <si>
    <t>Midtfyn Cannonball</t>
  </si>
  <si>
    <t>Krakow</t>
  </si>
  <si>
    <t>Schleswig-Holstein</t>
  </si>
  <si>
    <t>Løb</t>
  </si>
  <si>
    <t>Flensborg Marathon</t>
  </si>
  <si>
    <t>Mecklenburg Vorpommern</t>
  </si>
  <si>
    <t>Hamburg</t>
  </si>
  <si>
    <t>Bremen</t>
  </si>
  <si>
    <t>Niedersachsen</t>
  </si>
  <si>
    <t>Sachsen Anhalt</t>
  </si>
  <si>
    <t>Brocken Marathon</t>
  </si>
  <si>
    <t>Brandenburg</t>
  </si>
  <si>
    <t xml:space="preserve">Sachsen </t>
  </si>
  <si>
    <t>Thüringen</t>
  </si>
  <si>
    <t>Hessen</t>
  </si>
  <si>
    <t>Rheinland Pfalz</t>
  </si>
  <si>
    <t>Saarland</t>
  </si>
  <si>
    <t>Baden Württemberg</t>
  </si>
  <si>
    <t>Bayern</t>
  </si>
  <si>
    <t>Delstat</t>
  </si>
  <si>
    <t>Nordrhein Westfalen</t>
  </si>
  <si>
    <t>april</t>
  </si>
  <si>
    <t xml:space="preserve">Muligeløb </t>
  </si>
  <si>
    <t>Rostock</t>
  </si>
  <si>
    <t>Dredsen</t>
  </si>
  <si>
    <t>Stuttgart</t>
  </si>
  <si>
    <t>Munchen</t>
  </si>
  <si>
    <t>Kristall Marathon</t>
  </si>
  <si>
    <t>Saarbrucken</t>
  </si>
  <si>
    <t>Hannover</t>
  </si>
  <si>
    <t>Køln/dusseldorf</t>
  </si>
  <si>
    <t>Frankfurt</t>
  </si>
  <si>
    <t>Mainz, Koblenz</t>
  </si>
  <si>
    <t>Roskilde Marathon - Anne-Marie nr. 300</t>
  </si>
  <si>
    <t>Hvalsø Marathon - På tur i Sagnlandet</t>
  </si>
  <si>
    <t>Tosseløb - Søren Nielsen nr. 100</t>
  </si>
  <si>
    <t>Regionsløb - Region Sjælland - Sorø</t>
  </si>
  <si>
    <t>Regionsløb - Region Syddanmark - Nyborg</t>
  </si>
  <si>
    <t>Regionsløb - Region Midtjylland - Holstebro</t>
  </si>
  <si>
    <t>Regionsløb - Region Nordjylland - Rebild</t>
  </si>
  <si>
    <t>PE Marathon</t>
  </si>
  <si>
    <t xml:space="preserve">Ø-Marathon - Sankt Hans - Start kl 22. </t>
  </si>
  <si>
    <t>K2 Marathon Nr 100</t>
  </si>
  <si>
    <t>Hareskovby Marathon Pernille Krogh nr 300 og Klaus Johansen nr. 300</t>
  </si>
  <si>
    <t>Marathon Danmark Regionsløb 2023</t>
  </si>
  <si>
    <t>Morud Cannonball</t>
  </si>
  <si>
    <t>Tosseløb</t>
  </si>
  <si>
    <t>Karise Marathon</t>
  </si>
  <si>
    <t>Tosseløb på Tur - Borup - Jan Boll nr. 100</t>
  </si>
  <si>
    <t>Marathon Pop-Up - Discount</t>
  </si>
  <si>
    <t>Marathon PopUp - Discount</t>
  </si>
  <si>
    <t xml:space="preserve">Lettingrun </t>
  </si>
  <si>
    <t>Marathon Danmark - Kommuneserie Vest - Fanø</t>
  </si>
  <si>
    <t>Marathon Danmark - Kommuneserie Vest - Varde</t>
  </si>
  <si>
    <t>Marathon Danmark - Kommuneserie Vest - Vejen</t>
  </si>
  <si>
    <t>Malaga International Marathon</t>
  </si>
  <si>
    <t>Mangler</t>
  </si>
  <si>
    <t>Antal datoer jeg mangler</t>
  </si>
  <si>
    <t>Malaga</t>
  </si>
  <si>
    <t>Ljubljana</t>
  </si>
  <si>
    <t>Kaunas/København/Krakow</t>
  </si>
  <si>
    <t>Ultraliste: Henrik Birkedal Hansen</t>
  </si>
  <si>
    <t>Minutter Alle</t>
  </si>
  <si>
    <t>Sekunder Alle</t>
  </si>
  <si>
    <t>Minutter marathon mellem 3 og 4 timer</t>
  </si>
  <si>
    <t>sekunder marathon mellem 3 og 4 timer</t>
  </si>
  <si>
    <t>(tom)</t>
  </si>
  <si>
    <t>Minuttal</t>
  </si>
  <si>
    <t>Antal gange</t>
  </si>
  <si>
    <t>Sekund</t>
  </si>
  <si>
    <t>ALLE MARATHON</t>
  </si>
  <si>
    <t>Sekund tal</t>
  </si>
  <si>
    <t xml:space="preserve">Antal </t>
  </si>
  <si>
    <t>Marathon mellem 03:00:00 - 03:59:59</t>
  </si>
  <si>
    <t>7,8,13,20, og 31</t>
  </si>
  <si>
    <t>Mangler Minuttal  generelt</t>
  </si>
  <si>
    <t xml:space="preserve">Mangler sekundtal generelt </t>
  </si>
  <si>
    <t>Team Førslev Motion - Paw Jeppesen løber maraton nr. 200 </t>
  </si>
  <si>
    <t xml:space="preserve">Letingrun </t>
  </si>
  <si>
    <t>Ø-Marathon - Motionsmandag</t>
  </si>
  <si>
    <t>Mangler 33 i sekund tal i 3 timers</t>
  </si>
  <si>
    <t xml:space="preserve">Fredskov 2500 Basic </t>
  </si>
  <si>
    <t>Marathon PopUp - Henrik Birkedal nr 300 ⭐⭐⭐</t>
  </si>
  <si>
    <t>Klub 100 Marathon - General forsamling 2023</t>
  </si>
  <si>
    <t>Ljubljana International Marathon</t>
  </si>
  <si>
    <t xml:space="preserve">LNBK Marathon Bagsværd Sø </t>
  </si>
  <si>
    <t>Marathon Danmark Kommuneserie vest 2023</t>
  </si>
  <si>
    <t>Ø-Marathon - Juleløb</t>
  </si>
  <si>
    <t>Mangler 0,1,5,7,8,11,13,15,16,19,20,23 og 31 i minuttal mellem i 3 timers</t>
  </si>
  <si>
    <t>Frederiksberg Marathon - Rummelighedsmarathon - Kirkegården</t>
  </si>
  <si>
    <t>Vinter</t>
  </si>
  <si>
    <t>Forår</t>
  </si>
  <si>
    <t>Sommer</t>
  </si>
  <si>
    <t>Efterår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</si>
</sst>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hh:mm:ss;@"/>
    <numFmt numFmtId="165" formatCode="[$-F400]h:mm:ss\ AM/PM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Verdana"/>
      <family val="2"/>
    </font>
    <font>
      <sz val="10"/>
      <color rgb="FFFF0000"/>
      <name val="Calibri"/>
      <family val="2"/>
      <scheme val="minor"/>
    </font>
    <font>
      <b/>
      <sz val="8"/>
      <name val="Verdana"/>
      <family val="2"/>
    </font>
    <font>
      <sz val="11"/>
      <color theme="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444950"/>
      <name val="Arial"/>
      <family val="2"/>
    </font>
    <font>
      <sz val="11"/>
      <color rgb="FF222222"/>
      <name val="Arial"/>
      <family val="2"/>
    </font>
    <font>
      <b/>
      <sz val="11"/>
      <color theme="2"/>
      <name val="Calibri"/>
      <family val="2"/>
      <scheme val="minor"/>
    </font>
    <font>
      <b/>
      <sz val="10"/>
      <color theme="1"/>
      <name val="Arial"/>
      <family val="2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sz val="10"/>
      <color rgb="FFFFFF0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</cellStyleXfs>
  <cellXfs count="90">
    <xf numFmtId="0" fontId="0" fillId="0" borderId="0" xfId="0"/>
    <xf numFmtId="0" fontId="2" fillId="0" borderId="0" xfId="0" applyFont="1"/>
    <xf numFmtId="21" fontId="2" fillId="0" borderId="0" xfId="0" applyNumberFormat="1" applyFont="1"/>
    <xf numFmtId="0" fontId="3" fillId="0" borderId="1" xfId="0" applyFont="1" applyBorder="1" applyAlignment="1">
      <alignment horizontal="center"/>
    </xf>
    <xf numFmtId="0" fontId="4" fillId="2" borderId="1" xfId="0" applyFont="1" applyFill="1" applyBorder="1" applyAlignment="1">
      <alignment wrapText="1"/>
    </xf>
    <xf numFmtId="14" fontId="4" fillId="2" borderId="1" xfId="0" applyNumberFormat="1" applyFont="1" applyFill="1" applyBorder="1" applyAlignment="1">
      <alignment wrapText="1"/>
    </xf>
    <xf numFmtId="164" fontId="5" fillId="0" borderId="1" xfId="0" applyNumberFormat="1" applyFont="1" applyBorder="1" applyAlignment="1">
      <alignment horizontal="right"/>
    </xf>
    <xf numFmtId="0" fontId="6" fillId="2" borderId="2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8" fillId="0" borderId="0" xfId="2" applyFont="1"/>
    <xf numFmtId="0" fontId="9" fillId="2" borderId="1" xfId="0" applyFont="1" applyFill="1" applyBorder="1" applyAlignment="1">
      <alignment wrapText="1"/>
    </xf>
    <xf numFmtId="14" fontId="9" fillId="2" borderId="1" xfId="0" applyNumberFormat="1" applyFont="1" applyFill="1" applyBorder="1" applyAlignment="1">
      <alignment wrapText="1"/>
    </xf>
    <xf numFmtId="164" fontId="9" fillId="0" borderId="1" xfId="0" applyNumberFormat="1" applyFont="1" applyBorder="1" applyAlignment="1">
      <alignment horizontal="right"/>
    </xf>
    <xf numFmtId="0" fontId="11" fillId="0" borderId="0" xfId="0" applyFont="1"/>
    <xf numFmtId="17" fontId="11" fillId="0" borderId="0" xfId="0" applyNumberFormat="1" applyFont="1"/>
    <xf numFmtId="0" fontId="12" fillId="0" borderId="0" xfId="0" applyFont="1"/>
    <xf numFmtId="0" fontId="2" fillId="0" borderId="3" xfId="0" applyFont="1" applyBorder="1"/>
    <xf numFmtId="0" fontId="2" fillId="0" borderId="4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6" xfId="0" applyFont="1" applyBorder="1" applyAlignment="1">
      <alignment horizontal="center"/>
    </xf>
    <xf numFmtId="9" fontId="2" fillId="0" borderId="0" xfId="1" applyFont="1" applyBorder="1" applyAlignment="1">
      <alignment horizontal="center" vertical="center"/>
    </xf>
    <xf numFmtId="10" fontId="0" fillId="0" borderId="0" xfId="1" applyNumberFormat="1" applyFont="1" applyBorder="1"/>
    <xf numFmtId="0" fontId="2" fillId="0" borderId="6" xfId="0" applyFont="1" applyBorder="1"/>
    <xf numFmtId="10" fontId="2" fillId="0" borderId="0" xfId="1" applyNumberFormat="1" applyFont="1" applyBorder="1"/>
    <xf numFmtId="0" fontId="7" fillId="0" borderId="0" xfId="2"/>
    <xf numFmtId="0" fontId="10" fillId="0" borderId="0" xfId="2" applyFont="1"/>
    <xf numFmtId="164" fontId="8" fillId="0" borderId="0" xfId="2" applyNumberFormat="1" applyFont="1"/>
    <xf numFmtId="10" fontId="2" fillId="0" borderId="0" xfId="0" applyNumberFormat="1" applyFont="1"/>
    <xf numFmtId="0" fontId="0" fillId="0" borderId="8" xfId="0" pivotButton="1" applyBorder="1"/>
    <xf numFmtId="0" fontId="0" fillId="0" borderId="8" xfId="0" applyBorder="1"/>
    <xf numFmtId="0" fontId="0" fillId="0" borderId="9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0" borderId="8" xfId="0" applyBorder="1" applyAlignment="1">
      <alignment horizontal="left"/>
    </xf>
    <xf numFmtId="0" fontId="4" fillId="2" borderId="12" xfId="0" applyFont="1" applyFill="1" applyBorder="1" applyAlignment="1">
      <alignment wrapText="1"/>
    </xf>
    <xf numFmtId="0" fontId="0" fillId="0" borderId="0" xfId="0" applyAlignment="1">
      <alignment horizontal="left"/>
    </xf>
    <xf numFmtId="9" fontId="2" fillId="0" borderId="0" xfId="1" applyFont="1" applyAlignment="1">
      <alignment horizontal="center" vertical="center"/>
    </xf>
    <xf numFmtId="10" fontId="0" fillId="0" borderId="0" xfId="1" applyNumberFormat="1" applyFont="1"/>
    <xf numFmtId="10" fontId="2" fillId="0" borderId="0" xfId="1" applyNumberFormat="1" applyFont="1"/>
    <xf numFmtId="0" fontId="0" fillId="0" borderId="0" xfId="0" pivotButton="1"/>
    <xf numFmtId="0" fontId="0" fillId="0" borderId="1" xfId="0" applyBorder="1" applyAlignment="1">
      <alignment horizontal="center"/>
    </xf>
    <xf numFmtId="17" fontId="0" fillId="0" borderId="0" xfId="0" applyNumberFormat="1"/>
    <xf numFmtId="0" fontId="0" fillId="0" borderId="0" xfId="0" quotePrefix="1"/>
    <xf numFmtId="0" fontId="0" fillId="3" borderId="1" xfId="0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" xfId="0" applyFont="1" applyBorder="1"/>
    <xf numFmtId="0" fontId="0" fillId="0" borderId="1" xfId="0" applyBorder="1"/>
    <xf numFmtId="0" fontId="0" fillId="0" borderId="12" xfId="0" applyBorder="1"/>
    <xf numFmtId="0" fontId="0" fillId="4" borderId="0" xfId="0" applyFill="1"/>
    <xf numFmtId="0" fontId="13" fillId="0" borderId="6" xfId="0" applyFont="1" applyBorder="1"/>
    <xf numFmtId="21" fontId="13" fillId="0" borderId="0" xfId="0" applyNumberFormat="1" applyFont="1"/>
    <xf numFmtId="0" fontId="14" fillId="0" borderId="0" xfId="0" applyFont="1"/>
    <xf numFmtId="0" fontId="16" fillId="0" borderId="0" xfId="0" applyFont="1"/>
    <xf numFmtId="0" fontId="17" fillId="0" borderId="13" xfId="0" applyFont="1" applyBorder="1"/>
    <xf numFmtId="0" fontId="18" fillId="2" borderId="1" xfId="0" applyFont="1" applyFill="1" applyBorder="1" applyAlignment="1">
      <alignment wrapText="1"/>
    </xf>
    <xf numFmtId="0" fontId="19" fillId="2" borderId="1" xfId="0" applyFont="1" applyFill="1" applyBorder="1" applyAlignment="1">
      <alignment wrapText="1"/>
    </xf>
    <xf numFmtId="164" fontId="19" fillId="0" borderId="1" xfId="0" applyNumberFormat="1" applyFont="1" applyBorder="1" applyAlignment="1">
      <alignment horizontal="right"/>
    </xf>
    <xf numFmtId="0" fontId="20" fillId="0" borderId="0" xfId="0" applyFont="1"/>
    <xf numFmtId="21" fontId="20" fillId="0" borderId="0" xfId="0" applyNumberFormat="1" applyFont="1"/>
    <xf numFmtId="0" fontId="2" fillId="0" borderId="1" xfId="0" applyFont="1" applyBorder="1" applyAlignment="1">
      <alignment horizontal="left"/>
    </xf>
    <xf numFmtId="0" fontId="2" fillId="0" borderId="1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4" fontId="0" fillId="0" borderId="0" xfId="0" applyNumberFormat="1"/>
    <xf numFmtId="20" fontId="0" fillId="0" borderId="0" xfId="0" applyNumberFormat="1"/>
    <xf numFmtId="165" fontId="0" fillId="0" borderId="0" xfId="0" applyNumberFormat="1"/>
    <xf numFmtId="0" fontId="0" fillId="0" borderId="0" xfId="0" applyAlignment="1">
      <alignment horizontal="right"/>
    </xf>
    <xf numFmtId="0" fontId="0" fillId="5" borderId="0" xfId="0" applyFill="1"/>
    <xf numFmtId="0" fontId="0" fillId="5" borderId="0" xfId="0" applyFill="1" applyAlignment="1">
      <alignment horizontal="center"/>
    </xf>
    <xf numFmtId="0" fontId="0" fillId="0" borderId="0" xfId="0" applyAlignment="1">
      <alignment horizontal="center"/>
    </xf>
    <xf numFmtId="16" fontId="0" fillId="0" borderId="0" xfId="0" applyNumberFormat="1"/>
    <xf numFmtId="14" fontId="19" fillId="2" borderId="1" xfId="0" applyNumberFormat="1" applyFont="1" applyFill="1" applyBorder="1" applyAlignment="1">
      <alignment wrapText="1"/>
    </xf>
    <xf numFmtId="0" fontId="4" fillId="2" borderId="0" xfId="0" applyFont="1" applyFill="1" applyAlignment="1">
      <alignment wrapText="1"/>
    </xf>
    <xf numFmtId="164" fontId="5" fillId="0" borderId="0" xfId="0" applyNumberFormat="1" applyFont="1" applyAlignment="1">
      <alignment horizontal="right"/>
    </xf>
    <xf numFmtId="43" fontId="0" fillId="0" borderId="0" xfId="3" applyFont="1"/>
    <xf numFmtId="43" fontId="0" fillId="0" borderId="4" xfId="3" applyFont="1" applyBorder="1"/>
    <xf numFmtId="43" fontId="2" fillId="0" borderId="0" xfId="3" applyFont="1"/>
    <xf numFmtId="43" fontId="10" fillId="0" borderId="0" xfId="3" applyFont="1"/>
    <xf numFmtId="0" fontId="0" fillId="6" borderId="1" xfId="0" applyFill="1" applyBorder="1"/>
    <xf numFmtId="0" fontId="0" fillId="6" borderId="0" xfId="0" applyFill="1"/>
    <xf numFmtId="0" fontId="24" fillId="3" borderId="1" xfId="0" applyFont="1" applyFill="1" applyBorder="1" applyAlignment="1">
      <alignment wrapText="1"/>
    </xf>
    <xf numFmtId="14" fontId="18" fillId="2" borderId="1" xfId="0" applyNumberFormat="1" applyFont="1" applyFill="1" applyBorder="1" applyAlignment="1">
      <alignment wrapText="1"/>
    </xf>
    <xf numFmtId="164" fontId="25" fillId="0" borderId="1" xfId="0" applyNumberFormat="1" applyFont="1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164" fontId="4" fillId="0" borderId="1" xfId="0" applyNumberFormat="1" applyFont="1" applyBorder="1" applyAlignment="1">
      <alignment horizontal="right"/>
    </xf>
    <xf numFmtId="0" fontId="2" fillId="0" borderId="0" xfId="0" applyFont="1" applyAlignment="1">
      <alignment horizontal="center" vertical="center"/>
    </xf>
  </cellXfs>
  <cellStyles count="4">
    <cellStyle name="Komma" xfId="3" builtinId="3"/>
    <cellStyle name="Normal" xfId="0" builtinId="0"/>
    <cellStyle name="Normal 4 2" xfId="2" xr:uid="{00000000-0005-0000-0000-000001000000}"/>
    <cellStyle name="Procent" xfId="1" builtinId="5"/>
  </cellStyles>
  <dxfs count="72"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family val="2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family val="2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165" formatCode="[$-F400]h:mm:ss\ AM/PM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medium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family val="2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medium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family val="2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</border>
    </dxf>
    <dxf>
      <border>
        <left style="medium">
          <color indexed="64"/>
        </lef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pivotCacheDefinition" Target="pivotCache/pivotCacheDefinition7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0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pivotCacheDefinition" Target="pivotCache/pivotCacheDefinition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1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pivotCacheDefinition" Target="pivotCache/pivotCacheDefinition12.xml"/><Relationship Id="rId28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pivotCacheDefinition" Target="pivotCache/pivotCacheDefinition11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4A33-4090-BE31-6C8A2C360F8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4A33-4090-BE31-6C8A2C360F8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4A33-4090-BE31-6C8A2C360F88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4A33-4090-BE31-6C8A2C360F88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da-DK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'Marathon CV'!$Y$42:$AB$42</c:f>
              <c:strCache>
                <c:ptCount val="4"/>
                <c:pt idx="0">
                  <c:v>Forår</c:v>
                </c:pt>
                <c:pt idx="1">
                  <c:v>Sommer</c:v>
                </c:pt>
                <c:pt idx="2">
                  <c:v>Efterår</c:v>
                </c:pt>
                <c:pt idx="3">
                  <c:v>Vinter</c:v>
                </c:pt>
              </c:strCache>
            </c:strRef>
          </c:cat>
          <c:val>
            <c:numRef>
              <c:f>'Marathon CV'!$Y$43:$AB$43</c:f>
              <c:numCache>
                <c:formatCode>General</c:formatCode>
                <c:ptCount val="4"/>
                <c:pt idx="0">
                  <c:v>71</c:v>
                </c:pt>
                <c:pt idx="1">
                  <c:v>91</c:v>
                </c:pt>
                <c:pt idx="2">
                  <c:v>71</c:v>
                </c:pt>
                <c:pt idx="3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1-4962-B8EC-D4C4C0789EC7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da-D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txData>
          <cx:v>Kommuneløb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da-DK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Kommuneløb</a:t>
          </a:r>
        </a:p>
      </cx:txPr>
    </cx:title>
    <cx:plotArea>
      <cx:plotAreaRegion>
        <cx:series layoutId="regionMap" uniqueId="{F6F38731-5DDE-4BCF-B0B8-6777CEC59B65}" formatIdx="0">
          <cx:tx>
            <cx:txData>
              <cx:f>_xlchart.v5.2</cx:f>
              <cx:v>Antal løb</cx:v>
            </cx:txData>
          </cx:tx>
          <cx:dataPt idx="37">
            <cx:spPr>
              <a:effectLst>
                <a:outerShdw blurRad="50800" dist="50800" dir="600000" algn="ctr" rotWithShape="0">
                  <a:srgbClr val="000000">
                    <a:alpha val="43137"/>
                  </a:srgbClr>
                </a:outerShdw>
              </a:effectLst>
            </cx:spPr>
          </cx:dataPt>
          <cx:dataId val="0"/>
          <cx:layoutPr>
            <cx:regionLabelLayout val="showAll"/>
            <cx:geography cultureLanguage="da-DK" cultureRegion="DK" attribution="Drives af Bing">
              <cx:geoCache provider="{E9337A44-BEBE-4D9F-B70C-5C5E7DAFC167}">
                <cx:binary>3H3pbtvItvWrBP596eZQVSQPTg7QJCV5Tpypk/whZFvhPM98n+88Q//Pi32LkjXRkiwD6gtcooF0
t5VtbtXi3rVr7aH+/Vj/69GfTdN3deCH2b8e6/dndp7H//rjj+zRngXT7DxwHtMoi37l549R8Ef0
65fzOPvjKZ1WTmj9IfIC+ePRnqb5rD77z7/x26xZdBM9TnMnCu+LWdp8mmWFn2cHPtv50bvHqAjz
TtzCb3p/ZkzDYJp6Z++mT4ETGk6Wp85jLr4/++z43uwhSq2zd7Mwd/LmSxPP3p9t/7Wzd3/0n/JC
o3c+lM6LJwhTdi7IvKiqVOLxL1GVz975UWg9f6yeUyrKjBdEIvKMEmn56LtpAOnjNJrrM316SmdZ
hi81//eW7NY3eH926zzlbuP70/Dp4CLsWzcni/TFkupR9x2N6/mi/LEN2X/+3fsBlqn3kw1U+2v6
2kdHg3obpdlyUU+Dp6zKiqyIjEoKr1B1C0/lXKEy4WXKVEWhIpXw8eJdWgDaafP77+XPduqzG82l
4FugXMoMAkct/f13+DRLM39WHly/N9qnfC4ylRd5XuEpY4RnW3iq5yrleZmXFEFghFJeWT57gefR
Wu1GdVu8h+1dlD7tNdNtyUEgPE5nwNfxsqzoHNPpXDA9VyT4YIXyEhFklW2brCCe84wJosoUQogC
R7x89gLi49XajXFPvgfyRVTOnrJ8+jQLX/rinuggUP7Tf5ileeafHGNGZUFRiNBtqBIhW2YMjCUq
MIkXBV6RGWF0G+NjldqN8Jb0W/DdEhwEuuMCQcgrG9wbHTSsF5gqqsoTWaEC3XbQHbIyJTIvMIFI
MnbdbWSPUWg3qivJtyC6EhoEmn/6/iyNZqd2xkxgMhWZSKggyPC2G/FwB6dEVYrPZYHx2HK34Zxr
9PvvwxrtxnMt+hZA11KDQPSmCa2HhvsynaYPv/+LM9Apd1lZwRmHVwnjCVHFF8D2oOyp8u46CoIi
nB1UaTeye3/TW4De+0sGgfv1778fZqE9LRFlnBJyGDKTeSZKsvzibAtbxocUh1uV4nXAcWj57EVg
daROuzHfFH4LzJtyg0BWc/zTx1KyJCCaElSZ8qrMtndc9VwQJBU/FwVJnrvwbViPUWg3pivJHqCf
m6enfZzNSmYQYI6nZZp50UkPuAwHXJEJKi8olBLWBUibGy5/zlNFElWqiCIiKNrz0kdptBvOtWgP
z4P801pqEIheTYNglj4UVr60kp2kzxtjYvlcoAiIFRGbrSzjuLOFqXouE0klvEQlSQWiBJzjJgl1
pE67Ud0U7uF6kLDYlBsEspeZ/ftvd7myp0CVnjO4XVAUYIklJok9S52fYUUC/mLOUgg9avEIfXYj
uhTsoXmQmVjKDALJi8jP8tlDGp0STHYuMZEKiiTwndeV4Vc33K5yzkReZLwoKYzIiJh7YB6n0m48
N2R7kB50vBtig0D1m5Nls/DBnZ02n0PPJRUBEM6wKumOqtuuV+ARHXUnW5DKsgz6X1i+U4uY91il
diO7Jd3D9lCQtCU3CHC1aUdNFPFydU/jfmUJiThVJMIC2i2L7ZgJJuB8y+NPkIkdD7W5qR6l0W5Y
16I9TA+64LXUIBBdcd2nPqTK5wiG4G1VEEog/1/GvxR7LZhhUeIVCbvrNqzHq7Ub2558D+CDEVNP
dBAoa1Ea2pEfLBf5NHbLq6pIeVmVCEWqDi53Y6cVyDlcMTZYHICIiENOL8V+lEa7sV2L9mA9bLer
JRgEot0r/OQWp06yI48jIGpiothlX3uQ8ueIp8A0wnJx0kFidvk6LTbZ41TajemGbA/Ug8HThtgg
UL1wf/+dpijLWa7sKQwVnpiqqJnovCyvIm2zZahItSsEWXhJIAyhs8T3mIjjVNqN6oZsD9UOuL1J
9g2xYaAKrnCGOoqnU6JKz1VRURWVCDzh+XnEu+l+ETbx8Mp8l3sVCQ48y2cvbPXiKJX2oLqW7aF6
0AFvPHIQqC5KQR6a5cKewlRBRVBR4VUwgiiO6FfFIBZGjMxT8MOrioqtWHheq/OKRrsxXX+Zt0C6
lhoEot9mblcOcspEDZFRsiZI3a4ps14OHYy+pKK2CTEyTyjsuJeoeV2d3Vg+y/WAPHhQXXzxQYB4
MfWz8Pd/T1p8CF8rKyAAqSypz6zRtq/tcm0C9ljakcN839ceo9FuKNdfpofmYU+7euAgEP3yWnr6
jSw+PUdeFMUrEhwsGKWXpRBggsEf0iWPv/QIi53zVW12I7kQ66H42f393z31wIu/Pwj8JqnzcPrs
GtwmCAaByCqKHjpSftsikUSVu6MnVVAX3I9+jtJoN45r0R6WBy1yLTUIRI10auGgsjSM00Q+4HQF
1AOLlEmkn/xG5IN6B9BFKEZjvEy6KpfNyOcYhXbjuZJ8C5wroUGgOZ7Ws+VyngZKkcodW4uqz50V
SYAZQHelDqyrGl0+e+FfX9VmN44LsR6IB/zr4u8PA79FAfejM12u5GlQRF2+xBTgyL+s7EWum6qo
FOSJgOMKgp7lo59BPE6lPVBuCPcBPVCS8szbzpdhELiOrNnT1F8u7GkwxaYIxFRCJUHc5oHgYgUQ
QUwFK08USVF6dnmENrvhXAr2oDy4Xy5lhoFj9g9kQ1FLL6pIiqGACI0y2yULCgg/piD6QYUgj1rf
fsnC6AiF9mC5lOyBeehwuXraIMD8YjdoVURP1CntkiFXwoCjKAnqy+S2ci6CysNuSQRkwEVF6Dnb
41TaDeiGbA/Sg7z7htggUB1Pw1N3TxAUI8g8mhW7qPWlgYKxRbkRNldFQbFKP/v5qjq70Xz+Gj0k
Dxnns8QgQJz406fs5LEs+B7acXjzULVX8dcRsuB7eLS/yPDE2FOXXmERBh2l0W4o16I9NA/um2up
QSA6D+nCDA73pAmxOZ2H3ZMCWNZ51D55AMaAB2X7XEXWC4SOVWo3rlvSb4F2S3A46HaNp+hMPDG+
TEYbeOde2Xw/7eOL0EkmqgJGoRsO0KNr5wt9lFoHEF7LvxnjtegwUJ5OO/vlunjiV3PSsImeixIK
d1GOLYBNQNnnNs78eUcOgrGXkFwRkQLfds7jNyi2B+n+b+hhfXjj7S3LIMC+KJF6OHUkBZZB5Zkk
L0pSsMVuMr3COfw4smdMwgvQHXa2QT5God3griT7oO7n7Fciw8Bylp545gM9l7t6MQU9LzKopZeJ
F4J5D7KKRBsmfbyw14vX9dmD5LNgD8iDgdTyYYNAcgKqHNN/Tkzydo4X9KAoEyLsqFSgBGExKHuY
58s99iiNdqO5Fn0LnmupQSB6MfMzVImdOAfDzoEXijUFJNTQIPHSPhEsk45WQvcTQqhe3HSkTrtR
3RR+C66bcoNAduJHGIx16gp7hhlXGOfAZElZ8EebWyhKxVTwhTxBUpzCnrd30KMU2g3qWvQtkK6l
BgHoDWpRThsRYXQS2gvROgpDhIvt2gw34eRRGChh+BmvdL3CrBf1HqHObjCXgj0oDxZyLmUGAeSk
8J+6k8ypxySRc9BL6PrGLsnPZ+hswymco1UNIbAA+5XR0d+zzmOV2g3q9nfqQXsge7otNwh4L9BV
OusmdPwT7hcnFECooINtF93UVRspIP8RTS1qPjdLG+Z6vTtKr90Y939BD+XDYXC3KBsPHwbSkf8P
DGHBwaVjGwSBii/GYAnnoKJQY48Se9QRYpPdNmK0gL6q0B5sl5I9UA+Y7uphw8ASE9xOPpsQvBJF
KScyqDImXIEl3PLIKjj/rtJTRRk2Bcso9XbYi6NU2oPnWraP6IHKh40nDgLUa0yqm2FG7NOJT6yE
gg8W0IomIDn3srmJYWQOvDR2WwRO3fSVTTd8pE67Yd0UfgOum2KDAPaqwLn1HwAWqXGCGXWYJLmj
ERGTVtAbrlBJRrm9ooo9YI/UaTewm8I9YA/mzzflBoEs+LLwxG1rmODcDTqCrxXQ1d+3VwUl+V13
qYrmYvpygvMx+uyGdCX5FjxXQoMA8yZ6LkpfOMBTVJ7hkIOmJTjYrnhX6I/lEIRzihYKHIF4FXl2
tJ9uO99jFNqN5kqyh+aBAGklMggsLzD5ehZmy/U8BZaYDIpUC0hfWUL1Sp8mVM8VEEnoliGwTUnC
fy2fvaiJOEah3ViuJHtYHvS0K6FhoFk6T1GZnjguQi6GodxBoV219stWCgzKwYRXDFUhYJRIb/u8
OEajPXiuRHuAHj6SrqSGgSg4/Oz0oxkUjOSF6SGRNi/e3jrAoGoJgXB3IqUYawXeodfHD8LgCJX2
YLqWfROoa7FBoHrpgUZa+r1T+NwuGMLwR4Gg6B5TN3pGik5SjJvju5oXEcTw/LaLzcPL6+rsRvNZ
rofkQX/7LDIIFK+n3YjP01efIWQVOhB3hEEY44uOYJCEMgVZhIKWTRiP1Gc3lpvCPUAPBEObUoPA
9A7pmByz/5crewrj7OqQ4EUFdK119Uj9Ecxg/7phkHDEaEYEqdTbQY/SaDema9HjEV3LDAJPDBa2
ThwOdVw9mrjRmiYuJgRuZte6LhkRVQ2MIWmDGu4emK+rsxvJZ7njYXwWGASGn8AcYBLkiW0SHB8C
oOczSO9+GRw4UWLU9ScyghENL+4LOkqj3UiuRY8Hcy0zCDyvI//pxGQQBekO54pUKHpLUXSEnXHD
KkHJ4yxKMJ8B7O484l2698WZ8xiFdqO5kuyDeYCOX8kMAsxPxZOHKfYnxpOcI2/S9SBiSpGA3qZe
CT7fJcwAJIoFxS4Fsw3nkSrtRnRT+A2gbooNAte7ro/NWi7sacIgZD9B+KDquhtI1Xe5wBQzPklH
HKHGDAUPy2cvbPQIfXYDuhR8A5hLkUEAeTtNnak1S3+5mKm2XNNT4ImuRElBMgz/7OjjRwc42CCQ
CAJmtwq446vH8x2v1m5Ye/I9dA+WHfVEh4Gy8/Q083/hms5TQoxRON2YhmeAcY9Xb1vF7BSkzJA8
w2UFLzPdIAKO0WkPvhvCPXAP9U1sPnMQwHZvMvpiTszQoxkC7U17hqkgI4rZgdheF+xfv4DhKI12
g7oWfQOka6FBAPoBdwpmJz6S4ryJ+qLdpBGP8l3ESXDRqC/r+Ielg1jsq0eosxvLpeAbkFyKDARH
lBYt1/IU+2nXdopm0+c0Cpi+LWfbjbAnyGmDssfAFZju8tFLGF/TZh+Kc7keiAcp3A/w6vjiAwEx
s2cpBsosV/NEQKLhEAXYpLusCWMZtoFEMrsLiFT0UaDB9EUy+8PTMSrtQ3Ml20P0AIe78cBBYPoJ
F2ij6O+UiLJuRDLoBRFT/yRwfz1EsWHiww1+YfnshW0eo9BuPFeSPTQP2udKaBhozh4c/6TmyXDv
sISQVWGo0uwKwrbMs6tPkDs3i4ZSjIBEtW4PzNf12YPls2APyi662Tvp+tOzzDCQBEf0TBVxnz1c
AHPSZm80p3URLQrlMVQF7ND2xEfMyMG1MPic4i4n5GL6MW3HsL5Btz0I7/glPbQPG+4O+WEgH2Ue
jPjEQS96IZDMxoVcaE7DjT9bVowaBpxhurnKz/fC9PIwn47RaA/KK9Eetge22PXjhoFn0W2wJx8+
p3T0II99dMc1BN0oHVyohwojNJlS8MI9Ogn86xEq7UF0LduD9GCl0cYjh4EqbiD4B4rH0AvBFBTo
8jutFKMZRJRdd8OwkP3ug3qMRnswXYm+CdKV1CAQ/TwNTtxbitpOxL+4K4Sh3/DlBQT8OeqxcbSh
FH4ZzeC91pcj9NmN5lKwh+XB3XQpMwwkvfmh5tQpma6jXxHQDTzv53/J76JUDPEUuv7pclDSZr3R
5yOV2oPppvSbgN0UHAi6TnnS4Ijhim/0RagKe74OcSs4UudzHGCiqL+et5z2jjifvdfU2YfoXO5t
WM5FhoGijzSbf2pqF0EuDjP4c1ceXDgHoQuOqatIIl3l5/ZZ9fMxGu3BciXag/NAlLt+3DDwjPzT
X8qEJhdcP4tYaNEIvGWXiHGFebGRIuL2iW4Icw/OIxTag+ZS8g1gLkUGgiWgXK7maThegiJcRVHQ
7Duf7bmNJDhe3FOAQmtMbsBtIbTH1n/uRgQfVGcfjnO5t6A4FxgGhvmsPHUeFCVGGDdGMTuDgEp4
wSFIiirBqzKwv92hdInYgtb9/Lo+e1B8FnwDjM8SA8ExLU6bOQM9jzhGFVD+t+PGHgX5FgxWUHFy
Qckn2IVeZdFnzFN6RZ99OC4EezgePpU8P2wYSJazf6L/oaPlYXioKEFNZ3/6Ln/OeIYdFNd54wIm
NHX3jPIolfbguZbtQXqo4uTzWmoYoKJ09fQXx4KXxy3ejCH6AYUH0DbKc5HaZjK4eaCO2GjRyr11
zjxGoz2QrkR7iB420pXUMBDFdQRgR09NHqBGtyvvw8gETC5S5imVDVBR/4fyepSPoTwXnBDaXnqG
eqRSe3DdlO5Be9BYN+UGAe4X2zl1bwQ7B4EHhh2pUUQ//foFBZdRdDPt0UqITu6Xse0xCu0GdSXZ
A/RginQlNAw0F+/n0lROcVLpSukZpjsSEOy7rppQcBUMqsN4GVNSFla86Xu/HKHQHjSXkj00D5nn
6mkDAfP/peEr1+2++W5Kho4I+FPMKMJNTf3SInRuo6UJxWHoUet69nu1fl9+v67QPjCfJXtgHkyQ
rR43CDS/TXFLNy6b+P1f75TmiSud0UbYDUoW5tMweqVFGL6Kss0uzY1JGouO4E3zPFap3ahuSb8F
2S3BgaCbnrw+QXyeSL/djIbbtzAYG9QQ5hNhG50Hw9uQvqbJPjDncj0YD3nbb9O5xDDwm7n+SVMo
GEaPcoQu+wWG78VQZPUcRC6KqkG/Y2qRggz20icsuCHcsf2KOntAXMi9BcSFxEBAzHLbCQIM5Ee6
c7mipwiCGLqRVPB8vCqJKJV/MR8D1Qm4RAIZbdxxuCgJ3DLJ2aZe2UHF9uHa+w09hA+GuN/6j/8/
CfZiQRdgbn2BszfGQF3SmgBJNJZhajlsc4tMUM9xSR7Q7MrCRBETOHsEkTENg2na28K39dkN4Upw
6y+/P1v93MkiPSrCPG306GmGD67n3+yPx/pf1iy6iR6nuROF//l37wfZi5/cg45sPs2yws/nqmxI
v/bR3qr8rfdNfH/2zTk1HdDVSKN7QYWF7bg1Cy3YiFuRke46i7or7/oO83V9dsOy/CJbX/D92UF+
ZykzDCRRQIzC0VPDSc+7iV8YZgGCZ8dJA/fqCIhbO4YW8SnSz0un+Lz/HanUHkw3pXvAHsg/f9sU
GwS26FTN8tPe8UvOlS41ybryDxmtm9veE1QsGFhMUcClWZhE3Yf1GH12Q7qS7MMJqnXpkbc+go9a
yQwCyz+nD7MwnU6XhnKKsAZGSlDQ3g1CWBLnWxQswQcYqolGJJSHiP2W+qM02g3nWnQLtPdnh84b
a6GBAOqf2unKwLPrM8LZYt7NCa+6hSc8LW6BwH0AXQ9SN+RkM0r9c/q6PvvQfJbsgXkwKl09biBg
pnZxOLJ/c5iKZrEuPYJJbdggu0TlBpZwtJiRihQnBtPMyw96tT5/Tl/VZx+WC8EelAfjoeXD/neR
7MXBG6EtQuJF0GxM8+kozJ28OfrTPaLPlrLb6S6s6PLp/RmHMgEU7SCxAeP6Y/N3bZna1mWre6Rn
GPH4/qwbpknAuz+fO+cj/Sqc5+afSAigCAiGjtHFCNWzd2GU5vb7M4ojTjc+t+Nyu2YlGcpkUTH/
CBXYqKZH2gVeYt4pcbbU8mPkN1YUrhbv+f/fhUXwMXLCPHt/huTr2bt48fe6ryt3KVnk5oiIAxOu
p0DDGz5/nM4HTkHF/2nMIhMcl/F6o9CxYkbXthQY6HS8liVOt2nwrVQ8zSpv1fQ7zVw9ii4qVdIk
3zI46To11TsnNS+lIrl2YrvWisrX2zgZp/JDyj6ldqkVzX2ezzg2zaViQml+LcqpzkfhyLGzn65j
acyLDLuJR4yEGs+HWiLzucbV8iSrTYOrA8OkdxZSGDpHkyev+UkST2sqR6sz88qjpk7qQKtY+j31
rxIxijUrDIwqF1uNhtI9CcpL11e0JKbfK8vR4iQZo0Ik0KuUjmRRMlwl0KLA1Kw81NpKNcyWjiOn
1nyWaqooa3Hw0xH/agPJYEWhJe0Foiq9coJJlMia4whGlkDl4rEoZI2TGt0tv7nmF0+go8ofu8JX
sxA0O/jCxZ+c6trmfjDzsuKvVeXKda+S9JqWX+vmQVBdjQtdTbK+hsFfDffInF+uT38oiW9k3siV
PB3fSisyRysDk9Osxv5u86kWtbnWtoJu+7duLmkpbxTZReSORDo2m4+p/9MlqkZ9T7c5o82jK18i
mR6GLNEkpZjk5oVfjrOo1RPlA5FrI23+KsrPlTWuLU8LyVNb/7ToR8H5ISU/Uov8TDhbCzxznBaZ
VpXVyI1rLcoirc6d60jlQiNk8Y3sP/nFNz+8zSQ6cV3uY246OrHbEZXqXy0va0y5rZyvQliOMHhk
pMTJbZ5+rB1Bi+raqNrmo1XJ1yFn3qq1qylqMq5Ka5J5haO7bWWIinfDpbJWyNVlSqorkZV6YpfX
LH/KW7x/2Vca2VeiqRpV42txERlt/VQCqxZvgWxHWhLxN2ix/6T6iVHGseZKKnAtpKugdu7rPLkQ
KjpLZVnSCjG597h70TKvHJufEMHW4ry5dqVWV01p5KvtlSg4ly1ff2wTNfvON+OEo5JuSbZj1GkZ
3oLACDXs95JGwvbeUZtES8RUc4jyVSE/A0ElOrXzH/iPK64SxmlS3XG5+5Bm5LuXFXqpskgrfF/R
RZOXJ63ofDCbotSdikW3zGbXqpRdJSxMPklhaKh5dhHgiyIOvCqF5MkKvInpsY+CEE2dQrjc5Cq2
PMljFDepY9n5wrGs/vc/F6NPozmZsf7R9v+umY3Oj69ojp1OfenE3vLhkT5d6CJkjL9FMLXfo6/S
yGtvviG38OWom++Sa9jQUZvUXa0Gt7zw5WgvFbDT82D8cXbqyiHWvlzG8N2OpcI1wyhXAim19uXd
BCUeWR3cODK/m1Z8iy/HjWBbvhx1itgRZGw1cOXddPWOGNv05TlpTD9SWKYLLM6oEZnmd6u2/RlN
OeJpqa0IE86umi+pr7iXVunLv5xccUdlXOe6qcZtpNmMty9S10wvw5LjIsPFQxojqNxa0k3eSZ+8
wOKvJeIlWq2QiWhFcTAtSFUFOmKfOtHduHU/pbXofZC8mhvHRUmzOzWIY08XpMgZOU2e3yuxLF8E
luf6Gn6nL2mcH6o3qSfdW2p57wUNnH3UXnuJyV37JA/uMNlKgmNPqeZyjhlojE+sxsixR/5IXF5i
OkBzXK0UvGrEByZ/RaO2zjVSRHagmW6pGlHMNZoZR5PELUZq5rJJXnET6Pg9zkJ40YbFGt9EvlZ6
8GhNqnzluEqr5OxTkXM3pEg+J05xX7muTjn/3rFjXXKt+9yX4bWlSM+l9gMNuRENyGXUJB8iz7z2
IusGSfeJK7ffXbxT+ZgkWahojlhlRpap1kjwpNxQ+YIZJcuCa56FZGqZYanbmcU8XVXy4rsaK6GG
7pxpVYeewUV3lFSNNVI5krUXXhPlxIhNJ/wQiJmttdS+8JTEvY4FR73xJGxssmgLWiCVhXlt8mGs
TP6v+4GtGHZ5QOpina7sc7/9r1jctf3P60SXQRy6aWD8siyLizsTl3bP49ppJA7QmLoYPLlp990l
qJhphwuNMUW0K+ZfxnAE1eEg1uBMFiSM+ha77y5M2AjhOrOHW0G3AENRJLxSd+/qptnDGk1CSM3r
XNs2V0mUf6tcX7rIZERHalgKFwnXTsvQb8emKVy5lW/povAFI1flizTnjNxn5lXORx+yPFf0ppL1
sAqKG8U3yzGRvesiVHPdT4N2XBfJLUWcN2KJG4haoAZjS4qaiyJRKk1MJmH5YON0qyeeclWqYTXK
Iz4YmdZfEgvbcVa4ida0DvxNk07KxnmUwm9iqDMMvxqLSpKPRDUNsetF116AcCfLmGgQyXIMv2wR
66VBpjup0ui4XqI1UK894evEvKJCmF6KtSxoIbbDtDaxDctFOStMydXgdzTi5t89pVCuSXOnOpJw
I7jcHcjNWgt8hAxtW+Sj0iWPTRFWH732Y6h+Ez3niy+Z/ASTYTlNcuJ80rRepHGuORMr6dKRuMwQ
fTG9pHUWjApTp3JufuQRuSrM47QsFz9uvIw7AvWuWm4DZBRHonQZxwUJe0s39FLGyMtNkLksbdKm
FXm9iJVrK3XsyyLItJzIE8tntq4IrnuXR140Kth1YJP0knmm1qiedUH5ONfrSM51qU6uhSZxR1WJ
yMIyFenCaaSfbmh+T6TAGrV5SLXSF5tRmJmfijjKR66S3wttEmlqUOej3HNvGB/+Usqc3Kgx9zO3
i0gjJv3I2ozpDcvYrasoepypYzNzcFqQ7xzZ/0tlfqofXhB5e7PDwQVMCY9rJ1DZjZ0V0622FySP
GoHzeT/R5dByNdvzc4NyTar5FfegKNjLOKmcKWZV6qodUL1p+EBvnKbUW1MxEiVHjObR3JDyWMRb
yYl6gO1IkSN1UtFIY2UtjnK/QNxsN5oaWo0W0MIoFNHXJKHgNa6gnlGo/g0lQTJSvlRRJGnzP0iQ
uVpFPBiIVxKNl/9qq0gd0aqw9MYSLUMkTXBDY0S7nU0yp0kvK5bwOmnlRPcI7xiKPPFYm4+Kss0m
kg1Q3eBjK9vyyLHcdkz8RBNbv8KGQm4ilfdwVpJMo4mSp8KT0s92mnla5TQ6V6X1TcLlnl7x6aQy
6/vMktNLq/bNH6xMbZ0labLYERbn8R1vajcfZetN7YABhYzKQRxqUUjYO1ESzoJ+Nov1VvbacSU7
3ChPvthZ1V7EAecYeZAJV6T27etYyi5pQXRXzjJdprY6sWx+JIeqalhqVUwi37qteOkqETjzI4lq
D+E/LTWzxastWSTFW53mo8PvVZcJfqE+roBDxSrDZSYYILH9XoksNoW2chJ97jFFS4y0KiOuUYeI
47FHZKPEbNPL+avEuLa+Q+TuRpJ6kdsx/JsZfEwStzSy0rtsXG+Su4TomZXnl4wvF0H43qWmndFv
Hd5xdzrF0V3FiFw0z8ud09g4vLuZVNRKUca66Vewfl7QlELwdSmKeI335W8VFUrdyjJ/JDKjxWjW
C1lMfpixXH8U3OiLaSdXbcm3Y9WJA91rOcngHHhqzvINRWwCQ6J2piWhgqiHZolGbc82WsENjCQw
Im+ESMcf1W38wzfjcuIwTwtwBdtlFMQI6bionCjcBEEVXgIEwVqFwMbLPXVSlg95E/y0EsbGthp/
EjpHKkjh57J2Wt31Cmsk+dUtj7PRDafI3xhLXS0UWX7BReETZ9m3XMkXE0HxQiOJs0B75Q3owuTe
qkoozsGYGGTAugmm26uqtLQtLNPJ9aaGYmbMlzh6iqOGep7esiK9yuwr01Y0X/ODBMdYr5F1T2p/
+hGnz3VVJBipIrfXrcqNxJAaryi4A3YUpoC1gesTkZvrbfgOYbVFGjnT57olph3BZxGimVw14gQQ
EUQscLgl5dhkjW7bhaSh3Fe8At0EF2cGkpal6hdZCWd+4PyIfelVI+psvLeEGGXXsVqYcoYRzTgo
bb6YZZUVse/4lZ4zG243835VnmPrHpgVs7j3JF8asTxlGgvB+Cht5Y2p6cV67JvWROJmJm83I7mm
tiFWzSvwdrctvNAN2S8B00TQZAn+bVs3pjhmFlRmoQtRcgstc7h3JRvxZTLyYWeIlqpRwmeVFkn8
d4fg5KFKbjOSzFzSfU5ILuLKKjQxcO9A1HOTxpclI7OZOmbuV8surkup9TSRtt9eQR3hal9vtEdg
0A1Ksrvasf6GpzZ5Zqak0GUWg5rL1EpH2ue2UtUEEZhPEeyIJQ4DXHwBTuOXTqVcfcU5dne9v9Ch
qzvFgRqJXyQRt9cu8dsoLosUe2r0paZqMJEL+Iu4EL6YNHA0VohXeXHHlUJ6k0TSJAanWEFvHefH
VBPFutRTJfYN17e/y35ef5TlyrzqXsZIDYSrRM6uBZy1EKNe+93+l0tZoNtE0m3vlW+ivlxNhMto
3pQQkOIQK3XfdMN1toJc5aGPN1RxhUs7VEFyhpk6IYV8VxXRI6LNS2biB0kuI8IJ84nXtNCeivlo
/vPSM02NgB+rCvt7btFYD234tqigTxxcopZ2UbUYV64mmIicFD/PjI4w80kaaGkSiLpQqjVMdcLV
8WOO84PG2yHTmSk/ppGDcDmCU/QVcsNzdqqx/EMg1BUiAwQovpU8ksKy9TZyx3LtqnrJB+qkSdov
ZpNZ97YpeKO8zoiRRvGsIEwLnSwzHM/LDTHkv8xdAAOR6GeVdykrNpjXJoF+DRy340si+Fev0mMx
bsdB1X4zVWWc8p6oS8Rqx023rfuxNW7NtNFKLrqPOMQxMs3HnB3IOseJHIIs+jMsJeGTI7Tmj8wy
JxFJ3FvLwSbvU6DqmiWnFQVNJlx+Owc7rW0wbC2+rCql93GjUjwvFV8x/65CuvcKM9zrAHeHtIuC
2Rc954mld10xZbUuebTU+YCLboREveZwvLoJZlZpfUrkhNwFofJAKwIusTZtreC0WpLKcZRl+YhG
8GIlay9Dvv0ieWo79uRGL3OsmyOa90jUfne7lyXgAaOHb4CQqDKShn8SSs/RQle9bUiKnYV6rp4U
baaVYltoNWvMkVmZICOwZZaxnGgKDl2RKpZ6aSqCETekemU1dkQ7aA3ArQjwLGJ3jVtvNdQ8tyI1
inI99Zr6rsjkAERtcme2oTZ/4evKbsdpZU1FxS80X0pcjdWyo8tN8KAE1B3FNf1O/azUWRe/OYE8
4UiicZEjv7Lr4ZrHl8ghKEOfJy5Wnt/Yum2yPr4AMWuv0Nu8aIw6axJ9/uKoCggVXAE6tYn1oeXM
C0FJvWu3ikeVKhdaGLewDbf44FvhdLGbEyfTfC54yvyL+SlOkgrE4O0tK710EnphpOVc5BlEbh5r
joDhbkk9avnCGmdEHpVmIhuC9zWiOeDheKbFtfV5boJtENuTim+fLIojWKRmCBkdTUpD8oFz8vjC
YzQ2WDtiWX6BL5AZnFpPmZLHk6Zhsuby9hUJuYmFAwPIc0vG+9mMTZ+LRoGntYHOy2B6mZ9rYuZ4
CMo428iU6p6XGqOi2KmEMKwuhcJORvM3kLdiAbxfw91aHnmQi7jQOFH8UFW1cNNEY8lq9Fr2nRtE
6+mEq5QRT/zLHJN/bligXqRNUN3FoYZoXzYSdDq4ol9cOR7oKsXM9IjVpWGGfKwReG89Kk165WfR
Z49LqNEyv5pklqg7idKMPYRQkZAyQxC9B9tFOCcE3TvuE08vAu5nELrkmpN8W+dKhAaZR5uRp/o8
0h6/hIzWhhfXjdFI2Sc7Q2gFGm7K+d6jiOiWT0s2SXynGbc+0ihOWeUj087/QhD+tfKyRK9FASSB
k6ajphK+lmKTj6Qo9DWihIUhyfmFRZFJsrlqnDgCMbg8tZBNaFycj/kvPMGp3yK5kZkw07nfDEWu
nITNJLVK82p+vqxbOxvL4Fqoo0tcWX9zHGtUiq7u2XGECAMUYQDvypWca/gR+V6miToRwdcb82gx
8hR+lOeZVtRyoNmhEBhNA9oB8dEYTGoXNMf5yGoyTS1SeTx/5eeuhQs5TovV8GPbOW/ZJPdJDk/d
Zg7SBrYY6YHjJuPCNa+FChFi4otGxoWZUXJgPNRuQ2q685NPRT0XUjKZW3Aq5kBHgYF7waiG29AV
9hDZ0EDqNMbJcpQz58lqcbAWPJBOCh9f/H/CrmvJUhzbfhEReMQr7tj0meVeiHINkhASIAnz9XdB
zUOPidsvFRPVOZUcJO293NYZ9secwvjV7WxBxTKU/c4B+Ch/mC6csrEXeJoYtSxdntMJeLSPLD6+
S2gGIINfOMLXaFx3KvioKzb099Qy9zJYjndg2r44jhLZgg9gR54H8aye1DL9NHHyzVOeyKjDnMs6
2jJscQwMqlXhqPi29gZmV6SDD3/x70xSpxgFHppiOV978PKnQQSnYSZPPG7Ea+TMwzNbfsJnvYMD
gnSG7lDwaJtKlso5XyPYg7F9adYtKPDBuzIM+BcR9umJbMMjt8Y7LyGZgBPmMWMbO5m+baqWxklx
VNLFm7Yq8KJc+9renHZ46qdlha6ksLvjjFtIu8H6dAhbydL1p7SmLK+b2bvXYx0XZPJ+rBRKgxNj
nwuimoxRGKDHujpWt3eHEYWNitVJ6qEpQkbjzN81bQdRvnyQTvCgm/Y9ob5zYkpV3gLisOgmzlEU
8ftWtaMJqOtmiUAAIaRAP5nS7Ngvot2PiqKXqG6Xsqsjp2gUFtuNfjauE/75jEax9LTVn+mUktLQ
5oHX/nOPwd97atRU1AbHP5KznwM6viTb9susfpgfPwBFyimD5VUNTXqq68aizrlYwBYHnRnDsjHY
zCkNtcpoYUBjq2k/hbNnsKsD9xzF7a9w7eQJLg22sJ1+AARiZ0r8ZOjcEpiXyhvrq0PGq9lUck3V
ANVml2GsWPqMQZp/EolTsFA0L4kas8hRPShp4lRN2laRhujurtB3HIsKHdjSNarOh4mIszFYFiu9
qLByuq8mDcslpekpiQPU+84d794SvAXGu+IHc28Y3w7lBzeZWkAmNGCx6kLZdHwMCCRK12R813oE
qqDjwh5V0sfb9tdvm3DISfcEf9D6NV1g2Uc2OTdq++q27XbV4+LlsdssRTq0uvKc6TfpE/jPeAxv
Ro8m1OQs1l5VG/GZxvTb1IXlUc7kRB5Cv8Pn3/EL3bxL43vVGsakPEj9UQL+KB/hU7+15KaTRuW2
1X5+nOgedcCZp7maWpzv3jNj1rri56EE9aOciiVBJSO0YCfc5rBWjt95P6aR6dOyQbtFuzyK3VEc
lY3fuSJJPnP7dMATX0T01HXBl67tH+TgvUpD0Bs4lsKL4ON39eMShbw4BJqjYoQoI6g+83ihHhzy
nWk0vZN34HfV5LEmjyT5yXaI6vL2XVgwN42fcTU23FFJBgoaktQL2KCowzIc+iAbBPS0QZmyZskJ
x90UYnTyCJ5b0QX4jCaxn5bYyj/V9s8C78f1qJnWHytXeUl+vFDtBjZzl7BqdZcd3eAozm2Mvd54
r/WY0jxOtC4HEKgLj4EAxKmVo72ytGXZtGx9sTrTbSFdW/Qu/3a85APMuzvtWFjToPMu37QpjsZx
MJJlDZ4md+YnMXcCv3pR4GbumThg5C5jOHXtADVX4VQxhRbqxGAI8Mmw40lSuE1GJ9ZfHRTnrAmY
qZIuiQFfzZijd9RTJx86+PZrR8S9I/KO2pw8+9o7BxYKfhSeuxnv7HiVUFhWFLVVlPGcnGdfdHnj
0CoZgccIAFebDRP9Iy5bPYQVMb38B1zp7bz537UKJGCgUuArUsFs4eP8O6zkXa0xyW517tSd/65i
7wuENuiwaGAmbp28GZopn5vULRuhx7Jj7KvDWpZTwttsjtK5TBrnn8j+f6vb8b9SgJAc9sf794dq
p6A2qfV0biH95vuVxgjZREPV0DmFvdCuRbp5n2bCR/g8tGRoutX/rzf8D50kRqwbo964YczFdP8u
lP6NIQeqiSImQljDFiSddfVtSda/wi58mde17LZ5yA/v5KgHqBPLebOftMI+3Sw8Wl87fxmSXLba
uTSh+aRT0Lt+W8h1WMV1nGP2mmzmy///0N5/izt4aFzlsyej8Np2C+/vD2241OvQoJw2cpshR84l
DOwRGl2rTo43n2rcm3fvXfkLrK4B9AEPNLA5eCOc/B8e5b9lRAx1QgT39m9Bgpz4H9RqWsm8huts
ctcuAHcrTpjhNi170rtZLKI2n5Q75DHpn2unFmec/PE+uuouDH2gieEPBPZ8KaY1b7pEVIJZkgXu
8vr/P+chEv/H/ichUiG44B6rnOzBt7+/Mkl1SA1toYclCz1tIyDIKAeRT930h5j79XTDRnlzGgYl
J3ZlMVsLQOHUU+WOypzmRDnZCssGZgRK+NJCJEkWoEUzBLlPNlNNHdSBeIv/VL1pECtiXfOrHlAw
QhX+HOKbGoG5aUN0eVTfgUQ6mzkSQjtQVTFFXKhry6VG8+1Nm4dmdatUogxx6WdBT96V8HmxWdjl
01SbU0Cja9IViQSN3povm6PjrF7b4DpvwS0ERcqnDX0/taKcmFPGfPx0dHaquCnaFhyfEFk4YwN4
0bdnG0XZ4ckozxSeqnnmLd3J7kzq+Os+zHpw/dP/vzj/qzghagKHGWIqYifpLrT+7RDWZqZ9m2Jx
Dk9PCrTlo4QHMwN+BjbdmulpTi6L+KEjc/MMytQ8gONwPn3zGX3+h+fZN8N/bBbMXXmg2j5yLsiv
/vvzwGsTHKIqXLRli4pULk4BEnfZQFQqZmudjX4Pr9nos6Eki6Px97SOgJyJKVsJsTL05mxoifqH
Iv4/TCeoogjYwAzB1UG48/vfn2tI4mHZjJhhj05h6aw0axoZZtK4SwWlq89HGRQHF3VDNZyalH8n
MmIwRzpxqpvQ5kETfMiR6P1fsBX5DEcXLGmE5kZXp8umlCe3xm43oQAk/uGt4k64/3qvyAEj1B0i
FeBDjtmb1N/WOVYMuIT4Q95L95MHEp+iXRfN3MWFIsTcwVeW3JIUhkqqf1B34kW0Mv34ybWeeUzo
N7fmtOQ2krAI9RlpJfakp6Q4UFnghksOyyaNAVwXV5eHy8Nc9s3d7ALtr7mYOYawNegL5bA0Drd/
brJIK1UeB3scH7xNAFfK26FbKK+g8dYVvV8DibOz2j2xPzDP2ZwiVRDUD0nRQHhEcb1MoSCnWfMr
6yFhB5ObL3PTX+bR+0vWA8mEDOEJRPb3AckDK2zRmKQF0G6e+wbE/IAvaja8Ys38atPt6agMfejf
NtLorDXLHdYj8OdOMCgJaOFPzav2Pw4LakzcR0oVAynGEx2vJSQqBLsd2B15pcvMzFyaRnflvDrZ
qPxHn8qzBulKaSgqpr2vqfS/iqQXuU2a4V/VgIFWTF5XGoQiUaDdkiT9mrvgv8XxAo7mucEVXICk
EDGF5jg6nsn7dPw8jd55pvohZtqp2qR5SICd73OSpYuTvrA2Km3oZVqBsbjbViol6uLg+l0MS3fb
0VrQPgF9eXcX5rVQQ11B+51yxQEn5Y6355Re6ebfgcQFRFsHWsxa0WWVyASt8xmpg+nz8ZxhpG5L
gHYo201Vzn5cUiQZy5ROYd4sMy0PpcwfnLE0swqzLUVaKomUKiKlv0VD1BRe1C25Fy5DES/jVjXj
ZgrSdxDAvOSbDUG+5RS3hWxoiSvA1gqvcc5M7VezGnhB57q/cdqgiCMwoKZH+tJEbLwssv1wk7G+
dWjUUthrw4GLxglGdo8cWhMszYsP4pA3SH6d/A1MgFjW/EksEGcBvV+DcvAWt9KwYGOX66xvvccW
UZ8LJbZ/21pVquDsz6H76gfN9DZzXg0aXH/zoNPtEqjXWpVlJt26agygv9HQihN1zJp1I7lF4Zre
m3Q7bz5Tuaz5HcLKWLba5H4ipiKKV1MAP2cHlo+sg2hG3/a5ckeec7ij+YGGHSOWwliaCYuKs6ST
d4lHwCy6QY/PxkWjLsmu+9NqjUY+FhJ9V/BhgLmLjkSc6G11M1SpMbcCBxK8Em6/ai9CRTp355mf
jz1wQPudDPUpgnnAbEmuhwG5VqTSsoPkO6up9MpVScXA8yQNPGhwHSuPl9EsAAIN5+u/AhVkpjn2
ezfSr8f2dEn/hSesK4JdjEmmqLLb1mZg4WceMlCpHSX4/Vh11k3R15/nzk0L7bt+ScfgxAPZ4KHC
ykUO2Qpny+CUjNm8exx6z/dA3j17Y7qeQo0nn0PnIn0zPyZpEU1qerHyiteGjHKTpDk1w1ZtrH6B
/OEhzuKdkGuhufHac7QxPJTyuj9qih+L+jrYPm8HCvxCamggFjCBOVEKZTYFlWUa3W5zLlA9qwP2
1s/o+apwdnonZY+KHQ3IYbcFWnmfk4TeDg1AKrLe6PhjWhN9j3qC0DpATdSjLKcj7DHoHuEJsc5r
kMIg6vvnQx49JBcm5JC3ixbnDe6RzxCStha8Y3f9oFvAl4hZVwFDpchS8syIv8wSh7nB181jx631
mUGs5sNsM5icXj7RVpTH+zfcRUxF+O9p5Ex3h6qtdIKwg6JLPseKQ2KavL6yrakzNF2oFhsi/3vz
OArxsFtU8wY1se+nDxlYHxqeTE4u7Xk27SSgXR+jNeyvzZK8s6H5GW2I1I96l/18LcHaMxbA3kBT
TBBombJGwBhTywIcTN65myAOFkPISIcxO2Lm6VVx90cnnDHjU5tcNwOWVjcCaf9dT1W1eeVdGlcz
VNGiZRO4vYCnFvBuN2uKFRCyaFV8jX2qoN6TPdXDvdzXT57wdMZkvZV9O54BLMdLOOvuTSJg9Qd9
en6c90H9FKzg1PtXhpcxbR9rUlIOkMCJ/3WCePqn47XLQC+pD3AfQl3nCNE2M0W3jjYI/7V8VjKr
k+eV/9J0RJ5+jZdng5hpU88f3CxbLnAXRcGWuM8P45Av9dUKTz0O6msTu/Z87DtbQyeU9lffLe25
9W1wi9Np/JNlU6jk/mz6Qu8aDKODhHiP0Yq8o4/G1xSSRYJg6AEj0yMM4M2f5sCXf0TWo3RruBV5
akOIf2Bvu+au4m0ulcsvNoRtoaLJwzI7PEOgHb+kpd/rfl8pWmO0AsvhOHE+4XqxS0L587h+YV2T
YkEbmTfxdg9YcE2URj1c+1+Hpzo763szqA8msMOO7hy1bM6nmAHuD3IoonRqznHCP2IHfyVNDd0E
XvJDSNqHuZd93lv3Gs5iuKxppy4Q0JIyUH4HCoOmGazTLR3/ddBj2/+14vsxYahASfMMMJNokYzw
62BF+qBQcwAZoqvHF5P+ZXsXe6IBQlmX9MtQ+4/TisrKUiaywF+abK7hZIykE2MW7jYSLJqXsEu/
8GalV19+HNr40cOPj6WWBJwocucs2oK+FBL6nnCQ1mYOZmoOBGWXRV16DUYxxJNTeRNCko5unmtY
6acgaeJzvZJuRFJPoiaFroP6vOaxk8Ba8rtvWGN725IT8tZzSRY7VxQ0amNIQLK+yWNfyEfbeZ+d
NKivHZBixYAgsmPZWjqLs25A/gb0uF2FqqOglEQnWTIiIu31yDpwfRp3WWyWazFQW5+PeoIvfYbe
tCuec8CTgoLu5yPF64E3cUCHAYm9+1HT5i6iZR00mL6Ivfg0no9Tlj6NiHedJOMiY173NUk+nGWK
fy7zUnWIhG9NCxAIOfZgjQcVOoRx1eshszOK5hgH2da4vyM/JtmC6BZCcM6c/1HT1x9rMkB4lxDu
1hCLsIyBPbl42CxxoXJgim8skJi+sB59aEv7bIyh6B6Goasg2+NCGAWxIL3hwvZpBdir39seObFe
SgLEYb9YY3mZJNBrQgFn4fjQMcZ6COvjy7LWXxGeaMtwryGHbC0jNPnAh3U8Op/aY+NLdY4S/3uL
g7XrkLh9Wuyx9HNH4LAe5xABwu+ydX7SflCXSUDCVLtObgT1Sjsj/h2YJK9XXfnL0xAjAXycc2fE
EYbWKLKFj6+Da+Y/1qlc+VBuX8JY/pBiSPOwR7k5CnwbTk8DTeKisZ5bgLuc/E8NLN77nuRg1DV5
W9R7GIGI9gX+nco6KaA12u4Z9HDJhUQ8Yv/XDneEyvQ58P06O06DmJxTgnBAvtHQK5B4/62hQGtJ
vHMPFbx05/h9Xr2r3/HoFIbyPXbklUKKLDYf76zdhTeXJ5cYpaSlcq6IoGc71CwzCGNVx9ZIR/kr
obY9/WsVofO78wfbBM357iQgmoplcNQ7l39NfB4ytYcYFm/9y7Srf1kiNPLEnX/1kUuzFJ3lpGC1
5b1Wb97CHrmmKLwOwYNs+JCkgVQeS7ea+LkfNPbVTn54Z56Wfl3Oy25QHLLGHxaTOCKL5uGRDW2J
Mbe1mr3oh9R+lnjIbO2BswM58d1u3yup4kRXx/8/3cxNkwFjc3set0nsjyH2vh/2TzIhnJFEbmaZ
dXM41hQFjo9IQ7fifNQextNfkZi+Mt9FPjjhXjH65vdxJANH/UhijHGoeWuy0cRBrux0mpDpA7Vr
HmqxXEGxkURA1ThpMpcYtqiEVtPnIAXCj4z/sQL5g6+Rn4dUjJggz2K/r0J4jJjd2yqMc5DTUSEC
Q+4DFJkrarIt1o1djufjbSABYi0rellL5Cz7GPNaABqr5ogkb/rUJvX7ATHpjh0OMKrgzt2QQIHY
942ZYiUOP8sdZkwUMVLVTNc1w/DFmg+Y6Vrj9bOrpKxCyj/NJiEXO86/DkoYJ+qppkB50UTqa9pa
pGemGB550xcR1PUa2kApabpBz9stamwZsqeXxpm9dgKUhsVTBUtxvJh6+MIwa5H7QwsUEndtFsOc
PcKqVOhcBX6pPE2KwzyhquwWJPCmeQLumNqKbph144ju/glSjvtb67axgTWib81MkFTo9ZIzLS9j
4leGEHoiNSZJ2skiG+GPCoEsUzDrT0+0kz8nAokumJ1ioXS6GG3KxsF0STx6QVUP81tSNxNoPzIS
S/ywCgQMptFiydz6zfeUvSxj+kENZLUoVCccufkm+78wUIQmPy+nGCHqG/VPzEf2XEHZHNCuziGe
2bSIR0QelRVSXkhxYfTl+Ic9AUbU0IUUHgJ0RWARJzowgKHzmvsj0O1kmg+yIn1VE7NVPUtoRoMZ
4o51Vc4C9uU4IxunPjKP3scBlJRjflIW2AuxZ3+FaOronZP0jJ0HLt4O2LRF0wb6rV/SGXWk3lF7
tIrHfrZPswE/9FuKPkC811CzPN7I9w4X+pwcIrx7c0olYpWZC7CVSY/n7uCEAjm4GHOe0hnP2N13
2SC1HEROmLFEJw+uwhFbY1mP5YYtVMoADcizG8G8z+KU24bRp8EAPqyOApEk6mWyEYHfPKpi6Xx2
izQWeuTvtMbU6TQgjuW0Umf1As9YQ+PyiUbtMcLkw4pkERs3HIPdjWaYcbg3kT1zMy4XjuInEal8
Pl6z9TXQ7Bj/XGW87zF4d9O4AaHi45VbYN8P3IjBrjdY8A00/glJkTpeKmv5tZvD9zCk6rMkqS5E
J8phW2212sVeHSdqsmGQUXXQF+WvWE6U7WLkpEdMv6t3Tu7hFyENgFEHRGehm59sQ5wiluJCzIBg
kVzg5RJOT9GI0ZR+RMsAW5z3zMJWt6zwRKuymvTebUxZUJpwCXfNIs0INJ9P0UivSMa3rywa751y
zUO8hkhLojJ1lg4nJjHsuk7R98gyaITCCR+iBP9dsPY52bwpSyi6KZ/96d4BPjSEXKTcfk2anXpS
Y14TO6Jy+eAV2Lt+6SQsvrVquY7IvNW2s9dN+HcJRe2s180D5aW/4yHhOXM7+JKbXE/t1t+ZC16u
L+saDoUf9/Tk8OF5CCT+JvGqufYtJnRruHLOkpaNXZ9IH03VHDSF7PiPeY8Ve0yHlxS+3LqumDce
MP2AvCqmWBEPnR8Cb+TVTObo3NcpmIDAfg6nHppaL+cnZ7IlBj62LBxnecMC20JjBgfjTFEZbE53
E1ARliDFWAvmAXO9yTcw/rmwHvqV12ITO0Qx0Ev9Mocj1L5xnLEa6Zp5vDeVoDFa3jRfkjUdP6mR
IhUZt6Vfb+QcgXetSRd9hoEg+Ocu5foLpmdbDFwDUWLOtRrWpK9Sv81C7bjIL5jlpAPErzwHujwk
z7PjDLxKVP/tmBlC2qA0aysgfTsEUA8yVIgc+cll8q5l+6WGu/siduGTiPEj8V6iLmxKf5vh6Nd6
e3P9rUCy+84B6x/aWosPPSA0lUQYPeRucxZmC9+3/tZsDIR+HOml0130hu7bFrRbujy2yffF0e2L
JSgFcOlJjvwRfZ69IpwQLu7crTmHLYoxP4aYIfLAX7H1rU+Dn72/8aqxPbtZF5ZIa+WYz8tjkxrv
xpN9cGA/zAzqYLy0JzK2znvnaWRyAvz6TXfPq+zri9/Le2On8dT1dZdtgbAnBeU2W5oI585fhzOD
IZvZjZGccLHB2taIeLWv0ofrafn8wIyLkKPb6dcZcaGEXQK3pXcMJrPCjWGOo+rfQaT6cpXO2e91
+9TVm5vtcwOFZ0Onmic6ZyFny9mVWlwWLk5hMk+I9c8uzIkQw4zIZ9BFxncVqLrkq7++rdESI0Nv
EqS59BlqxVRpTxFMb+qvydSRdzEl7kkN0Xomwm/zJtnWm43je+fEwdMK0ehpU/VdW8BlERvvAbTE
fppte29oR577Nm8phLlVyfRuZ+bkoqYuDLfYO0kOHLeL5Ahy86kybaoR0+PJ9fgjlkPlj8yeO+4n
1yH02yLi8LjowujNcTeeWzZ1Bd5BfdvYaoGq5+7kS45iMjV37KDgfCzWFpDu3DW45oAPk7gETjLf
e9W+ThumAmbsh6qXnXjjHSZ/cOeBPYsNcLNZ/e0SO3C+CcOBHnk3A7n4L/UW1rdj79hw+Db6CzJr
TYTBce3+mlIH2V0XHjn8xbgSuNwyc5pofiSaLY+daW1x5E3ixthqwR4woe88k8mR+eam2yNjLULt
df0mGHG/KPg1KUfqhNXCe9zG9nke4uZiMXsG727PTuDR2xBXIhCjozOhW7xvjctE2fQM8ehdr1iT
pmH+azAjzuZ/35AUeDribGZU9DyMakZMKak/cYTacybeGCL0b1PogpnMHjttsUZt3ACV+k6IuxeT
9taBoUCl8/LBJf7HwmRUNsNybmy6Ioc6FousVSWbocs5MpBPUJ3zfTrqCl28nClAufHrilCBSyI0
LhhYEvei07orRgxIP1uXVkaNP6ERB0ize7m7JvQhls5bJ+PfLWPyYbV9/OKFGhKieUhsvT2I3lIo
PcNcRgYJgo3gPAyhe0t67l8hB+AyCfC956bvs3mqu3sP9+B+/C/Zg3iOXctPfbwnHo6ww+wi8kmG
yXuIJPUefPFuEAq5sSgWdzsGyBD2C34gGLYwa9tmK/TqoXaDD9xBqSu4uzBNY+WeUkgYN2cYQQaQ
7jjbEVic0TZrunl5ZlDodNhcVqXrMt5+RnDOHg139KVv/A9pxvDuIRNQtZjqTBvzXbkbe+ps4iOd
LDCcjC8qe8S3OPRFOA5Jnpi6LnBndYgjmCx3c/FmMr0CBujXTfEicUp368zbsiDP4jTrBcGKGE4c
wrCTFMkDRkjaDDOD/BwqNZchnWU1O82e5VpoOUa1PYFg8Cfsaow7hLugEPVnAR34EaZ4/RjYfsD0
n1wuw6YLHQ/ds7foDaN4Mb+FDpxTK6O5CpIWsddNflac/hARgfSJhDncSgN2V2NIcp9QnRdM99EZ
m9P1HoYFIz59u/BHjTsbLAfJH60UOYKRYIYN8tsHmpobZTNtbphVSUEJmBK6kB70T+FBCaVxX3RL
jIspViBizOggVRVHYBYM6u+939PksQUcPtCpt6eOYAS+DzOLHsJVP24pVDOEjxzExN0fC1PB5xkz
mw4v6eD6r22cdHlPiSkdSPIlNL+7jMzymA78OQGTmYzHfqEzQ5Mo3RFBlWHPPh6KnVLr95BYcu+G
jfyxdgwKfD6mT2HtYtq2h/Kw56gqrp00r0f1NQz78MYEhUMHgirX+qJ90X+HTdniNoJsnAS5YoQ4
FzpFEGBe9tFJBsg+9efUcS9oBwP4G9SDg9uu7j62AO0EYyvDF9hUmAtj4mIpIljOhiCoJyKZq/Zs
FsTV+mZpLpB+i8Nr35z4fVqQIsVdWdOZq/VZYhI478lz8FJrz3ky/u+IvAXyg0linpheAKrcNFvD
un63JCl9O19MFIhr28HNA6mDN6wgbek1JMin4U6RyTqfEaccCq9uIGRE9BWGSvvU4LqYY7pLOfhs
XSRTlAlsW0xzeqAG2sNgmBGZjhdMY6EEXwR/R5TgRDCMFyx+/5CQpQTvWE6+Oz8spD95wFovg+uu
KAZdXUrrkiyVTXN3wrFEZv8pSCd1CSb+NIzrdHJd+5tv3gaMESKRDh8Grl/e1a53W5DKysa1rfNW
WYb7fLovgnBdUcMhjLR0OXlOf+sbQ+/HH5GDPugt4A2Ww2ZD2q8yuG8nG71QPPIaY49j596aONgv
fAiBQ1X0G7aWvhrIL86I2cEF0z9lopFCrqdIXbXxPhGva579XiEduiCFbhZDT6Jft5I6a5g1zuw8
O4DO3QfXgpd+OvTnf/DS90s4/iOigBt8XAyf4v6UAIdpz+X8zUofJqkW4k54M6yGaaSAGvdoPJwf
MkCidmTw5Rj1wfwAy+cg/A5UgvmWjr0eEugUh6hhvf4GZVDnFNfaKNWtD/UKP1xY2py6AM5fhETg
stcTHiCqjV/wtWsCt4gnEDW9ka3oGVQdLuPPI5XsEVM/xXG80dChYkXjXwbzJvmfnH8zvopu/dyx
fUfvE0OWCpTIFUUi7bczZs1fheNfVQ/DLZ4QmRfDA8ICyH8O0N7l8CGFEKfo0BX3fLfvgFGE4Wcv
Cj4O0bUHMslCV763Y/J785qg1Gw2WT0grBo5GpGSPY0f0sHmq9juJOhkhZk33BfAp3voLbKSBOKE
8Aag03776H4f+fOlZrhCw2vQkOjzIP0E1shM7glsPhmMAJZQBzExH1SNp75SBXVkd6TRPyWCBcjC
c8fBPUhEfRlX/kqmRTwRZIuLNgq+D5hgQ+Xhvw7NaGgT3C2wkUrz5WvQi/6folrxf8cv0BpxD9ce
v/gfWTfmQ551kYnNDxXQmzkmtYUpe4ss7Bq5l7qWjyN+6nniwUMipcpRSl7/j7kz263b2rLov9Q7
L0juze6lgCJP36iXZemFsCWbfd/z62uQyq1KnFTyWkAMxIjlHOkc7r3WXHOOpUQyYlgxW8fAj21X
pgNeoj7kPel7THv0J9SD+ZNWk6YRuawfIANhiEuT3Fu1B7/u5W4ey8f19jFj9Vtq96/5SIUTSdU+
aFqDlzusFLfA2OBmdaVu7CT9WfsaM3nZtadcg/rRBz4aclL0XqphEYv66OCnXXOrdF8pcfGOznQF
pl3MqNRC2SdFDlIh1GA6Kf0JoemSMp9zgxKRv6yZhmaalh5XoXaNRtD46b2pP+NL7xvtTZNhsFk/
xiRQ6TFy465ojCMxC5IKVinuX9PwSszFP5XCPovSSLmsZLNPFeLRCLVfQjvF90HGZqrrRWgP+W5n
Gg3sWh10hmSgIAgtbFm9jvCsgQ2L9P61Jhji0g4MW5M8G2nkmcBBQME4yo00U3lr5eCxMihgeKRj
/gV90Kdz2Cml105bOYbOeTXYNrb+I0qnr+tvnHr+Kgr5Y33yc8hd3ZIPWWyLeBw5KxQYZGvR6i/P
LZ5s/FX152AuSJDrzE66abzISGbxalTOXTLV4WEolYM2Ws/UcBrZoTJ2EzExlAxrDB30kibTn7zs
hNdQimWLZThK8ldDm5jzLJqUzXt5SgptYwtt3CIeP4aL+F35QbEdsvClj7WHYdJHMh/6exCTt1rt
N71VfmUAt0OaO633pKJguQxAUKn0lImRPw2i/XQa6LlUDpZsPgxllP9wAos/eVfZK2zrpEPxPqpA
7JaH7XcHsBmabRiC/AKRU580EY07qGEmsyNrdkuL1JYdzy9C83PapuBRtwwqMDLJjCcgksVqvS+E
3K1vD+/aNuvrj7DHnmnQUXm2g/9fDY6DctJwmWG7YUaz5gqoXdGNM33TG5K/TM5PqwXi728X8Sd/
qcngXACwZiMHx8Wvps4qZGgXiWDwIqu/lmU40WSP0X2UxB++rnQHVbytc591JLZKiWtpFyExeoQy
LlFkDWRFTOIj2rvAzB1b9c/R97+PlmXvy4IpQWDc6loB7m0ZGpTltzTvT8Ws1cxGcP+lNTVq7fS+
W2p6+Q92Q/1P4Ui+PWHx3mGFFmyQ/sXeVzC008KmZfBaTl+Syiw2ej1Em2Scg70s+54HLxm91tiv
YuQ6dljvHSurOXiCOjgmi+CaBMmjZDRK+Ha/Zp9ai8gGJmYvncP3v39L/myR5DVLiwwaiQGyydYv
FskmyxzqH6x/oWIcEn8+dnPxRG5DeoqT1ody9sluMK6eBJK7EnXOdpBTcU6VjoolRMvqIT39w2ta
vL1/sEmaMEmAYCxQBqzlv3rKKz0d45q711PVzHRb9cYumUnb2ngXBY2zTckWHGpfJwY7zeWhVBep
QvhPSkCdEs/1J1j+/+RE8NT9xRvL4mEdpoUGiZJ//vhMalbbNDGjqsXdqJOvaY1tymlwUnTzxOMT
MOeF4odXKfcqQ9M3mKPU7ysBY7X7hdjkSPD2zi4wFkxfiDO/zvsv68cAbeaaargjGutroeUgdQir
bQzsOOB2wm08AJ/QKtliGEjEsR6V+2RxBQr/e6DSMnVReU7qEZUyn3ED2bN6q1bFUdfyH3EdoI0u
RyK//NMqK1sZc+OFi7IWcXEBFWsJ6k9tdVuKyr8ds8JtBBaEXKG3g79IuizMpDv1g71hXgo0hbhv
UyTfEiNUzwNoIDfRc+VpcqxnRnyExma/P1Tx0Lzk4fBaZEN7WucNnZ6pWw2tHF4MR09slPvYeAAv
1D2PVfBh1G3OXCguziaXFhKJdVp/doT0c7frtRLrQylPzQ8nSIUnxNB/1bvmC1o4d1X6WNk1DKXQ
vNKi/xwpxmtptefCETllOZKF6iTVuWYan6VivoxZn18qZz4SSVN21hSHXj9bwZ2kyy4qTMBFxyRy
6cSAeYDCHMU2r1lc0BeBsZ8KDDFUOu+yea9tJ73WwWIfVIP4DAt+BBbRZu6sK3jSW8moR0XXGvS9
ES2QENOhj50wWVN83mY1PhStD29qc7oLcbC7/AYrVxDYmzCSzqaq9Oi0DkPnvIaPJkOMdbSoBKL1
1p4+Z81qLQiH2EfKdC+su/2o2w7ZeloqPY6H7WI1Ry9f/GqFjh42MFs+meQgsiVEyP8ZTWLWGYka
0TXB7uWuBuhxicl1cd9/JpNIbByxBnLXZMpTL7LXsKGEX/0Wq7V6aEjiBFNxHVr5XSsgfEombSP9
FIojBDi95xhsmSc7+kU0274PXHwHkiqPoWjO+NTt5aeVZbGArV6wTu1BXnBpk04Um34wm5eKC6PD
CeoZigMK9UuSVdqnHS7yyZusH/W1PV7re8RDZ1/nyjWp8/daI1Zn8qt2sBI1baF5RqTf93PYb0ul
clwLFIw7BXh58Bt5VlrdrJeQMjtyU0TDifNoFw+hfrH1fp84hr9bjRTEnfluROfW9TzfBerJ0Ylj
MRt9NQrTJNrZQa20wQn06ns1EM5M9TuyTvGNUVZ3QdepJy0kUhUpxk5lGOhVioaIP8/XOaHqy0fT
2E61eILNuk+Q3u9EXVzqBkdP2Sb6jtil3HV1dRiMavRMQsxH+uVD38GyCQKRH3qfxOknnG/eRbqM
vCrAkpvq5i7t5CuEU+A0OGH2lVLgn+m6L2GJ1iOk/56Jm66a5n3dN9XOSJBpSydVvK5GMbLq6dgs
4qJOLpERqoK6MO6MOHwQVsFEwB/3zNyic6wEzwujDNboURaYGOuhe/dZYXPu5vwqu+hYDEoEY/ZK
ab+XlRzvskR222wOHhl6D8fl3Z8aeTFFJY4aKQgj268TBAAFL2IOw9uC+VRQLo0G8XwGcOH8WGnU
wYKgld3kcqfHksSkhUvblv5LjfsRSeNigoE+R4XPUNsnVGPhoXF7TdmnRHQvQZWfUz0I7nshqlNG
fFGCWchCjVC0Ng2XQgu/qDPRTc3fIp8D0SoxgshMQ1/vvq/11JpB6xdzkyDH/UAZtowVScqth3db
Dt/7TiClMEhfZzdVWf2Y5/JNZLnmdnkeHOMyuqxlXOUb76rSmJjwDXt/yGcspcwhvq1FaoXSiBpp
bKZEFqeBxEuUOa5WzKdJU8vPDJ0fLS6dLKk2K/9qtBdOhWY/gcVDaSoZK4WRq2adQjparbfaVsuq
ca9WuGm7vjvKoD2Gi1Mvs9PRNav+4tv9eKOP+Dz64Llryat0ogPsy/vghfG8TcqZw325pf7HWrVe
AfZg3ccDk8teMovreBoc4D9rh/CbIUU71AoWxWY5lTAOiAG6mImjcK2V1qaqa5lmqT6uANtBGYix
cq+K2looojXvZ+w02zBveD+rH0o2Nod+SXtmS58R6yYUMk7AYy6KN79Sx41mVjedE2snGo2NYfNk
xaaOiLZM6LtyvCym+ipO2kMZf3RVvfH9MfS0ILhmk92cWqgcbZv3hxD3ykB1tFd0u/aaKj37C9Il
cLB6w05zW6fexC2m3lX2XHFwETBRLwl8Zt/g1OK+e13li8qZriaZm80atg/G7jHRKf/CgFasWeLl
Kyoh1sPstneoi1VBVCud4WjEkcL7uPy41lmFgokcbzEDHHs+rmejDoPpZMrCuoJpdPO0i241THH5
IoAsbG3u2aWGAHn2mbnXW6oRGmvq1vw1k1jGUwUVBdgd0+aFdBUX0osKZhGzHX3MnTS37VyagJVs
eajz+PukJo6HwfI8R+P8kNjxQeEp58gHLsK0z2FGN7RNttEzcSZ07uzVvL9TFRGd07h2cC3gR1R7
KEF+qnkk0dw5Hn2gC1a6X90rMvWJZsj42A4aYf6WsV4n++rQYLITxGQYsfxcnGYoH/OuawyvlIG/
GTqH4TZm/vUzY0wlxqo5+NGaCKjWU+Ln5R494CNLgo4fBoOrCnUKO1PYoFR2z6Ay1LG3tt0cYrvH
IbTUOllGQMoZp+qci/e6GrM7ee88zqqiXcCWUk7p85MW+5ALFolqvTjTKtFcESvaeYrifdmoNZac
+VwultACf/sms7MXUekZOanylNm3Blr11bDHW4qS4aRpUodSZGZ7baqDXa7HjNlazH74HF2tjNNT
qWs3OdrYpgybw1JwbFbjnG+nL02p5dsRiyIGrPZQ5VHnluhXhSqqe3Uo3pU4Py6/FmmVplnYp0w0
3xN+VWoy3ql+fpNyrdVzoOOP5GwAQ/Cq+GW+W51VMfIFGJJDNoDYGIcjrmxnP04YTmIGpm7t5/5p
NacYsXo75PbMD3MbWZyRWDZ+5OV0WSWytkBLDltBqy6L+DgE8dMwBt0RA+hT31BKDSW4pEl+dJmm
71EuMq/S7EVs3mJ4HW+mEtMTwKqzqatoOGiCR/hVE2a1ulgT6atMh0HGRP23dquVqxmU3M1sirLA
iE79ND+tX9fxyTvhjhJHQG/XyLf1Q5j7h7WsDIMqdFsLP8ucovunISwC5GgATKpCXiXjmcJcEe7q
kui2ZRE6LWR87y/s4L6qtxJC5C4uw+jKJlp77zvKt2BKF7ZNCyDISO1dYsTc7haOzNXoZZJxQADH
PuMr5sHeQqCXd1k2Hz6TDqtbdm2jZWZiVMTMY0Sg5lTFuA+nsLgRQbXNxineEQ/nLi9iyrI23K+2
r3Fh3nV8ZoW94RBidLNYR4IRSzbcgkL5jQKZ9OW2HzXl07vvlEBEZ7/aRxC2zwbXudZ34XZ9vHRw
X29jWxzWu4xQyz7TGhxgGHpA2PVuLJnirEyPyWYuJxrFtRNimtmxqChU2yoQG6PHr7y+OzmWzCgc
m89Ht+04ReI4uq5PM0ca09qCIdjMNcSod7F+FXVC4Ihyc4Avsu1TzDBWYx5nOzY8aSi7NUdeh7nh
qZ2WeaP5RiQw8PjwtntCV9f1vzctXctc4jWeJakthmyLVB3s8f/nm37i2YENd+o4zdrSEPvVMRvJ
/D6ESXWHE7Q1nBbmQB65iSHfmlCvT8R6qQToA9NYelZEubnWUtiTKuj8IunDR+Qxt+WlXwMz2I4d
IzI5CSN3A2vUvYE0blfYoEAaC6Y7IqZryjQDl5UV9AnFDud7+CV2GJ70LcV2mPp7X/rX9bla9cde
rWf8rXxNbsngCtEwOOhLkb2UZet1saZqRiIbtG3NAeLfgiqp8ZMox3TsnIPq659RsHEiYNNnznix
atUzqlLemENAtKBiapbJ6hvMjOikhExRmSHfJ+A4xy7gXI20Dzlnxp1uYLEqrOZFS0gLWQ4eDemk
H22CycGX5/X2D+QwbfKueoh6s7vUs8LodvGSr49ExXWx1wruIaugVUMTNG3nrpLWZWVFaVkauNLx
r30VPKxWQXsyXurUmNxwcXPiqITDCtJOiNMK6BqRLqHKV48DmYpjVI43CiYQ3BzhtzhqD7E67etm
VG8SiyHJAsCYc7N1sRinh9hhZL+QUldNSiKYNE1yEzJJ572OH8G4pedEG3fEMTPP7MQ9w9+XxtdD
6lP8ogGc+62vpbSIUf6wRo3MJUsZGRMYIdWgRfB5z8TchxuRAFJRQTN4ZZkv2QC7Aul/ykGq5tyK
u55o3K5GrWn1arzB3fE0mlFw7gwa+rHoj5pSdjslMcbjSmtIpA+DKwmf1xDDKLVy77eW5ZmydhjL
DI6H26Lc+EMhdgjPgxvWBkLIYj1C0SgOsyPu8QgWNAPhwCswUk8pEZgbf9q2YsJCExcWdJxlXthF
s5tx9cgSBoMDVebTvB/qAabRAUE9VzDBkGz6vpDUD3Wv7nta+EtFC5MwDoJBAbdYwEPWrBzBpVuQ
vGH/0QfQORakxXquqIG85qo8B0mq0I3ygDeyExu0gfPkA/sA4PCiFKHt5dN0Xdkma42Z23TdkREt
aSIGq9Z8ly6gpi5ixAT392mSfUrt759X0EdSE80Ziy/Vwkbppu4x6vpxa/dRscmUEjkvEh+0fM9Z
zc+o1TjKDSDBm0GXyZX+TgPoUD2UfkOjOuifx4A5Okx5KD1vMp/cUhJzzSZ2Zu61kgf9fqn79mGg
D0yL0+LcRYwGTB5uXAUcAzFmmtEablPsp16jaiY4uUAeTH9RkZdki4bDajdHd0nPfRQlNOo6c4uo
JBEEfpmZSjM+ObEu9jl9UNcZ9acLvu1EuguXpzzvaMGH0/rorNp6Hlc4p6L3wqd5nIr4TOKwuKG9
+gdk618JyND5hcmkiV0Bqv4LfTJN684ZW5XbMG+2hPwpS8J3bRnTJOAdT4U3Llib9fJfsXqMf5eL
n8zHQm0VkfOaLRSpDKBwHn9RLCU4EF0/4M9TXR+aEikp/TXKuBvVoDe3IXxUJP+UHmtOdLfRfcYh
Rn2XTllykeo/JplXfN6vyidIRcBINvsByYj/UWiUbQpkxtBHuFvWV5KIBFTS+agO9lOs0bUBM9V3
mooca8+wm4WazDjk5HW1TMQOQxZoAyclN2uGb4k8KTZ1j1UrZNzj5DjKZjdiZrxvcFaTDwZBW4fp
TsG+0Vons8ddObXGcQrhHFZRcFxrCNsc7zMuqOX/AUUnsy9qfY4MHdcKGtFmaXYCGgO9yh7QHrVj
m+VnLs1iG9qLSkrHo+Kg2HSJqQDXNm9m2WGSIVduLM4Etc8o5+5Sy0dtmOJ8qyhq7GHwdNOs6fZV
L6msAvbjJLk4wHoiIFRwuBfguKBa9tkZXsolH7FbIOBxB5ldcj82ilcklrsGXXuYgqeqMZ+UyTno
RDAOTlAVXiM6x117dBsDrOHjVXa6N7EwDZOQH7+sJ81V+8a/jMBAo1tyxZkzPAyEaTGy1pvSIXYQ
JMVFD4dkK5ZqR1D2lLqeuRNkHLevMfgxpemJ8Ea929jTNRwiE0toYdyQGMVbhe/q0NnGd3LaJACW
ejWNS5LroKU07EpebrXxZtKW1TjxyK3HwghRFpghc3/Xg1ndx5yVVplZW7Wn4A6kz9QgbbbFID6F
wWjBRbYTBIZEbqpi/IqNJ/mH4a/+FyMdi0AQMw8p+PjZv35iM46hCN30E/iD9Jwhsc3hdlQ6Cn3p
hzutHjGE8lKSBUQfLhb89bvVMFE1i3Ra4Od1VasBcNZpl3js96k6kZCvVd9tY+cjpVXYAOuptn8/
ZxDLErFfBg02UwbahQV6APTkF24A939Otw88bUWrhVZnbv2pp6Z2ppuGQFna2NVjJqluOoU+kAtk
9Oimd3OBAxQ+G599AFp80JRzXbeBl47BhzKn0MAMgsY2kzZijCQUU8BO4OOtXaBXD34cW4fQOq7z
AbsByd3ZkUmCAcSUkKPLVJpHaT5FJT6QKoKHppaE7z6zC2b6psx0t3QPWItN9bZdeGEY/5ayi1x3
Go/ctcphqqLiIuWbrpR3dpB91YdkQiAPnmPdfrMbrIcroLJrOQlSiqENn/V9UjqaVzYg9FpQQz9N
ClWSg9ojAdrrwnarHMK0OW/UnH2W42VuSgBEwV1AhU9SE6SRnMwUifxLYTK8nZqB5If5gwErCu70
jcAtm1Eq4NTJS1wNtD3HNfi2iiIBbMoiwTe+qNC7tnRCDOL3pjMe1iFvvPC8RPmS8iRvjTq3SMKf
dIcqaCHroZaSLV14VXNOCgyb62eLMFbJCZWPvNUyeotb3OMDCYnF6BFEGgb+uGYBFgtIyJIuB+wi
QZaLC2yhOzYOx08eD2gHZV66c6t8iEFY50KE1iYIfxSB9RoH/rFP8QhRII43M22DRnD6U1xPdACz
E/5badQvYQIddK2rjcUiZlVIVUmChroQFQb8uq4so4d1gh7rC+ajUD1tsCwXUgXGiAF9lhEorcmK
HsyfEaeiU2rb2AuiaMv0IsQZJKZzOzPQRpzaidC878DfH9YGthE7XS9IpC5fnpd+vsMtzoqx8S7k
AlRBtvoqs4vFBpNkMc6CdJkT6W92PNR7vB1ct6yGWr+6sioUp7p/CstT3vI3wNh1p1Y1j06OT4yk
yUzKYM8ICmEl9DOWGUhamSjS6A8g/hv9BWILVEm2UOEO5uZdgtFlTVyL8e29YKgCOiR9CGbkrXV7
BVAK4ZkiA2lQkq1pLpqVODseoOu6sSJG66H8mMF51v3iADU/FwDEiznA0shvfD6GGBOCFrfiXNpU
V3gC2KGT4EsYN5UDlmRNCNatCIFN+q8Ba8sW3zGuPtUi8ebXJANrLbyp5o6FD84TtJDfQPb+AmMb
W0PxZECodK3+TRmeJ66onZL3OLERA7BZfDaq64dglThVsLGbMu0Cd511qQjchYwWg+fyF/qoNkbA
ZoNFMZOqj9/Kb2/8lqPUN1m7kyjO3RhEUBusoT80InuoZtzRc+4/qwGtYZMSO2lM/xq0+MuY5ZDD
74tzXjTflXHCeGlbBA/jCUHfJn7u9ahCd3OI3icqVXmy+uYjrMfk3JAlWWsBRyVV20GjuQmD5pWN
XNFn1V5G5lEdNf0hN/JnWJ8hoKLK2ZiL17MWJG6Nlk9vmNZY/Xq0zkAlWNjgLZwzs9iHcdFurAr+
cda31yAPj8VYG4/kXXdlvIiPpcR3zPTwn8bMKxbmj9WWI1ThSMMQ0mAZwC/Ym7nUB5i8fF5bYCqk
XZFvk0lqN5qasd4MRAR9hdPssmXKUcbzW0js48lEaIPzNpyGiqYqiBCuDG79gDjakwatU2mAO85Z
xt6gOVbPiZDvljJu6d+LU4OzmqcUm3AuD5CjYEwkNA+OjPyNQbhmYw8kCRR2aRwUs8PBmBvPivIW
RJGxQUywMJiF8S5HZtmXVoAXPrvp2cFw2+qUK8lsndqCrsWabO0QJQBhFsUrCaWESMLewDLo5DbO
mMIsysj6H+Xi/w36pD6VXfYwDJh2w+VzL8RzOSjpZ4KM1OgpVVA/m1CJF55luh/i4kXOtGmrRmBl
ZJmUlJcrFE+LzLcVnoKtIN/4Ep6U8cC0ed6uPpUyNfxtjZPQKoJpv54nwwLbWEX8Tk+8XHduG1ph
L46WdTYjU4LG8lYvVQWWkjBM44kpqTerzDJMlk/jmW4yDFz+HN3oBlrmer6LnK1Qhu/Mrl50z05c
9mfLf++05yrh8oiMXuCvc3uIEHiYIO3e5ktRJxeX8eoVKQAVljqyy7Llq27mlzHoK0+rS8JSSrBj
n8laQK5sRSjr3XmS4f06flwnqErJkj9dSY7Q1r6XZFW9vAqweacso5N+ejUmVP2OafmnAWfqksbT
mzXU3OIbZj4ZGIT5seTkSdbtA1nz7C1+nVWiCwbyunY3HHWO+hvfLGe3CP10X6vFbg6NO+a/SI8R
wi/CPuaSaGCjyJKqxQGHFCvEpVLF4FpLBrkZ+4+xjvByBNpnBHXWR9MTc734o0NeTIQc4SdsxeuJ
VYU+RppBdAVQpN08jOLg61aArTIHelyayWWt0n5bX3r3+Tz+shzvl9/+51OR8c8f1+OtK+/+d3fe
NXpH1il+tn/7p/Y/imXDevPrH1pezf/8Xf+fFu9plgk58P9evPVfTfMjb36/qGvdu/f5Zb/tUGVX
rgNVTNUWU40Or/w/ftu75/zL4kFaGP62AaiQzUj/u3/L+JdkBQUeNE3yhaZF3f/v/VvGv2i+YT1i
Doay6HCs/nv94B/ezeBH8dvvf79D9S8Y6gYtPYeerpucw3IxA/3O7wYAqC6nCrNwnwuvGIhrp6RA
++boOK+gU1xfhx+JByRilUxZKG6ClJeCXTCz5JyH1oXIrctiuO1QZ1tEx5vf/TT/4uX9WXFQl5dn
qQ6Sg2Af8S/9TaTMYVuQRGPOlXxjbRzOih/xWG6lLw7cKyAeFFVn1AhhpgP/ajH0a5Xu2YzKB6sP
j2WLnhXqjBKTO72PD+zXhMeSDk8QTh/aBju/jDnH4w+Vixw3XMDkIr5vJ5TrJrs3Wmtwy6G5qMhe
f/+N2fqfmh9ansWvtuw8Mwxj7ex+94Ov1FZhbUzWeskkjo011F4WDNZGJ1o8k4upe21HmOdQ0ySh
NLSRq5mAKZXIADqFNHuLp+FY57uJ0yCUw55KD+hJ0hMfquNnXxlhlRWbNkm/p2F1Dx6C+Xp3QEUE
89q4ofPcKIEbpvNG6M8RYis/uKoY3CRPT4Rlrsn8xNjjWOohhQ7+CrYonLAc3DL958B+0JC4LY3M
QQulrc68drm5CJlkS1hOiLfCsrZ+TQ4Ntpk+X/SetWsZC29wl5iKei7hKGXdg0aH2cQdzt/opsnN
L3lyaZW900T7SICq7rCPDvEhjdhHi23d1JSbQDiPgEuYbCWbKWt2sZbcxCCalJwqgsu9bhNqOQua
oTxo5c9xZJXQlO9sRWcWriCvWgYaEyz3gSWoKlFXNxRteyUU+MUR5Z4I2qEYgm2bX/XR+jLFBNsE
OCcmNkSlN3lbnwprIs+oeAjKt9o0umWY3KH174KgwaLBYL0NySGicEnzLWmSD9WquNhp6FotuhBC
welivgr1Z5Pe9KBKzMXEJL1eH7eh+BHNjKOjHuc89RCDiCl5TEAixqB8qBtyoAhK85RVzx2CrUBb
YoNxZb74GjGlUB6t0L5qUKdwXj8QWvFa8aLkmKya4WAxgKLU2bTVfWwqIDAzF4HHVeludQa2CUt4
RD5BViExrKC/BNiRC/wUY1C/ByjBBSRBC0WumaKdAU88okaZHlkIcaq04lkYH5YRLETffDPXJHLw
PscVlC00TJ1lBZS+ev7DKk5ZZ74NiQJpVwGxpG3ChPI+859Fo39F09nmrKcz1eCxSr4LMt/uHL5w
jw6W9jhmOpg2lKUo22p9zsYd4iK2vRvhLUwWm/80UCDMNFgbuvc7eS5Guv0p3lh14oaluBhzts/U
8akbU/aJVMck1j2Fbr8zMLKJV7t9y4qO+BSYNVzrcE8APh78pr1rK9aa9Vg5ysjthvYgdP84yebG
VsfnMH6orAE0srFFi9+Y/tInYITS6wfLDtxWN98TVIWILJgwOhKpuE+p3gLchCUoSW2kQRwYE7Dv
zJq/DTOIr8TY6dWydCPd43Lm29NuMlU5KWPxFeDevlF8MB+mR6L2BujSpo3YQBziIiQc9TNYDO6B
cqwhFnY2JlGWgjjMWEynR0vWt72DOuartxULg5RIPxb8BT3eK5mAUMAWxmHJegjds8x218YlnK4E
VG7PfE2zXBVovSIssEHHiulomsCS61PASXz0lZ+j9WjbTMgc86bsf/b2bdroW7VGykGHS3nWqobD
AZPPhI6rTSGRNt8t8kc1RxaZUk9lax1sgr0R7Nlj4FpgPObhw8yaA/LGnkIKDCM7MObsqZzsS2zG
566crgl0MNtKt5inPKCs0rmzWFzS35NvZuVWf8xk+VaNX0OeG62JblRfgV3Am2CM1x4fVloifrH2
Kk2yDdTPrT7oR7ZHum3JLIlBVlNbpyY2trUjCPsoRwtAQR22Z7K+OyOljl1osQyc654PcnhEWqFr
ydiKUb2pZnDoTP8ugMxEpnNrC5vyzthoGGeGiXPYxHaALSidb+smPrVZdTsQ93faCqaYvkWFhP+k
vZAGpQdmmKORy2tVRlSUoxFnC/YaogzHMrV2yig2ojHJU0X3SV3DWLQ2mc/SneG7X3zYfM7nWX2Y
CkwjbbnDZ7tverSPghuTS0GMlyEibBNeaHD2es1CK3rCMhDXhj0KmeMDvavuDI4QMumQjfgEE8dJ
InvDEjxXY5yndxrHavSl9YevfdPCWQuqOzysKZRDHcdHR2hV3pW5fAXedOUbbkFoasA8JivEcQG0
wGQXmTR20YLAGTuWoYDLi94h/2194EhOh8NMbpXkRiSPufreOynIYfXkS53svNMyPBJAtHTaI+0c
Qs80DfICs7Ltral1DfFU2Pk27cB2Zh8JAEdfvDMqctPJviMrcplq8Je5veR9N/WADsXM1grgANAZ
FGzMDTF3lAor0fEm85OL8UulW2fXOaZnUVwMo0onjuAcsDZIs3fk6DcNA7ijTaavN+UPC2eshnGL
NISXlM1jEZe8VdVeIuMDWCk7Bpf4rA+DfI5kvQfGv1fYyt5P/WVQv3dmzhvJPRg8OjwilqWBKEmW
XanuoMF/s98c59EyOld073wTiNYxSyYqj1QtHPQFU9eZ+8l+x8V8GkmLkWNGyqzTx7hpKd1a4zkq
xiuwrb0+MHdvp84baGGmRuC9KFxtLr3JkXvZA5uMB2Zs+U1QPrV5eBc1t3bzVLUmy+zlSWPCZfBD
Uhf4YWzvSmI8ygSPsx0PDmGeXDJSoSkOD35x7YlDjhnnkladBe5LE4KdSTKsLH7CPTJS8CDlJdbv
w1EF0uucLegBhraVE8l8j1E2/I8HAt1EmXpuSW3T4WMwBfWLP4BHMnjbrk38YqhP5g8rlq5Znyb5
OjBwE/dF/BJWL7190GELsq/VYiwTkhR7Gds7wUzJuivNBzt7jSzBA9cxzNDPWZZ+l2Qg9xEJBzC3
myZlK0pd7HueskUwmJMvXXkLIPKSBOrOjtlCQ7SyH8dnBHhmk3FxsIntu6pyG0dHXjlHQMvtDEQi
/1EAedM48J1ow9mySTqG6LNnAbZVvxQ9l+eyARdUvfU4VUT1uTZiQcxx3kI2cQs4EHNG0H9mYYj6
pE48cGq1rVniHAzCmxu2wumMTsMYf6QY752UJfIK82lJrmW0653Z+3tUqDsfIquPuAkTO/0ajDpj
TOXCihAmNRtlPg+s20rUb1Y6ncz8NDf3/Cnnv7k7kx25sTMLv0rDewqcybvwJoIxjxmR84ZQZkZy
nmc+mfd+sf5Y1VWlktU21OhFu4EyIJScylIkee8/nPMdAj5y/UrJPmNMtgsSj/lTsmEvuhb2up4A
61QSAkG1PcA8oTArzGY1VnCibAoRZe2V6268j9meckaFPCye8TTE6alKS9BHRxpkhHw+cJhzJ+yD
2YVL1bjaOmgQPcPZiS0BtXQclYCDuxeJuAtTG45qd29JB+DIEEhfGu8+Amupebg2/WyXcKp6Bdu4
aC+UmEvXe3ATxtEIQVZ9wHQnwG6LDaMDhgQQia2ZznQapPATvuZnCF0K0R/63dgS9qam2LtbqOBL
w+sf3THfeeKpGil3a797lxujcHy1aGatCB6z0uMHWCafaOy+EgTFvA++apRQ+/TNzGIlbPmcJB2V
Sxq9BmrkzT07vwJEO6dNcxq8YieGFxFmt6IFUqMxhlHKdqsqxl7V0p3ugqAYjGfmLfgd03uYvHIT
L2W7W/qGuDXsJbSIlBkr4EmIE34VtZpHaV49/2+NCv7P9vcG/fM3jZvztf76H79maE9zir/+5ZCV
1d//9g/9/a9f9mt/b38hJFuWhcEiC3CAptCqd7eq/utf7C+GrFpT629qiiJrBr8z6Tj9v/7FML+g
YcKvyfLOMFWcSr919+YX06Svx4LDH0l/qPxUdz+1x3+MWKd0bUarClECpmmZKtTzP3f3tu+Lkv9C
NjvxtbL3EmrEQGZInLy62jP27iJeBv8ypPK7mcI/ftfv9nq6OYoGvQ7X/EQhCCs4WypjTgaFVDsZ
srvHtH4Og2XJwY3ie227K6jv84JBH8svuzpm7VVE/2KUYP7gs7AxhQnUhioz5+/tYU00JNCmm3pu
6yF6Gi+eK5XxAuAA7URSfwo0deQPbcY6Qd6Cs8ciDTMdH2GvrsNRB6yN/4jezAyzl6BJN6K5BYCJ
Wvm17bYZmjZOOwLJZRkeIPsZlgqqqzja8CJDKdGklyR/CFL7hBuwI1EyXMkZoZtB54xSNPfl+8rc
GvLKiMfbULIB6EMSPehEZFQyqr3OhluPD1YqELwvStyJHU7EvFyVTTGrlGUFbqR0uTTtf7GjVf5s
vfrlRzl5imXEENPw6ns7ZIt73HKZleL2/lrUF98ynIKK2+szSh4Fdf0nzWeLSSf7V1HM03vz/bP7
zbcW8nejHwVtfGOb03PRs3HX2FZ6kPuDzTT3TvgZeO9juE6bT6Jt5m0T/ws3IZ7PH35/U7dlXGdA
cr+z5hU10q3U5vv3tfLOdovE7MztmXSLk8zGQa7yp4I9C2scd86U6rPps7ckkF5J/Nq3MRZhvcg/
XD28xvoVEJvm5qxorbnWvoQduZEF/eGEmcAq4lr9Ssu5sNVGetASdQPOxtElbW53aKu88U545yio
L2olYOnHm7ZiK8JdX/lMbbryVljJVmPhjNlk9Cn1w5eifFTUW2ptdVV1QiVzXPnFH59q9RaCixrI
g59ZobwYwEmItN/G1PlQunl+lQ8SWTBGx/barcuramrxxOleadWdxxymT3LkjdKpTWl8ZDI69RS/
M45zBekeNP2VLQgOzW72COHWo1pD1Q5kHmDcTCmuerE2wp2A2NUErxjBdszTQUg281rdKOO5Ijw8
E9HS1fJZxEqxSO/i4tBpYDwzf2VZ5hlVyorga4d4l7liVkxEUOGU7cv068T3VxKCPLy7q8hgv4xY
JXrOo/fKYnwy0myZ/nObod3N7tIookNGWp3hlpA+qoSDiYSsuEQTjFykdZttK77m4qm2k43Rbt02
mgeDk2WBg4LUUGdF8yikU20CjyBhUeC2Zzvk2qekePPbY8POFlc4MrsObABPx2BcTFx1iJjmpbYN
+veEhDVj3OBZ09CcJkSis6EDTzoc/bBdFbiBZ2NZzXHPXjKUAyjMZ1VC/hd5BYMur8xKXiKCpD6P
10YlMyyRlmb0pCqYsQfoBW7K524BC1skrrXrcQIyOAmeuzy6k3BmK0DViZlc6WG+JX+SLQwBgz7d
YDBgdvTVRa+n932kHDQRrWDvohAUSwhQQfkRYi0psYUExoswWIT6eGYrXPswSnKZtcnGZBiCVn/W
aLgWM7pHc43acJF0pBUkn6nBFi4mJztIriykZ+0kNwqvDZ9X/xTnbNUPlt9O1PenRG8umeZgGaFX
GxYYf9YtwJVQu1gqEKWcZhuXTbfTZLKL4canlxyLoIzYqfQuQXxEWTIv848eCF86PsHZXSiwYMqW
UgxR2lD5c6O+SNGbl5DWuJgcRDUqRzl0P3A7LEoeAVeTZ904MlAl3JJOXBPnIPqKPG6R5rITtFcL
ckzKYTyFhzOvcpp6vJRSsGv88M6vvX0OOstuL5rpIoOPOelr9ODvbHDnkF1usnusouDYJsZD44r3
XuvwEE4pXP3S73HEBd48KyqKaxOSUTzms4E7MW+MVT74C9YGLz1HysJU61VcwQrnLzdGByLrZqNx
oVFknCO2Y6+NTg6uS3OHZzW2yKz2ni2IlzJ4Ogun/2gaa7/zIGNEDhfAWZXgivRmedEjmWSOcYaY
bY7sdCalyYsGQl5Nu8UQ7YzpM2xtvi5c+wXNdaB+Kul0HHGNQjlcGVq0VNJHN+fKP3YsTLGPu3Cn
HlUied2IyfRjoIdrTUcXlowby9AgE8o0G7yRUbIG8HeQ/X7tq8HcCx/hs43hOM8DsVPrYtO7Bscu
nYUiLlmaXL0gnRVKwWxkQHCnhttC6+5Jh7p1jMJ8Qz+D8J/5ikv8gf2UJeq1tsJtWRvMB8lyj6T0
vsHoAgOjX3dy7RJ7yhGk2+4ag+qdsLo7MbgebnLwZmC61o3rb9MgYnIWRju7K/dlPSITF49azs/K
rxk418k8SbNN6PFpMIDulUTGYZghdZSWWp+uexUBAGmc93amktZioiZLjsCodpLaLbGwLvMOULUG
U3xKNWA8uGpG9c3QedDV8t4Nx01cHjvlfoo41KRLo19Ytc8DBfdWTHyJKC6m3T5oo3fGhHr28VSa
QYzbVUJGk0JExmThcaNyHGY8Hb6wd1DAHR2Yk36gT7UJgMvzajbG9R7IOyQt1ABFfZZMaZfl8XWc
UkY4zYpEUKe8WwKb2kvOXRnmxlyk7ororbPbjFCn1gZ5B8wtzKbDdArdXfmUCn0Vt8Vp1AmeFihw
mYrFbnXQPMDgRqiscx4Vxc8fQZEf5TA9E7e9ajM2rsrZ92/MsDYMo9zpIVDVrVU1Th9BmOiNBXEU
iKnFy5BoKjia8Bb46TN5lyv+5us82o0kJASqNeua9KRNtOUoXBiG+yHy+CAK14FVukMIycLAPoYZ
0L6G6VAijgmDudT07n0t3wYTKTEWO4lxb6yl+DSKFyScS9GrW9fbxiPOi/cUr2NEPmwxHBpfe0tH
b+lSBw6mOIYp3OvCVBk4wHMFmSpLN7NVnDb+HPvsnX9z7ZSKuY/K2tllqWX6O7kmgYpQVr9/LFnK
JRXIc5D67B9sZC8RAwTBJNUt8MCgIuKATSXgrYp+bFQWQsgmIolQUA9JdSIGp4xRDAQJLDV2LzXa
IFda1S1ZuV24IQ55luEb9n65C/V916t7tTZQqVXkXT4EBmMh9D6MIorAaYEOgu8wwYvCVIabyI1k
YjFrZ0Nxl4lbazwZzSOsdCcPhnXCqKsfYEMknBlJs0RkjNMvV+eZcdALg9LI9h+TfiT3YiAF03c/
5NRbNp66kyTlaBE8GdIpeJTEqjoinsVHJyPUHihRCnHRfYNhya0E6FpIQIJYBHQRu/68m0tVsbLt
V19R9xaUVDm7DuiNouSt4GmGsM9kr9MPLlKpnLK9MF0OXxJ3Kcyr9MlSy4XrNfexLY49O1IjUrY9
c1LM+KQJs+tYaLE+H5onw/u02vqrFrQLqwXsWDP1r61drUtnHaiLj5rbFc3C5nPTRHDOCwtGub5O
u62ksuN5Kt0aN0HBdPuaDq9KQvizguy+YauF2pqDCMXcwsBMSAAwoXryKS7lpWIma4YFxPwi9avy
Q4PnSPBiGtlDFbbHXJDvyDjRCBnpJIBFSUkNmSd6PULaHHFsNWMn53CSswtM51Ef731xbDHBxgmT
8CbaRfqqzzn1OSjyhELBBMWXciMjOZM2xnBMU5BOskcouLo2NG1lqf1pCpWYKeTHDNQWYXfN1Z3a
75rSmaKd2dSR/D6rrNfSfS3G/Vg8RPpjAazXa6DnUVLVZef4LiuwQklwNPtryZvWd/3a8Nu1N/av
wXBzOxurBzmGwVluhnkj7EtH49Z590bcziT51ICGwFKXG6+uaVOlMUkLTmpnLKTuHEAhIaZubAgB
w/5YFReVu1h+C/OHkfsT+xMQGkO6ROEmZCyEVpmhN2EUHbkxy6J/FXK2sOpXQDEINJ4bNdmVFRuv
OmdLfbbx+8TFLnY/PcQ9albsAt1iYp7OvhlE/Gg1PuFMvuvt6Y/+6E8YZHy7uRfFGKhIZuq5YuXL
IMdIqhA5VXQULQATpfaNOcOqV89K+ZQwFodAO9OCk4upLDOuRoH5FeUS1U8xLIQPrreMV1aGgAqg
iNxBLxgztOY4UAGwJuMREJsjizs/OJfe1Ra3kKvX1o3z//sRksLk/puf3D+MkNZ//1t4+4/7r1+x
qTX5P4ySfv3y/5KKqF80fRI7MEliUWjLaE9+HSUp6hfeaM1EI60rJr/id34bJRlfLJlP2hJ8qWUh
4fhjmGR8McH8wJWRLeZTPysVUf/8xFl4VZhNoVTBnkzkom19N9dJvcgl000e596k2B05M0PXvetS
UF1mRJYtMG6p7055wHw8H4FFNPl9QMz7DK3ioyHKczN5UxLrVXebewjn2lzUQbr2+gQrkMuKpHRK
uV3S9cygjS8AwnzmKaUDjE/yiBUz4AovZKYnzECsmNWw5Kgi2tUi33Xyq82BK6yA5xmaInk5dWph
h9D3PlnQc1WOONbkOXXwKYz6la8nO0YCyOYJigN+2hHS1pKDyUhdXjCSeVG9ANwgErq2oxnriJ+c
J5aF4i7m1dYeu7KFIB8hDE76mV5FF1sia9hgOep5F0VtvwY0dGraIJu9+mgtZx3j8lKPPk1d2xam
/mjkt97YmZkyQ8w+c5Vy5mXRWgDBd6XkiFWVWW1Agr1ZLvWKYTVW5k3gtnAghfSeSfqD2wF3T0Cf
jcpc4cOc121x71v2uabWzSJ31wEo09rYJPtlvEgWA4exzXfmOOyLwnpN/PTeGNw3u2HQLwcPidkj
RYEjnsn6TJjuUiTyc80Dyf4keets7kMfo0lldLCQwrLDV4Cz9eff/vXisvj3kYcx8/2n734bfGRt
efvBWz994e9vPasx3lBd2KpQeMu+eet1vJe6UFEIcTKYHPF/vPW8jBMr6Zd3XrP4434bIRtfDME0
BH4TI1+ZGfLPjJDRmv3pnvnlrbcs5qXC5AwxfpGifXvP+IE+NJ3Pexd8as8AzC79xbtvagEzGV+W
U0SLesoZvqhcf4JdcAx3eW2yb6CGxeWUYqJamOG6t9aNRi+TRZsEGZdiO1Mv6w2EF1A2NtYuOKI8
jSk05PwzCHtWa+SDYaZPe98ZPkPYaD1J33towPOGshNnsQKrh4CxBJ0BaTNME1xlhdFm3k9nT76v
uX+Lh7TYRnfp1Q2PfjW3jgUzKyk9EtYxnxSYGayywb1YKH38+ph3bPKW1SHoF2HIbneS/Ow8LL2F
/BwbKAOAuNHhpc2RZGo3o62bh4B7C+04Rncl6ScS7YT/EtwVN0NnTPdkmCsyj2aD/4zU2zBuymDQ
hz5hVc5fSkIKtbfGpup/K3j5wrZYdOYCrIBsQ4igxLuLUf4k4TjjpIFKMrdbutIQE4d0NL1q8W5W
1rK/GL1T+eNs+p+XPKDZp8GbvNKpg4JXQhnhOeT6UQTV2pIpFdSD8rVegfwX/pqsG10stYZ23Blx
KlJrdgt53WUbjmhOeHRge7W6GoAxPQQt+qw8hHeEJTywpCVPAgtZmdz8YaGy9m9JU/toCZrFB2wQ
2HZ0S+ZPfOiu/EljOm+YkojHpIJSjgYn/gwnoQfmANk+lfwSdVSxoeAlAQuNLf6Yo85j8WChN2SI
ChULZV+y4nes9Gxj/6kWrO7Q4xpfbTTX2H2YDVHkmbNKxYDhZKUD7yCN0Q84sv6g4M8Fce2vY21n
2YtReS6tc1NsjWiRKJcaunB0kux9YGyabNNTr0o7qT2E9l6PD1Z47L1tLR69iZsUv4XShSxuDIun
JFu7F9U4eFTD+gZVsZeAO1pN9W7y3CZvdsJ4HvQqosNcXXLfyXo3R3qCFZcN8g3S1CZJn1s+F39d
ehRkThyfk5KewSnyJ/1p/GQP2sXL9LWNj/ldlaSMLGdENQLLhcPkQU99R9REYT5Ap3u136RhFpwz
hkcWL8TNIsSKXfIwKwo0MksgOqZ1FPHSHtY1z30ywYuQlu9z+yjpW9VeTdU9CtD00ruH0XDZQS+k
Zh5o2ySmxHVimCAVzBRyiwZQ1odg4qaE254dvrSy1YBYb+lAUOEQzTG7LwwLP+GG9KYOTSbr+fHN
QE3YBPcDPqF2oMCntb0Xg3/q7U9AULhyy2gBUEgZ7ht9jcIzac5svQmC/7V2/ilR87/ZRaNRbP0T
HXL8divRjjXpxw/umulrf79riGFmj8PFpU/WC5Yev1eY05LSFtxFhAiwrfz2rqEmtTj/8beT6D7p
lP+4ayYzMH8SW2dFn/68nxAj68bUs/zR0/x61/CnUFpSYDI+/W7nQoZpOYicnIPQrpbxPUrdefNI
UmIDTsh+M54HFIizco9jg/dqnMF1wBKMBzD4amjNOcne8HLSY7Izeh0e5Mf62kFcQ4ZyZ3I95Io7
M3ZJsE2egkcS7zxjNzDz6tF2rkZcCxxaxNMb6CdZJsz5BU85v+BfDsOaX//+u6o1R0dBguLw0GY1
PJRqnhEPScBp6CQ31KkP+tlbZKvxDQUOG7rk1XprKBP16R/CceNhRHmVzDXzhh5nM8TnEh3UmHKV
3UFJrXHQdtFZQJxxFMD9bsHgbIUbYCCQCfiUNx9ab6sZC70AmTbnm2McJzX4k79TpdozukDjo2g/
zIse3GdPo//BxwfsSLJWjLRk7uv+KfiqPNvU3AXRCoxfA5ApYt2UxwYZckVFvFKc7lh/SC0Bd95M
2UOov5C8J22CbJvteFNFsKpDGv0lAi+EpqNBJPKsrxF7ONV6wNBuC0dFRpUvmN/zsaRrvLMdAIEX
ueOAjy7mo4Lgq0BoapsckO0ZxQgrThuW36W/qjfTXvC5Fuh3urVHxBFs84jDujTm3SU9+Uu9zedK
o87slymfx+I6InqXMQi3wJUMlRkms9TJdG/eUwBvmmil7PJsK3E5lVg6EKw0MrgOnYx13K9eMK+b
G0xIJmEDbf6NBEuvPrnpPvC2UbirvK0Jglxb5/lWfyFJZk7ECJm02L9plmexwawj2KG7ucDacOJT
ay9lQnuYVs6Ut+FonBp/GxZPXvBYpkc3WKLGNE3q98Hp3X1176tgGiAGaqSo5QRLY7wEz7pJOf58
6p4CthEjcTQ/PEEMOon2VjYKQcfjAjdopTqIPJvxaMJHA0bCRk5BzTn6z2zJBpfYOMZjqwayZCaf
henY2aFpNh7LCKyVczhChNihmDHPZXrTKxIkkbAm7RPpeYY/V/2dom2VaGvg8UlPHTnJq3EbL8L1
+Cm2+R3lRmH4m0F1GmORx6xcoEKqXBS+D4fPh1CTvGUwwoyrKV9UgMCNO86i6KVRL9K4rYara3Pj
r8xeXQFjWEbx68A/9tputjpt2QBP197mHhPkhcHkYc2mjCqkLZCXox/gUV551sk9ag/xrnuD5pNh
6XLshTaPNuSInPDzlLfyjrQpLlntXEYOqEUG3qq2NoWjvyGB6NINSjH8ksMVnGFpHdNtoD/00SoI
GfBZzjVwGdJ519oe5ozRMWnh63/MOA4Odbb02WdKRKNszAHVJcpSD0DOiYqWO8vKeXbdWRgtCHCS
J4vZYlhTtLAZK675jQIpX2Ev16Vn/WJfmnWyHPblo01y1Vo/Iay3pWWBBtx3cnWlLECxrfEgonmG
9MOQR1uU+T6Njn2481uZdJf3oMcmt/h/35JZCAn+2U0Z38q//+1H1+T0hb9fk7pqCkUIDReDZtnf
DmIgX9CqqZouy/Yvv/NHSwZgVDZNxjeybtvqn65JW1E1WjFZZu3ETfoz1yRk4B9ck/SJXJK6ZhqW
/B2kOukDuL9tI8/FCI095HKUg0Ob9iRsZWdLT08ZJt8s2tZ6QaC3TS9GgDB7T26EsWa7kYYpD2QO
MQ1cuRelE/JyEr9TgeZL+Fk0CVuhJSF7H2mRG9HEOoCLnKz1TFlEGPZdYXbzPCFnLja3Nov/WR7p
dxVPvAexuBLjFlAaTV6wTvPXRqB5Jza4HyXHFQxTy+BBKWkVW1l+QXSyhznoxANcekH67UwMYKi9
cBUYJYBQhqoeCcOiSe4L/dEijB5XQPlRdOSaeLm4VG6/7NT6hrnuLHnRvtRJBnMDFh6aE6UF2M6j
ia4op3PrWVrFJEGvtIw2IgQY+YbtxZvliIRh6N8NFkGMXuByNVOIU2gw/lz6w0YfkUh5UYAIpZxr
XnMnBXdgV9HcUsH671HhwvDb6mR2KT6X2EBObdOa25ZDWEkBdOTsmtuiXmNmWigCLLZH1K2/lDt/
4WdvhTDPwDgy/tMQkyCdmrk4OyL+v2FEl9AMNQTPwTiUHIR47Sn222tcKHclLPcmkNd+8FhohGu7
sPTHymP9qaSz0SUoEYkGpNMBbYSRfu1bp7d1p7Nwa9DG5bCap0qbu9houoWC1FMySBxUDjiAllbt
s87ZFtOcXhGEO5Az3YRPLbFSkHG3Y5o9EX2z7pRDG3b3DUJiZF4Aa9nhAZeS/InFD+yn5xomivIU
5d6Ch3xRxxYKXHOKkBb8hSXpUEfhZ6L1j4ErGbM2Dz/NkfjitCA4xg4Imk0Ixnn7+RPtx4bG/7Mq
RYVJzj8709aoFH9oQ/zl6/7rSJO/gM5mGiQL0DbMc34/0sQX3cTJx7HEOImhkswx+NuRZn7hK1A0
UIqr5veVv/XLEFjVfqn7kW/9ROX/6xTpT5X/tMqwUFJS93NQTofnt1OmHpNASjofpAi9d8xhuE87
toMdWmCjQ7TvwXo0NYBfFDNd7ZjQOMNEegwgdyTNo2cdFJIJYF9Wan5MTI1iHEYzwbohF7I2kbSg
AYdGe7Lt7CbSZl375EIGEdIRQsszVF1m9tDY+l1kNosQ9R/gulkjwn3VtYcm9i+WqbA8NfGLuYnj
KcpZVYc3XL0OmkIEGQXCY6UiYFcs1OTNIknUhaDtBwbSwr2rUMq3LaVP6qQVtTAc5QykXmUa86B3
L7BNMqeC7z7ix7tUXhwh3kmKQxG5UY/AJN1wAG08Jh56nN01noL4P7m48nBocmXrl+lJoJqw9HVG
VeKDUmqNaFPkJbIqx4CABX4NrsHUzQNebT684iUoY0fxCqdGxoxGeM6ncAQjs+lEdWxIgknGBO2R
jHAGNIzRgjPCWe73ZNC1CSLSeJGzMBoZGBnI7ZMGG5GxF7078wcO3a47p1T8hIBt86w5Ku6qh1Qn
dYzGWNuqMWNsnNdR5EgIs9zurdRrx/NYoRbHusGkQ9HJTYQWazdYZ2N8K/n5p9w5VWUeG4Lr4MMu
sDGBHDIx+Rm49fKSvmBfm8WuZrVucdQNiKbMBLyaykRE7dOLPLyjFVi41rNAgRpq1caHeTmFmXQc
f4bMlyDVD4txpZot2ul+GclcocSGFQMLgXglyclJKm5kd616ib7Eo8UZUwKCcVOSMQkBX2XwVi49
+50W9mDW3cZXq8IpQiJ27LysVoPxwKhr0GDXol4gAJCVsD8TxZKMFNRTGTw+YFlpPw/QtQ+YICMw
wJKk73pCgZkL2cqkIvdAAEQ6e0ehL3vPrBmBER4Q5uTfEY+lttLCFVi5hngZJcOeJPkDccTrWl5p
ySFnBqvmyVLmUbWUcm6UDGpkBGJWuMfM7hC5cZ+41YrtzqKR/U85Ne/jKlqJRt2QezuFvj+A1Zu1
6WPt0x5Thcr2zsP92KlPwg4YiZI2I4GIFeXkInsWerNK0fz4bXhpNGOuSnxAXecohrrOEM96XXya
3obSHGE6ZIts2lBbT6n84LHZ6FyFwsWbq961H+xPbHUTqEkjol3a2+M5BfoWGN0p9QkpgNwaUAmQ
6/wZZ8zQWrK3JLELmcZF4UuQnlIMaxKjYzPjU+6QW2BcesU29BRhJ5iJEM2uL8kPOUSttsuep9lx
3w4bWD0LX5HegpHLnCXIJPXqMxMJf4OjUfCypTHWyOxeeDYxkXxG0atn3ZFMKlnFvDU+SzAWruBt
sR48TSFAVSzTNKSGPxpEw5cYl5P0qqI+o6K4jblEQnCFciZdZF4PMqw7R3yzkZfZcwuHso522aPu
aFKMD21kvbaacU49/u+V0Z+JQCTcIyasWCr9564g6juH1tMwOsjKrWw1W48XvdyS2UlyGWQ7o7sN
WXO2+m4PFbORxxcJoVLDIRhjoEzzqp7jNaWPaRAWdagYw5MteOOUfJbA+y4Rj1hqS1wQAXmOjvxZ
G+jEKUVsnORRIXEkoI9CYyDQT+TbKCc2xSB0kEg2R9TWpS/EOwxp1NZJcUU+trY9lyGpuJWFsgEB
jX5+UTaMBEZQxWDJsmp0xpbUR3jolINh9kESrzNgerVSnBHoMytJmdc811bGpF3atX1xX0rh1dQk
xF/jtVeiJ2kgcArLjIFVJcdbJCr2BfxgT+4YHoImO+m4ZlVUzvIkKwO7mbXSSy3aY2aKz9Adr6a1
NjrGrykTjww5nN3jqmXqmpXmnQQSSadeBILjBch0y/ZDSsRzmUDw0YKV6toMaMi+bLJmxQCEyBSs
Gqm/zowHFTx5Vx99S16P+TluHruQIa2w8Day6HRNpzfTa+R5V9fEPWeQ92RUsJYCrPvcQyqXHs6e
KiHPp7nUKFQStb3p2kAi3XM1qEh4CZNwzXkLKsRPnpKwmGmSvUYhdJfDNW36975CeVcSM7+ybCYK
DEZGk+O321B3HkYMMR6bWYvobmLObyUQq6GiyW+rmSITTWD3ayV4G9qtriCugecZY32z668l3zPo
vjbdh9SHy4TGuC66meR+mLEg3sBbZ2JhW8emR7U0PKGXdqXnPtMXaFV4m55l8H+EoixCuVpGRD8Y
+KfgZeI66/DPyNsCYGdrlmuzeeg8Y9aF/VJqDCZiF9XKj/IQr9H6L5KoXpScNrWnc5fDtXcLhv9u
AjlcmllYCUXnPvS6VuwGEW787gqI6N7VSV/P8ouuECRf1S99idJc5NA3knNU1og/6ShqGOMBjUPX
IxeMyVniDoQjNs+QJfn1w2QJCl1Iwh6917hIhDdP3a+ITfxJGMx8MM8MUikDGn0ATB2SuTa+Awhr
s1RKcUOm/gOJvaMacNCoy5xWZjDgKWLFD1FiKR0vk1zN+mBf6SejedUV0JkMpHoNWOWr0Np9akMb
7e9d2+LDjnY+k0JMViKonxJLJeAJLWLDNCQx0OkyhGz5rypZZ7ivahoiHT+FONfU5jm0Hj0+hhLU
sNxY5CPAEQqasxAfZo5Fr+i3KQRgeh/wg8NMa+8sL99PqHtCOOeh7h3hkc4MOz2O02LcbOZ23Oy7
8r7TEahlBhimce+ahCb25lbLgV/VEN2ls0fCvDDOEasdyEzss+tlYuR3iBcdCaAmtOZjy8yXyFNe
Y+IN7eTBq4bNN9X0D6Q2gtr4z2Np2bB1aA1T9awzIadC/rY4bUBJmH0O3IrIizVLwEWbqPz0cYK6
qvla+PajYqLuawZjB392XcCbi3t70RIgg1jxVc+097H3yMEdtA/JtZddjDsWP6TAQWGwmzEBDE3e
zkpzVzqfZu7OLZ8Mguxdi1aD9aZxR9Y1wrzJbTngSE7L1xLAH+of5mAPNZR9EhVwjR37ov+aeneh
cTQby6mzr518E5XrxCCUSXQzQwCFvi8jAWpZfhLVyc7wa6Y/4UpZdGJlSS+uvc28myd/COvoghc3
ryEx2n7mBCOXwfAZoWZSxcrD9ut5DTtGEPwRCO8ALazcYEocMv4SvbVqmOZ2OFsbI2dT6W/b6VhM
hbXxY/EwFO7F7L3HLuBvYI9EfzKAIMJzxBw+owY5VE0pzVqreyyF9FSY8v8Aa/PvtgHiqfvv51qr
OPtvBUZ84R9zLaws0+QKU5il/ElgBN2c4RTZWdNCx2ak9FsTOAmMBDYYle3/tOJB7vTN+gfhkQzf
RtM45HXrZ5pAXf7h+odvpE16JZpOdlDfvmdtOiCHUCDvtWS5i1m7rPyDnR+xiOnlWxBdMzdbyCvW
HHmzshOXJ2Z2aOOlGW/JBjEpRnSKJVpFbzvky9qe2Xe+vxCekzQPiUTaLthgaUu80DbftHbIzEKe
NduJuOYeGEujDSbtrn4PJc6+o9c6xavxxjQddXKh0kHNiA5zOyat006nxsj/qtxHhGNjRwKY4K/S
em0T/TvsKvjG/kG4p7o8xA1+mJ0hbdNmG4oN0UI0klW0UciWOqcCuPWOhC3XxsdyoCvR8pMabTJz
2WhbM9pU6KXnWbaqk2WCJFZdmdQG8nGEX79HdQrhz4df/pzex+f0DNVwbe2SbXwan/yr/RLcbCb5
0tpnL53Ry+zJ0GmVhbRAkcDfnqGxIsMvmZXX9tTvuWUZlksrI9lb/s7Vt+1995/cndeO5Ni1RL+I
A5KH9jUzmd5nVpZ5IcrSe8+vv4tjNJrBlYB5FSAIgnpqursqybNP7IgV10SfNx3G4HhlsEih8Ysi
DuVzGLdFas5oBIzGSxI78SsrHG7rcuwk8pYlHkGQl9E2Z8E3/05TvwbAM9T8q8C6UOD8XgLiUnqW
awpwt2c6Xy3rEHQ3FB/eAjTr4bXPw1vr38OW21vy3ukBb/eZctXSeik369w+x/lnshcD6wilYk5r
FqanXIDD18OihalD0woJlJkwJ4AhIfH5EK0MbcZCifL3D4sfAVn1CNYCuZ9FxwkcN9fmpLNfQ7+P
51q18vGHdQQRZ1BxB04x6Nv2gcqRgLEtWONXEDjHspNM1io92Amh9PS7TRYYEbJsK+/qaAW5HKsI
CyjMCBbjVcDy/CbhORmeIdUYJiPr3HyVWWEJVlke24r2ErPeklgYtBaL95PerfNp4zPXaRn47m7J
2eKow4nL7XyoybPPjGnXRynJcLeRX2ktL/Cid/t8nVIzHS6IGOQOwSPbhikUz+o15u+hXgw4PPnB
CszZS/oNmpBDZCUoqtiFlNhIG9Z053jt736KtZmt9HdtrwNnX9Gqm+fzxD+2ZNJVJqjNQDZIxpOW
P4YXP3oeQRrbs1HmcJi3YA38r/xZD+7mlSHY+JK+Kw8nLiP1p84Qks7L+STOcLvBMS+5GyBmQAD4
v+iTC2mprYqZ7u4x8vEbRueKpWgWOPEFXuK8YF3ax+dQxaBbfo/BPCdcMw1nlFZnL6P+MR1ZBd6S
FMUGboBkPAGFcJ+0/sSVe/zOi3xeKCzwjkq+T+r3juG5CS+Rf9Lrg2Iso+5NeF8KBRP5Kun2dBlp
R48tXCMAhFyUc6dTC7b49XX9v+pJQBRkRfLfTqTle1tWlH3+zZDwxxf+S5ZUNWLQnDssT+CO/suQ
YBOEnoBf6JUWZ4zyV1lS02zcaEQzWdP85UQyflEsC0/c5Jn7x3Q0S0yGgz9lySn/CptLTOce8sr0
p/nriRRlYS+ZQco8V4VOCNfDy4d7bagvCd4fK9B3Xh89ywW0McP/wH36ThjySo9mpOpLTSkXoidY
EBXQt3q9mCkYsWJ3nNsoUnEJZaKdkr7rTB65mdFr0hDkyGl3mks1PcPpCFU/9N0ftxDtalS44MKI
KilQT7D19Jr/HjNulYbq+JSfdaFYNGr/2uO4Gwi95b5YlVLqpOxLZcoDbCtaGKgnUvhh9T2dEmId
BhZrhadq5GUZRtyJSd6lF4+tcDoVeYBZgA9BPY3PgsK7+Ul5L0grWtyuRq6VFT1ePfB/Wu0WIrWR
NjNe9l0CBkuR731Rbzgk3owp7RfXSwEfTvIOUIfnWrCsImOeWAAnjKmNKp7JbI8sP3DyoH0y2o8s
8d7Vtjso9fAuTO27dYuHOviryOuOkVcR00idiUcc6DK5sB1cRjwfC/hYi1C7qYWxdA28RyYWpEmn
lIK7lxdzlddmMnCrlpVl6+lL25CokhLSGTPWwiA92mikLjDbNRxyQ+lQE0BawaRJnkpJvmAvAhYn
ngQJhyCbn9VzlZRrz2vEDEsVd9/Jj5udq4Qr3y9WfSJDoj0y2s/K0tuNsbeTamteRv5r6ha70GRz
3pY6ed56rxj5K8E8ku/V2QJsKcp+UVOQXJgcDvqY0WrnP5lazZEFAjMcSswRNxRUMnDaAkQUNkt7
k4FeQ9xyAqI/c27CC/own7yu3wZTkiLuvhvyUlOAHVkA6uzOMONFQ0vIoFMV3atOTL6mZFdEJekG
ItJcJZzVyOEWvRQG7EWur1FSsu/Lz8l47zE89Hg8K87bXMO/pnJPseJdSFasJvrsVYHjkqcqIXuE
hmN1F1mqTvEwNW+WOBhbVABWce9gQp79TNtX7B9j2mSksFgiSAE1MpZTF2NqSnv6qAAI3Ox6W4Y1
Ycs8TVi76xiTR23HJpNjny4Y21yKVPk0tb1nd2fdL89jcR3xnhvlsFHJOwfhpgVb5uEqAI88i6iu
qt1giy4Usq/StU+Khi+B6i0tZrwwfXOtZwvc0SCT6oaKDUtqrozasaD2fEElRY+MWNgMNOLK0nXh
ouUP8cafKv7ksx5JiKw/il7tRJEsovg5TaGSK7eJRYj6s1VMql1NqseKKU809d6EiVi2BX7C7NwZ
6YFya7chkVg2zhiaCzcYVh6fTRurktERja7CA+ndRawZVF+SD5W858Jsz0qf73wb4i9TqGdwMsPs
hPtEeXr2SX5vAamFXwNuOLA2HvHxaesQD8yQ07tm3b2B6RRvywhtsBTmo2IHSLbgLA8WR26OClG+
aNVPkh1yzn+k6GWlTWIim1w1v4g4XJaDuqUTlna/1aBMBLBTXsoLeHtFTOsYdfSslAKHWCsfY1e5
iJo27OY5onE1Z6go5bhzkgKkltxv5NG/BQTaurghxXZ2C1BIKk4c/ykKzVkhj5TH70soX2M/TgBv
JiqSt3V7tFhNuxSF0geyIdSyiKX67nfJRoY35dNm1kT9WpOpXYjcvQlKrvVfDRPBrze/pJIljGqv
fb86NOBVFT/cux7+HNl8SEMFh9mtD33IZJXl1lyOpZnOE1KpR00jg+SBtO5M7gYgEzCwJQs5uPkR
GxFJXrkxOjaMMYkiLRjMDCZ0JmhVsrQozJBosBEw1lzsG5MClxJaqPRtaUFiAoUcwa+Bc3RIuL9Q
YDuPfZuPLwB2ImK0Kst4prITSdPvnie70aRFn4/Up447e4RMVnQ7AvyXCJ6711QEHjCtRAHlqPFT
EOpXt9NOST0cUg3mmjfIay3RWbPQXdJL0jYI4ptLorfLQCbF/SodoQdXGdKpNadUwbH67BXvwdHr
mk3mYYhVkmWDpcnu6aYAbWSO5VXieZcq1DdimjpMr9Y/pIlY9SEOsiqfmwXjVDiTMxfTG7ZlD4R7
FB2D4psczGQidzry2GMl5knyPSCC8G67CPPbsyyEo/ygSRT+5B9JXc80k5xzDRcqJrfsGi++XWx5
t+4KDiYOsUobD5Z6M+Jg79KoVMvqtipDMsk9jfbBihqLWw7tqwDAIFRlJ7diXZtEF9XsqLXF58S7
UOP6paclLKXRPi6M04ifKgqHJc3o+CTUU+LyW0nhruh59BC82F4nSreWVP2EgLRO4mapkHeX82Zr
JTr3UpRv9jdR1p2qil2CZkFesgl149ZwxSLEUBEbFOmNP1lVMvonwEsOttazGiNinySHIh3Xkeo6
aolI78dbX9MdDrp1ZEd8DO2fEWrJYFzNXp+7kbrBX+/Qq8uyHwNz1geHihVlwcLOls9mZJKhoxkk
gFjmorsPr6rifRg2AVHeoYExoFeC9eq8hz49gaYL4kTO6NR4Utz+eZSwGzRshEA6x0SmR5UoLuKn
rWK9Tt77hOuKAtFLGhGrdfdcVN1z2MTvFSk8H9dxPSRbtb5xIDuZWq7agGVsbbybMub04q0rDzVO
8NoXz2X91Ce7gnunlV+acDnm0TKBvawNGqXCGwV71LR96LBwxTCgA+h9uYQZ0MsuNb3aEwYTXt3a
JzxbN9gdXiwNb37scvgkW5+ry2APTjtgXRmjNTIw97aEUro6/bY0Dx2uZFwYY/a3WlYvTYNLoiwD
YglXTbhvNH+BWxY/nImk2i1CVXcUEyW4CfMlldWA4gx9n1jikevPbhlc/IRhr0eG6OCZ2RA4QrKz
vntQ49YpCsicaXIfVPVgZd67lq8KaxP70PDZ32jJi0Y4PjPfCpwgWXaWLXcxEOhUUokb5WnAx1EF
muPmlFtL2bYlESxadRV3fA5dkjwpNWGVOHb1j8xyawyGrYZ7Oyb5SNgxNay1DGRcOvp6tWrqTVNG
ZIWEY9PbM8rZoqdlwWDPTNvT2sP5pmrvhZC3kVUvUCupy+7IJdvFXq/R0Kl980U/TztLgSnYO4H5
0PmyUXuKc4PoNy7cWJw7rdtGJC/blNu7nKmz2C5P5D+dNApM3J+xA7N2EWj9UsPpp6hMp+XSZfpU
aPtAQ96kk5mneBM0ZPDawS4JXqvifdfpX0nICz9b2vzJYiSd3N4zXkxdBTSK/mDtW1jNYWxXub6L
exoXr34FKyGrTinrAdFc2ky6aBa+J3MkgCJWMVxyW0RHpWND+I6iW0pQ32J/FSJOhVJiwqljz2Pk
IAu+qtKgrAZSiRmfLFZIldScjWnmZFQ2lGHeWW+eNm4ZbB3yLNiq3IU7CEIAxl7IOiGYPO3WFoJ+
JLErkedyTSGdGzCLPaujup0g/UYGsMDvPyI+CpVFnyIhlKp4rqTqUHNvaKrnuPi9mP1/9cJKvwC0
7f92YZ29x3gD/9+M5vSFf0qouFSgcstcTUkE8iv/ctCrhtCmm6dqcjW1+JV/k1ANIdhWKgY+euuv
aS2DolVAXfDahFD/WVqLdfdfLqzYZ3DwcCHGgziZEJW/O+hLIw+KgXq2ual+u8hSZUq34Gt+moKO
qjZTg3WhrGRl26VHy5730GqxlQxE/48BuP5qRQocqY//tCffuLZIY1RJqOopKpflUsYSCDHlNElS
bJUiqlHnPR8/6nIJ1PuT6Ib4Vg0LMbE4xIV+nkUuamdssPAccu1TyS5jsxaTjHdlWd4i7CnJe4DM
p6T3ur3xJuABwsI35TitW4QM686BG1F7mxVMaitb/+7Ehem2ozpOv2YS1z3Qknjb1137UXBttXnb
dpo11+18qVQIqdzHkovxMHCZU8OG15G+FbGg0EokL0Z4jrp71t3Jc+GJzFb2sBc7JdvgRyDyU6wK
Y95kq4Cu1ehgN8uyXFmWo9EXa95NyIUAwyMPFx8R/XV9m/YriyRy4hNDn7VI7/aJo9a6sDX1z9kR
S4P6npizZOfvu617MCa+xDXLz2YB/+CHso6e6Dg5hROL9PB5yN9yFppVNof0aYWrqjt05jmU7rSU
XaEBkFFLi4Uy7KmfWZvgjThJqBqw5944n4KseBb953Bap2Aj7LNNMaymKE457HObJVqH9+buK1dr
k60oFh/UnZZAdP1QntvxM3jDPt892c/aU3mu7x0v6S/tIfZ8l1eQHd5gwFbphxrebONh2svaWHF4
oWVQ2oPWirgX3NNizdSAg5DdHdbD57KMtpFg32QfJO6/YhMXt1EECws/ZrX0dPmRJuFmqpmqkFrG
msGKV/do4qiKXzv8HBKmQ6SNtsFP8YjUXSg/JeSJOBaIq7L3596CTX2E+uvOVPTnXOC2hGgOpgXN
VLa+I1TLmwz9qapulQjniNsZA7e04fcyaBbrrzTX8hKWXMeotoTNWhM+zFwjCNfCH5in2gGr8CJR
qBg8tAO/yzmFOhwtA/mnhOgCj5vPtnUUwwG0CA4c8wCUM1D3noXs+Bm9wdmYnSewgWLTmHQMggd3
btz24XDtzgkMjmL1HVJ66X7XIfkL78tFeCYCY1TrthWOlIop/hVi0OqBU9qtI9g9mJ3M97ByYL0s
zyFsLb/nRx4fdTqv7FVfVTM1xqUBTWxIMhqpuW0yog5zXkgMI8a+Z8BqXXvekNiydlA2jV2bf/qS
E9BDXU4MYBwvPOCJtXG1r3QMloPIkUHbuUJIABCJb9PeFs/adteoa3WcTTyJaNsSSmuGDCTxEYcw
KH1/UTkoA1ylJc0J5GaGnkoj0Q73p881wO5fVJ+44kJU21Bn24t3oFGWBQVmtfVl63tFNuAM03ha
cDoesu4NVhXjOEEMlv4VHZN3fEi2mOnthUaTlaZNZHEG1A8j3ZQwffst+GNZ/ci6pXeyipWwHaU/
uM/0GI/msX2jgmcWWGgMM21NeU9F8gxcCad4KOa0b80b95zm9za/GLR6MQGS2Izbm+2+UQVrIGd4
0uuYncPgG6UPHxb6s3QXwa2uiWY2M6LW89HEe0F4gTZPhTb610EFxB8dBnlnPvnAzwmbkwvKUQiq
ZRptyuqzjjbgyHTE6miZhfQAwKSaRzWeP0a7mf7jocKrX1CX+DCOBlhQ6WFXEnaE0gm5xOATUmzZ
4Tb0q1cAWIyCQqbqsz44a3xK2px9EImnDVAUCPEbnTIc+Rrj3B6aL2sZa3i1zyhmOv6aRt+ONyrQ
gTheTeVG05BCdSBvtsFvZtldxFsUGb0H8rVu+Mn25FZI72WkWFxMv2RaVLItUcJQp+gL+TG4e3fA
y0EoXgVGDhPpKPmPoHiuabk6KAf5w2NKO47cjyhgPlWkajB6XPtgFyE9jTzWnDpAoaYUDoqFeM3y
rUwlRL8qPSaine9t7XSP5qSTgf3qu7ktrZL2UTXfUHDQyfiLonv43FfoGd/9byv5LHcV1r3/ebeM
cSn1KZf9u5L/+xf+PhjRS6IjmMsy/ojfRfnfByPtF1bLyPuQN2XdwNz374ORajOr/KHxT9n3P3bL
2i82K+ppklK1aTHwj3pO2CX8fTDCXIyAL+haMaaFw988HAl9Qnaeg6eivO7eWg2HZCf2wspe7KLZ
Sglh9NhyYYK36jyJK5hDdHJH/QmJkNxg0cC+DA99ry3TSqZtZ0MFVV6t2Uqp+UFOz/j6DDsDEkPj
ko5AF6HNvfjaKXZf8fqe0yp4a1R1Hwv/WcURyrA6k0G3ae5e7fVTXuPS6dSEIPW3Wz7k4k01qAbe
0wXfjS9Z+tNHd1WaKIMld/SzINcc62wN4yJ19M5emoO0pPkKqwwm2+xQth+a+2ZFx2R8Thn8ZNRs
aWWwvfMtomgTJB88c4X5ddggtZXhdmxxGhvrgcCaN8nm+5w3tOv9FO651zbww2ZIsLpJwQLbxqg9
DkrLtXjh0sqshWzcELA46o1ua4FN97YaAWI1IA0fYBuljGttAHyWSLvH4tXQz0U/yb0VRdvkMKq7
QsNZixTSm8TndDgiSzitswaTYTT28whDadDjrtG5wiFRIOnlKB4DAHKy+BRCbO0SLDugq7xlM75X
PECaxSMukU17vIrGmzu1SeMqB1pi6osQQaU2N6W2Uu2jSpTQxLR3URBQQoV3Ih0k+jYpvzpjT1n8
rM1+darW2cFq8LaQj5RZ/mZUoIdwhAwa7WjZqmzWOu+j8pXmqpPBS8oKdtm4msLOWGbF1MTpLQ16
czXZifBVKk8YGmcSmMRofBOsF3O5W2dmc24g97i0QE7sqUBaxuHrqP9oUBPozYsqDjZW9DEG02Zu
wkKlMCDfg8nvSdilIwUP6TEsD6nxZqgXXS1J5jFim/fRRQXB7u69sOxFrV9EykCFB7098Vmw+0na
extVFLPMh7xzJPmSuju5PKfIbwH6isYAENq/icQNViyORFc7ds02pdcR8a1kSKUKb8jEilhKbVz6
yXPdOH01EXaxeOsYIuGZuicDn7RZ79mN8VO/am6xlFllsOniVsMfZpdMe/diK4HC68tkZzY/iqLP
c2auirmnFt8Z86PeoJ1jdmLosmR/XUUmo8/KaHgUKyzTdz9QWCcxLsPDs/zqnIjnxqWpmBkjhH3g
UzcdBfuObzBWuDWNyU4cvLp5h4HBBEGzCHA5jRgBuAO02jHSJCfkPtL4d9l+yMN5kJzEgr/YIMAZ
RCc1muRpz7Bn+HPeuO4YmKvYR3Hiumt/osw1T25wzFJYecO54bmVZP2jQOMO/dQxpWJdjLAnPGzF
sRqeOlfflNbBLX7Y2vvAYeL2Z0RHpDTm1IQK4Asxo1N01pH4KcUazsyQvmp8EaNElh1H9yOIH2p7
V70rzQ5VtsvCo2zN22ySArgegH/o114MV7/CVbHUkVP7lsvfHjwnqzwAY/yPoD6P3Cig8RjKHVe3
Xfm4N35kssZ1fNL0bN/784ZJZuzBzq+idNNX23YqJXlRPT4VoCfWFZxYZFu8dGtNfdBmuTRbgQeF
FK+MLqfWV3t87zGS+IaHL9D3TkZSbnAOgwzgHuamx4CmAi0zSbji7xtYunTuF7mWvdK28F+1VcdT
hAiSYBjghqb04anCYUCtk5tVazVsNiNyEj0cx5ZVinJXWYPWmrqtDao0IO0QNjV8Hkwd4zyYg9bj
vWHMTC9kXKKOwF7l0G3hyGLjMNcie/TdZ6SjleJg7lziVuDy6u7hxWt7QsbRbuLxs7VMHlsM/W62
6cqnDOWlUlq+VWzV0pq6oLnZ3RV/WLHHI+bWzyr5mk2zFYbZQNlOZA6y3gN/bCjLytkmrNwV5zzc
UG4C9IGqcMKiZ5smukJ+sqlAGvN7YZ2I3Q3YcknIUM5UerFTD+bGUEghg3i0oGAY3FcRhlT8MbJ3
Ak28lGAreNz7KaEUwYam6BYaXDX5yrMjnzxLeQQ2QfgOXt4ncZ2ZSreEr3yoXIV1np/2zSdHm/kl
rxK8JPFxkH7K6OFyDci545BRbvxXEjgNMJZaODF0IpVAhiUtLP+QYWYswp1a4oSJ4eTexu4TjJ+i
Hk0skrXy4dUtUxl+c7jSdvkMOq71adXjMX+V0w8cxU2wq3mpBk0Cm3Vh5+PCL9dsPQve33mOUk2n
Cbn+nDQ87JWEj9rVMncxxcAJxhNCGSmwCfVaDotR7O1wa8jcU1e1YC/qw2EssfiMmLyqmWd8xPUm
VR9mukgYpLudH76r6Wdrvo3am1RtchfN1XPyyZ7ON1/u2PDhDd/bYCmTTcSRwtqw6L+H4MkcaGYq
izWiuw5MUuKbcwcmEgcHwQZW1T4U/5k834o9/dq12ZMWvMfTTWG/D9ojzehianhV999+UeIis1EN
bzL7pHY7CgfCaN2t2vyNZV1d4Ft+szEUG8gIJtYDC99uRvOEJ9778CKRvOmTs0aSukCADOJTgIQS
2HB6ZKfWlIZj0DHZGYDuDFuxHHBeaYmKDAmY0uzZJdvQts6ZeglGXhg9zYRIpfpTrFrPJMSlLFn0
No1pn11G9YyoUKCe+jHCBPBhVu57QvPWbETFDNxLyLjFUBVjre7G/l3pE2dorDm7I03Iu8BMN8FY
bnvKNKLkVQ1oi9lpvHrHDTNRZamrrgzX1fQE90l46xFdZQSRKjUcSXHpTIPRy/fRKl9Kpp0qXkIa
lQsKXA0qajZy+Cb3b5F7gXPTtAdJ2QEalsecz+EmEhulfc3NFwpH5xSoqJzQxAty68FT6TUH5R3H
r69AZlgrLYVZmLg5OlSKnQg1ePNRepWYRjyEqHa89ABMqqFddcpGso9CjjeuK5YBe2o+nEn4PfQp
Swg6urWbleprGkk3ukdbaMcGCts1eVk3LvcxoU7J4vRpnY7BqZQFB7babyUe4SGp5r0Vs3zQVnKK
8aozgicKsZZZWt3LIXry6eOyeQDoOxrK4C5lEn/UkgMPBEWFatF/BfQQ+5dRvlvdnlGrl8UypgQD
jYB4CudHf0tgsnRnXhOcPzub70ZYrEqTJ4FHW70N+THg9TnVOBVWS5z0lvAjpvB9rmlnozfvrkBJ
HDJy8sWg8iIu920vOVXPnX76U+EPlJp4o5ANkfm9W6uejYSUQvXm4vpINmGjLFR5mw+XNDim4bum
X6qC8JJOeKIr6KPGg8+zFL2l4bmDQN5p+FziuVvfTXEva2aK7CtU+HwH697jwu8jALbVypYwDibA
p6OPsLn1PcYQu7rWtBjN0JOQ3jZexworbcOfPKQ8NDK+CGahfWYUAHnvclwy3/vOyOIm8F56F7cL
+JyxWgo0jrR46fX0YHb1O5XjPLCeTh3WOHcVqktSe4tdz7HC2gmZMnWXmW+MmBsRZfTy1W3MjdnG
m6638X7C0+mE9xgrlTgzZaj9kSBdKK9lPn/V1sxXkkrtHvsIgjXJC/Pnl0sJSKG5BxFqPrG0ai9a
k2Wn0jg1qWOJacNLw03M7pl/inasSKxqJT2MNfGyusuuKgNWURqnSutuoKYCXBxSOsf/5KS2dKsi
8TOY5rTbwKY/y2y8fC4/ky2CSiu951Ay2Ys9VLs/l4I0dJWPy6Tztm3B0hztuLLlm5bQppXW1RfF
qtA9Qcfmib7MlfRJd7MbtRYB736ZGRXn+CCTArWiXRIeWYupxZHvgNL0rHJY8rg973S9sFZdQfVS
xKzm9do8tvHFls0tJT+Wx+Ex1fV90eO16kZiA0mAOTjW7bf/6Yv/rxsRrsn/5eIfxP8BKaTxdb/d
++1fmI8ERCFu94asawa/8tu93/rF1ExWG0Kl3Yj/mmITfy5EIA2ZOh4+9bfWlD/v/RO+TmgKKS8F
rJAgqPwPgsVMgH+/98sY2k1hsJRhG2KYKAz/7im3iT+6gwG3Sq5y7t25QQnzGOOJ6336zLkhUVc2
5owaEm7gLKev2CUNR6XK0oxpLNRrCPxUFAgV/wnrceRtHz/YoFD8F+Xx2kwHbpvFa2NDHFOMjqoV
s34dvaM+snAImz1XmK80hhw+5NYyNStpbddxiW2LHIVmZa+RePVVnwVkrGgMwPG9saRns60OhGk5
8tgwahhB+Mh2L74V/AyNfLFJuea+sSvL6sTNbVniNtACJMgCf6ohoSJSHQ0POqbPuSeS5MoaDZAh
s727yNFP20alt8ladyxxpKDwgVaC0s+1F8iY/cxPCfAoI+87KRAg9tCiN64NrE4qd6NG2iqj0HyG
f3BulP258zG6teO1o/YNk9SzJ2chTp/oXEj45j3bW5OMubmuREGYGf+USQdIHEi5AEOZyMcwqtZ9
lWgUPuD7GNQXvrk3V7Ze1Vq55LK+kWn7cPOL3TyCKQ2l4mHyKVmy/NmUVOD6V+xFScEFXv5rn8eO
oXOjNm99+qJgJvdV5bvxn2r8veyhFkLKnzxv4Acj607BFptGFn1eKrSUtVbPRbJD6OC0/wTQzFtd
WXeVuei4IXXZkzk+Ya1RQ2smNLh5z7hDTPwHuN89rgPiVmc5qW08LB+mvVLYq0erTt5x7kjVI5Sw
BnB0atz7rOYeu3Sc30Ou3iohMI+/YRV/NNxaIM4RHAiscivyesu3rEVxUQDy5hjYIvNTpv7Ec7+E
f/Clu0rxragWBhDCevz0IGBXZN6HlZUdYRF5FY2f+H2U2CmDI4nFzOTelKnnPor3npfYlEOxqIkC
PvB4T7m+Wl9JkR08cz9G2DOS2MQVL5favcojf6cLb1Mo5Bq8ld8JxzI4tYk7Y7vUMW7iD2NXb82y
VluOQYFEktaLptXHc0257lbHzkoK703TXCJc4k5bpFlgC7P5m2cNWWLSPg8sOFTL3NRMmef8zehN
X8ZIB7qGa3EsV6oFGCIq+bGa46WW66/GrOqvStP7WVKBWYT98a4pVz09ygTIVM/hPnnUFD7bfs6x
HDppEK5ign1KaXKDZ5VX+C822HaVNYcuSU4DMM/mcuoYsTTtUE5+GC3xsLi4eoY3w3y1bW83GOB3
vBIg46VgPRDgwTSIOCjKzqunEhxKKcBPK9JXVkFHTy5hve2Jl0vYOBsUEc0lut770bpKG3mqYOXK
5yrqSwarz4B48FQzvdVW49A0sxvcV21KPzeHpsJHmddPUgwYEM5ACpzM/hXAXnP5pNtvxgPdYFKu
82E51vUibiGotSMLIEBMxOw08gN5sknkhLbe6JjCNok8PMWdcLcxqFiB2G5S3BEjXGjyNZR3jUku
gBzGYN3i2ltJPBej+eJLjz6KyLp8jzTahriClwy89iEVxusoDO7B2O2lL13ZlxywPGN5d88rEr62
U4y7XMc0BZalFq92sFPaW6a+a9ahKBa0xixqqkBicNRa9sj7Vy+iUIF9PY9wGNBV8Fqyng25YmUy
KHXzqSMBoAEfMOKkdQhDIP5h9pDtD9jeZBUuEuFRiXtkYFbzPGLCUbi7+7ux8VZjnC6MvGVz0uA/
fsFm7EuoKjHcLh96+yqun5TktSrGRV+584pLnEzWOucdH4hkG7Zxz74TwUcrC7ZiNlnezKACtGG8
WLUxg3MOmkb2cHiBgfLLh12/YvTFYZTMAjwpWOBq651kUBTeVDeBRUDlzoFCzAfBXOSprczVVgJJ
yhU0zDe6oKRkVwZvkkon1lv6q/sHPYb0dYu+YLX+LCR9S5vcTPdQFzltGg+DoaqXP3owvuyC3FjW
deokWEViX50bUou9G5wW5amFvNQxEZY+MdhlqDwK8RT09lwRJLh7F3mRrOb/9Ig0hRUU6Ev/eUS6
fiOpff19M/L7l/2ZcVDJjwJdVECcKBPG97cJyf5FJ9wAPVH9NYwnpuHljwlpaohTmFxsxSR79+tY
9cdmhI44KI2EIlR1mmusf9QRZ9t/Bfz+mnGAcaVhT4E6jhvtbxNSw2u/SuQQMikd4rwY0gR4A3NA
7u4KLXHqsCwoungfhM+e4ub1g6PVMEPgRPcxcCcSdbr6VATNh6qo29aPrqGyS7tg25XBskbxa0UK
AmSrK0eKB48x3QBVZnH8UMzjkzrVKDegYSpTml3FftAaLUYlHc1HcmyZVWQ1PCWsvItsl4uPDHu9
JJp1IxuH1oT9LSXPNW+I3P6CYDPLQAgElForHeRSi5i3HFsBYPyY135I3QF0BNVdNnk9c9sPyaQ3
PdDcbYlV3DABuIGUNLvlwE9wnvbysfbxleH66Kue7Wy/1wXvbFKGou/31nAXiLJ+0QMpth0vrdba
WJzU3AC6IV4i31gI4+rREULMddMkOXBgnjZMAbmGd83j9t4sulFeZ7j/POXU4+0cZahQ8E+MJp/L
QTbXRIb6nrJF+KHzHetZ4D/x08Gyc/Oxs9CSQSQRLpzLiEogHvod22tF/9D1gy32muwuTY8abEH4
QgUK8ELjRcs/X9jgKV1Od+VbRO8xG5OCG/Bzw7WP3Mj/cXceTbJbZ7b9Ky96/MCAOcABBj1J712Z
rKoJoiy89/j1vUCJTZFqMUJTDUQx4vJW3VuZiXO+/e29dsYMnzbfUjtp/jumhlcbqyPbc1s5dC1r
5pTk4zhWXwFHYZuLXR3iWAdZke81+kWkvssgFkRmq8/8Kj5oOmYETi+JvVD3BpylIVVokdhpZjev
WCAYPMRK90flGmFOyoNbfVcqaRUWNR32elsbzgXEFssjYWxXm+lrGS3wWiu0O8L+7szrwo8aXhVl
0BTt0vXKf+WrCSXqhhuuXWVvc53VkerLaTffjjiDFDegQqg8NwUiPs7qfFbm+LMds/3Ucd/N4RNs
vSS41Er5PETOtdT8DZ9riJ+ncuQqbrXbWqGzUDduRJ/nZk77FRXFagiKsyA84LrzIlBIHtAaKD9D
rLYGjRFRGqwzK3ujnfqU09pi6+9Q7lfKiEnREXTecChrwINR9ZLRv/phCX9QmyttCzXE39S1gPhX
LHpFzJliIGf7J67WJ92Qy9wLnpqyeUoJ2pgBazLSo6wG11oHU6dwVmbpLKOMkwI/bO/e6YuaD5W2
HfkI2oa6NaN40WL4MeyrgtbQtgUJh3KTONT2+mQrDYx1s8qY6v/aSQBYRbwAOjROvfmgs2fhKgPW
Dk5cF7+8bHAXUSIT583Cp9O07igY1vV1PSbfuZp8lY3hztohiQ7ZNIq3EBwzgrttt5L4lo08phOo
oyvNfyzJSMZw32ySU54bJadSU/yTlgaXIMGkmX44TnMuEK2LZLqpDUf+rBsFaGpZ362kKg8SpoGX
rIfSd1eDTA5j0H8ofQwiNkM8yAPrpg8ZypMu0c9D9dPr883oA3sie2mXzY8u3X1PdWUCkV+rynXo
dy82Of+IrGNajesxsQ9YnY9JDkYNuP7RbTCjwcJU2Qe0koB+XQ/4H+xtWFnnXlefK1w5NqK4pOPV
7LD4emRBemdvcxvM6FEWnbWJu6+MHFgs0WTw+VImjTkOc1huUMj+YegpjO6G6u1XxTL3NpkCr2g2
JWke39KfHa/eaDziaskX4pEWuF9NicsYYZzUQIFdx2JAlMHUx6zi4caxxweh1sKd4NNbqtUyMdJj
jzgcaT9lnB5MWN/FR0e5e+pVaKQbCeCDYRD6DSaKtBAHTbn4hr0yMBE3JkK9xotf6o8evsGR7ry8
5YGZ1HzPa+nRWEl82gvtoyS73VUQqJ1x7WT23hhUgBLpLECOanwKWbDyBFJZmYK9DdjRgo+4lA8F
dyunJFncIziquE0qnMeAS+JLzXylQo+V3VPIIyr0kSPzp8yHE17F66SRK60cNoVEjY5pao6DdRBQ
Tt008K7xcfGM0ImekpjO8eVN3v9eVthZKkwwhTrwaGVOcAZe04x4Doy9K8ErpNa4pVFcfNPGvqOi
Ec2wAHtAbvHs+drKHH7MsTll8Wef8QpD01pqYGRM/UPr5IG74861Ti7I+VaIe54pXwbNc3wCQ5vn
uPoRqW8q0rT9KfSOD+qry9Wtzq4Zq6ySRkIHsdFTnJliZvs0poMRix1cp3qhxPmDEtAPmHQfmShw
hRGcTQ4EKUH6JDif2p/Cvg3kVmrvNNqPtkesl52no/msQwrATjUced5vamZ/pBBPGXTWXCDEhqHn
rW/dm1t2ESWc+EurOPgJzfA5s+tH5IOFrgSs3dVylgz+ri8i5pnwq3WGHW+hmcsL71naoUuwBJYX
s5n6l1iej5Af+rpfVmQUFRcmuOavfUZfQSTfIIJRTh1PWaY99yS+VdfepG17HAybTPYGyuBR9+Jd
UFYHvw6OaqKjhvN7aBKKcAk1uFJzKG9dctA4CXwCfQ7bbhOMkY1morG9HtzxNibuF4OJyLn8VPxu
HG9aAIpM9Gt3KPY+FxrKFPFnGiqyjWav9XbH9e0Jz8nCzpVryYfOKMo3Rmt6ykLlagbJVinoCgKe
EQVzanT8OkVKXnYADbJ3x3+qrGCuKOTYrHXbtwcG48wLN6W+pjCcWIepXDoSKMFTlrd3W89w4Slz
gaxjyGCnl9eEt5/NEMqLltocotVUPYeboV0EfXDTRy5F6mtWvZrYClODQx3LmMt/2LBh4wVHMtZ6
uQvdcuf5R70eN3qzq4yzXx5GvBh+sLdwirK6jEMWV7inrBeVuGr7UDv0v1o7Me6HgDODhajxU/Qt
le4PXfc8KPg4iEZ6Go40GjqpYRCfZvcY5NgIbWpPHtVki9bF85FuISKcqEQsFwfvNg4vof8w8NJx
BzP7lTYQfhE3PvGLLGLLiHNX7/FnpKxvHvparEJ0Z8V99satisu1SXdpqu1a0yTn5DCY0ZwGo0RL
vH0iWTzSQOAFySzNYpAG19ak421CfcWzgJ6+xP5Qss+WygSH783cOIxfFZeLpGNr8oRd2RsesvbY
Rz5VUOw+qHC0holkyp2jPnskayy2qp75FACrU6f4/961noZ8Gwp1rvhg4tJiKzqc1G240JQtvfPN
sFHH50p7tMDK1Ce3eB2cdxoAOhoTKpfHaLX0tFtl/Pjigc8F58A+YPcB71whxOBjFFGiegOQC9cS
5sSVUt5aE+nsO/ckuts2No95sPPZExXdt9/NWr2YZSPRqw/DuJmgGHpvXxFi9SW2lv4WG3RfPtgo
QSOquz4JE8k7Q3saXXvBJQtrU/PdtKtGeeMDGnsvA7UJvGGqfQQInfqrIuMBYpzoyZH9xagOXvc8
okaktyJ8EfYWc94It6c8WvBthl1OrKZR2ZOsdP2JRI7XXk2FqEy2s5hoI7S/+MOQC4t2jemjIBZm
HZ01g3dv/W5H4jBEZ9Id781Iiox2RMRJ/zGgoLZ1rLUpcyiR/JA9SN6G+yxb68Xp+gmxuFFalgOj
LmBJ1frStp1d73k/eUFBbeKTNtTMfCOhcciSDolwaiBRrW3cc8X0rzFbMkoCmV6oWYVd3pGvpIlu
1VQ9X1dZ60imEVcJb9RXYkzvHm1HYGhX5Zg+FY63mrJF2eBSOCEITX3kfcETwznkslg57rceeCtK
fhAiMfNY+ksAtlfxeW7CO5j8XimxHh3nAt+iXtmgsEvqTr0Gz2z+E0JRgDc36/V21UkuBqs6wMUm
k0cTIh9C4dUmtoQrOhJ4uyQceNNd6KKBo2hiOFW2OcJAizCn/LBBAeCWHAc7WbOmRYIYoAPf+yHj
z12tc3jxY8ArRAligOyKng0Ss151AQvbxH7yR+s09CT+mvRSiGuSFSRsOcn95OhTwFGMG49qPT9K
96rLelgpIHAOc1P79gTP5RDHMedQz6kxVtnJp6M7UllW+QqjXMAbIyB32JQ0QuSHksXcFNeuJ/+5
8VDED23GQyOszoFR41hAlbUt1zr+R+sX04pnWrv8a/1i/13W30mQfn3/ScP47bf+r4bBpQWNAAgQ
6RaDr/l3c6f6i5DgsRzLoCXIMgTixm8SBvVjOrP/bwqGzS/9JmGY0Gh1CWL71zIz1fq36LF/KpyX
ZHEsFDdpq5aGXgLf6I87nm7EUJhVzNpBZt2anLwD0OptNr5nsbKWI+6SUV6NhDupsXExO9stmJRI
v9XdzfL7VciHXpUF3K2nyIAV/w8/z/+DHmbqCEb/AJH42x9PTD82TVoq7tgJe/T5fgu4Mf/3f2n/
3+Msbos0IAFtQbszylWPaU1hHBipDoyt8GXqkg+uhm4yBRAdd7G0K4CuAZje++ZF7ei4GPqdaYYk
QmQ9r311boJKzdd5zdIhfyjAbSr+k9FWi9CEReqsK0+fR+Ehw6QYUTP9KbS1pHWl5mQvZDkjnI1Q
e+arzqlPX1PqhpuaMuv+sYC9lhVPfpMA4OPIeozjep+VLRsnPnv80N4GPnSVzbJVERkOfIGVaXzO
K/tWWs5jvlAu+rDRGH0b7zWNxc5k4O9UD7wXtKIJBNSYlJobzcFOFHKb3ipU+nXGTUWTc62IPqkT
eBA9IW9/red0J7Ktp5HBja2VX0rsdEmAibZ97blcKMnVoaMgNuXaJlwjzZEtB9AGpbg5QXSwyfXr
IjgXA30diOayFU+jprF3oLTWllfM/ayN5DIjPOoU1Mx1/YcJudZudYg6ozzEODtkd2euXxlJc6pB
thajvQioNnY6rITDc6ZFS6MiCRn5j27/Hnfe3mfjPqT8o9XQv5oAfTXzmR2slHoGxbhQ4L42cp+v
osyJ4tvKdazuXe8fa53gRNn8GsY3q2mnpG0SFJICZdrgZy8CdQHeqgiLRytQ3/sOAkFMT3uUeBtD
Lz596dGlxa2EUlqcAEF8cVLzlDnjPTLyq7DyVchOyGjUTdoL7GOUQ5TAkdIm3Q492nSIT1jv515P
OphzAu1h32jmcQiHT7SHR1ASjw6Ee+bUHE6gaamMug1qh5dlXJIKDHvjLmEhUqKa1Y16y6PkXiiY
R/uJNNyj+jkehig39PFKkcUx1Y0yJouWIvJxSJNlY/RgafX8E/wdRjSj441cRls7Uc1VLzDcdPh1
aGaeGUA0MEQwChhTOTVpXUOL95XeL4Tp7IyeKoguPOLzAagCBmGAYZFnLxTbrUI0FXLnVF25q4zV
rx23F9dz9xHD/miyv6r6Y+/oP7q5CHwVKeOa1jC4ILj60w0Ey03vPgV+dco6FI8ofy4bfV9wQMPZ
zWZVoKHO9ORbioWniHvUsDCqrTNZqyWKIltOsGDZ0rB3lUx2RU32ictolWTzCjXf4Oy2dCLmEnVJ
BPCftHVTRYCQrY3DBVaYB1uUMEPNp1bFxV7VYF54mdIU7y/VaziNC/BQjmhXoyj5dw1fcDALy5tL
XeeA8jjS/uIgJxYUWuT0YgcKVN8YqaBg6XOJIREP43Ofvlv1QxQ8iuIhSA9RO8+oWu+5HxGcWPZg
l3PF2uCQ/WSNjQDcPqbhq5vSBRZZC3wC8zQ2FhaJF8XnIqGeI6J4Dr5SmxbaFKqHVXOBrR7BZh+E
vm5IbZXaZxN9OPU9L1cAoA1EQxNOR/KeMniyRV4MlXPMtZE12lF4RLUYdCz31gD2rzEgduypsSeC
CmVXND0YeTzp5lPFJs1Od65O57t1KCwWpf6w4voyMwMm+s7H58QlWGEm07ue/l+s0WW6cDCTuAFK
dBU82vK7ML0DXElc0+a1r4KvkV6CsKnZgWe8G35FWeKF1SmQ98vhxvNPzyisab+GplpkiF5OR6B/
2I9BRjOOr528sMXn4y+FbJ/zRgJMth5yiu6HmL0gga0m28T5uGZl3aAw6BhN1Tw7SiXfVgpaEBue
ey7yS6Q01LnVbJOl2j7YnrNUfbFL2oglWUyMqG6aoCCqTci4Y2JYOH2w4q/REwyw3wsdIIHjnKau
cFGsYnx0zFyBRKmjOqHelnztKDn7gzLrxjv1u0WVUg5GmRD4vBaJU8O40IrtWHLhrBCB4DOgBYjX
nP4XXMlT64m6a0uS7E5gnzyHMcp/xsXEMKbKg6zgSgKmhTpmhTwXI6ejAYkWzZR4ajrKR673q6Gy
n/Q+OEF2u9JGjf+8fI1H9ykPsrVSs6NPWTwaaIzeY60q7HqZmxMD/WCNLP3I5tDuCHzq80CeNda1
jaOta/0+DQ0ZJtrJbgEa5hzBCuBPD94s42cm4qlPnKE6F9arnVs3RQ0XjcQlaoqBzS8zdUN0c5Q7
mRbkugSRBBgTvGyEvtdR/5MpwNJC8dL15uNgR98W4O3M1pnHc8ypjaJICjfwUKM3O6m9/k+/mErr
r3tz37++yyr+bv/5Xvrr7/zNfSQBWU6FLPAnDZW1528XU/sX2xbTrxjUrUj916D27xdTw9a5JoK7
xGhEbOkfL6Ya0WmCTLSQqSpXtn/HfWSIf4pjqyY9voI/IqW9gkj2H69+aq5rmUOyf56b+gVRE2N8
mjAy42NtQpuoRL4nE3gsR3Ydhp2CxUiL6tnoXLwptjHcQjtF9q1Cgqk+6/NON9mWhSbOmkLw1Gif
pcI5Im264Ust55OS1zb5oah9Hx2eQXavcWkzXdAJjuTM07j3sSD4tBNUOm/KunZ0NdF8vpGi2MVh
/Jxr1lwL7KthNDfMPteqx7SneQ1L4xE/seimRIvfOU966YG06NleqGN5sIpMgSotDoHop1RjcO9K
QZaz+yqz9Ah5RdlQ08tepEpA6xUQmcz00ASRunINokHCawF7d9o39e9Eg2KCPf2gGRuhUQ6V21a9
rDoDGoMQm0rkONr78lAM+dqI+5dkwjfqoTKvreGz0SKgOBpRwlgJ10av7A2j496LbcnpNZA8Wcfe
IfxQSvPJqoRCogdKlglbutOSL1FjDLMbdVmJNjm2KqoyYZWnJrbFxumV90YzLmnk3v1O3Fq/POup
m8zdBNU5NdrPxHUf3Th15omlHKRR0Eoch3MEp+c2BE5Ya2qKF3yYCusikpSCZKgOKozu9ui5y+21
q3aLNJGkvNNHzU3eyhq3deI7T3Y45SA9ysIGoNdO0r8q7lT5ZZPY9bAZFebdS12SSWb5XLUGErWO
ecBUBp9QvPEeFnJPgwQqkRKsqyoiCeDYCguBagUAal1CMCMaFkMDD3+6ieDb++FWJg4d7pbms8sD
imPStV4ZPMq57nEoWc4zLym3sMH78Nw+W2kNVwA6WIf1KEBIe2YiT3Ue6VRKKpRLsv4Sg6/zrvWy
RVKXX61a9HNm1/PIx6EF6WJ15WnA3FuXebg2U7WgCxWtU+9wQ+gjhjOlt48dQryKO2HVlpHcg9rj
Qq52r6JpvyB0xLNKQCAJvEVca0utb1eBbh5wLT6MQi9QMdxHExvdipP2gFcKR54ij2CpD1Xe3dty
XLMsPpdRsRg99TO2v9q0hHI3VjfwNmcbac4nLev4ybaOxp2qGAcLxEA6+d3U2l8ViiSXmm5FqB18
FKlYKS9+oa009rJlb3ypWveiRe4CM/YZg97cyYt1llXzmpOa3dGicbsVj7mtCedmPVo6q19Gxbex
0J1nGwe43lBNEDTpHd1H2dXByNuh9D99K+8Pais+dawnfhBrc7MuL5aHI1qhOpTNIwpcTKm1mqnB
drRNdZla5kZIomQqm/2zlgIHDFM13qXF5FLU+nE72EO1huV1cesRoIzEFmCYI2HjvgjXWTpcpeFc
KyuUq6G03zI5NDOnzcRRUiaXtlLGNECQxPei6VhXNW3lq/bwYRa4LEeTDLKSuXjPjDRkRQFAraoy
Ou/qwaeNAkMcl0qqs6XKuyt+grv23LFj447rMtHrLES7KNpIlaV/7FqflPlCFTMKDekPGG3lVDgJ
8pMygG7VA32XWu4zt/NLPbJnTxU6SXNP4Z2RE3TAu/jD0oR99jCd/VZ/7qruDQL55zi6z1yaMF0Z
D1avftl0b655a8QznfJxoPo2Inf+UvvjoetSCrWVL3+caN/+8CnDiMpY7aY7xmdJQVtQ4ElWi8xY
/bWuoOmTrPE7nHLSFcyJ1SxNftwqh9mfjBsxH1bCd1ZFk6/86qLsi4T/ZzTBJD1CEa7EwC9Js/pD
s86G7LP3x3Na0eCcjguVvTW7SVFf1VA5KqPYUWs2z1SXuoxkrhBfjAllQoZfFvWpt18iQjZj5izY
sOCYE3S35M8IPKtwHHf8PBdOh7uRps0aTX7Q56b6GmBRq7VdxvmSpO7V7vdQr2iNCAmXrCI3XPam
SRnl2YmsTU2VtEHzsGvSF/blByTqU3yZ5s2ZgkH8QcpyNcF9+nI4CglrV0OU9DGgEyhMgF6U7M+n
BGurv8cyRVHlTdsqUFuljqGCtvd2YlXFNfFVuz7WdrzoRbNF0lr37O5DDVOjH88TUz2peA/UqbMa
G1SdLG2qO4EW5CwBVVCG5LQUrcCNuTTq79z90oZjzZabMsp8qaeHPuQJvSzHGxUybc5Yx/070Z+1
ftElDLIM1X7FLgZIiXT9V71wqRuiTlFE/9kB9Elp1Hnv/muRckZjX/r1MfzzVfDX3/h3iVL/hTub
peIpVwk7WObvGqX+i2EhQzq2Om0pVZtf+f0qaEnNcKC7YtFCPcQc9btGaU3/Pb88NQD+mxqlmEi2
f/y0Yj7H7kWWVQjcW4B+/qACOo5iUPGagrh7UZV0LRSaPJGKLOzfFRSFVRGsEPoYoewrSwKz3IXq
Cl9jce3iU/ZWUgMdX6h/Me9lfm8ERs59El+IclZUkXPQR2wIXhoapavvDgE0xA0VIe+5cg68nKU7
S3RaRJl3WAAlL4W+j0vAOEclPo4EvGmlNI/KLc02SnB2caxEClzLD5/G68Z5HrydHZ7M+BjZ7HWO
hrIHF9Nm29Dces6hjM50KKXazQJcXSBuXFTKZW2cBHsCuj7LQBA24smlXDybQaahAGga3HFhYwRp
ZyxjCTpyh6q/2Fz17BY45MF+Dpcak2u9hsGLA5x1F06hHucn9egnfiVocVfaa7Z/1tEoTPaDF4VN
Q8u/htpPSBTRJTD0CgGSedRbuKBSXPjfLj2lEtS2M6uo7IVWrX+VZIvARApiY9/DACN2ZpLEfAkP
0RUMJBdCqs8t+2BUD3RUqN3RJDIGTwfzOV3pALBBBEUL0SxMh/vw9Fqg7DXr6o2xOJBgtleSgRpX
i7cgXYNUi2nbxH9RLTAwiOFJpc9r+h+6iVqk31WNw/huxXtZXSpiChYW3vhY2qh3c6w/1jsRINZ/
a+euTCH/yltk1O/lgh8qW+6+vKkd1yMyj69q0n1VGOF0XZ+pxPp+nKfGORrdm/k2VY2wPB1nLMWp
HHE3kn+OrIicdbpTFyZUsRZ7j3pCiSAwXVNGesbT0ucrCr1DdDfY3BjhfOMR4l6oLJcF36JDekwJ
HswA9ALqD8TNc96NaKMqR9U4lEtpst1ZatxbzJ1+yVjCGlsfVoh54pVNuwM1bbrLKPBl+2+9v7bq
Y+yf2/Da497X6SPJDxoWIACr0LvVb45tLz3rDzWhd6pfADLwwoHqpWJioop/hNnL9JnI8TBJIoUd
+ETnasBtx0/Szwh2vtUF3ayz4YMe3oVxiZ+6Tfwtw0WBgNYe2/a1TseZEa4TsTXbJbYIzDJJeM7E
NiJrHF3H8OJXxkMZW0+poy+D2IJ+Dis/ogs3nbUCHQloC4FCqS7lV8b1cCi5DnlEU0sUeOMpw4qQ
d8ceZ5wP1GbpqugD2Uwnz0YDGKjcB3Mb3LEKGpBMLLpd4ex6aKfssDGqHCgI8enmal+nKiLzrDan
+LtKXmCsZzp7NKNducNzGENS5ZNfiQ20Aa5/M67MRb5MzPeepDi42W3onLMWSd4FoHJkuzAq1EWp
jxBwRmcH/TzL7jX8vS7Z86I2vgdRiz4hqJMAHS74z3NgY5r6LJuN7SxhsuC1D/OjZ2yHICUKDr1q
FuGhdDchwHtEfZwqMUW+bB6mUB82qv9wIQQJ4i+FkL8dfv9CC/nbb/7fHR1RJ9hvQASho2sT1OU3
n7Gk0YPmGrh1tmOgb/x+AMpfDFzG7OIsTft7SOu3A1BO7Y8g6TSuqlNX/L+lhUj5x+vq5DPmfIZ9
N+FedFNaf9JChsKOglZRScGTvWKQTAVGOQKfTckN1khYAfOByyLnHBbtK7l+8hX9h9HuR8gsJg78
1H+IRuutSz7Zd2NehJZJqXU4bZjLjcG1tZU/WDTRkGURPPv2KkGhSPJLYF3J9cztHoRWiWMimivG
t19vAxWyysmvHjJ6HO245153ceJzBQWZvVznYDLYoT3gX82I9ZxEWGK3/XQ7iraqnZ+h4JMcof2t
A1KS22+VgfxXvnRqfrJEd/E8SdzTXekI303z2U+3WLYnjoCONzLTtvs8fQmQwJuV1W3RUBGng23S
7zofugKsU9s768Xw3Hn3xH5wEk5PNaeK3fswBvOkFt9xf8o0EtOau0rS+4jlKuChw98rNM4lC5Gh
flF4coYxpifGMh4CGfnHuHvCh7JsIh4C7WAAVMtBh+reCaQ2RspT09pcS6ylj42z1vULrbDrUAHu
4NYvEKcdNOhBLB3Of6OF+JT51qp0Roq7Fz5p8ra0l732mOGNrFBplAQnCqahKenKgs3hwZuBvw9Y
M5UNEGRj2XM8t/13j9LRpwmWgWBmYPjpEfBNc5u3lyZ+8LKEmgq2NsQnkuikuO+osmQ9OJmZoc0Q
IZnHDl7aGax+kqgw7nyerAOzgQoN7p7ymOrhv0d73Q/nk923Ie3AfJlpq1RnS0b8HR/EmKvkLF4t
jbpLQBnohvQn4TvkBAiAR8Pi6H9cepHTVw3CXD2EK6VjKdgJRqRuFZe8iEgrmsnWlCG0UmjVTVG0
GVc6G/IuhSkFtw7fAMsPW2GKwRujfmxz6FUTgjuEPqHsYy47nTtBfcgis4pWYd+5yj0VOWJGswZm
y02DnYL94xThAgRGGMNgLUfABJScDiRdAitZaGN7V3rtXHXls1DYzcitq/W7llrPCCtVwPUjy7GZ
gOHRmL+1aKSxuAE3rBOp5nR/tcVDKnYUNy8tksUucW8/RJ6gMjAvPkz2BA1UkbgHWU/Pr6T7fHJC
KWzVBkHbSYJBEQbsxiwTlrBAyMRrUlSo3mO7q+hBpuWUPdiUwcvwFTFkUkRosAalaSOt1rU/3Mpe
HDLMgHSdLjJUJ67I3Ihr6NU0uEQRTVcOtIs3gsxLcyL6TRYoAH/xW+5cZNDxHanOdOA4mAGg+vht
bAGdNPq1lY6/tdz25KAWpcQOu1Es4JR09rCxDO6dEVoIE17YnwxpnTPikG5wCZv3HDB8HrmcZOyR
wS008h5MqscIKUlL9onvnvL2PWSf4OcIqIJFCDHDYCRY5+8py16b1sia4qsA4FLzAWrVWyvqCErB
dUyDBZLuzDDq7Rg/tsm3LO91ScM75Ogo3hoYuYmw0+53qHjTmuhyTXUiWRVVNeZbE1DfNmBtRTqo
KdpNGo9HrXzQy6Ntv7MPXlh6e0aHXhruQIGCufJxtmtFBTWR43wC243xUqeZr+Suo2mvJTCXYbgP
/ErOatIifye8Z6B1NhELf61qdA954XMP2ALxkRahZmYV6Msj9RN48xDW57rtr8KpY6LVKVzineHR
P5oO2k+OLGEB660bfwWtlbc3qORU36qZg7dHKzdpNC4LgBO9zOElZTiwh7mCdz9EQwLekvIqpGGx
cOxwmzvglQHoo9diyY/trUkXnhqbW58pymkRMIj7yojaS9Dcmk4A/ZRP3L28nHcpcT8s1ZphLziq
NgVAysKRXFj6jR3bN4fFvXSIZvmkPbFMHifWjNFJ2nOfMN4dWs+i52FAJagOmeY+Oq5BoD0FJx/j
H6ZlFNGiiEiIhXS78SRPYtGRr2PcES4mfgUGFHduk5ZQuMmBykjWLawsXccDJUiwJizJX8u0mjtO
Z2JdmGFVYPRq9ygM5cHxHQI35lPkpwRITExsZB0Ea8wO/pHXhvM8s3bo40eNIIRMGqrVrbpahj3u
BbMvlhaf2C6nro8OEbMgc4nbX+l5BtJzsonDFrU/1/EZt7acQPY4ZDWlPsQexgLbJW1JMTcAGCwP
+Hl75VvpXzW22FLu8/BuOnzRKPJIVtRLL0kpzuWIGLCBNpNHUeUCG1uHuhy4mnopQ5G6riws2xGV
dlb0OE74jfHqI1wV7FGrMN+0UbJNyaqE2bfwOW8MHqujKmFoOURA+czHAM9rDzcbeIimIMdoQTbA
E8v3rItTw21dL/F/BDamdSuMbRJ5ppUt/Ch5brrgMw1iojMe1j4s1c1e+uYt1gCG1/GXjwOdjcpZ
MaNmP7nWPHAsSAiLRlUWaeSvUUNnKsMBu5xYVbaiqtH7/DWnwt1pzKMkWEVUiDnOJjUExVNzLq6B
baLqo1dZO9FiSiD2XrWLXWeVSQ9SGLCGyLtRB0hXVLvFAzlKMEuUYGuTj6Ul50d5Fm+OBJwr7KHK
1F4qKXG1VKuAZIwChjHICXvKYh6Bue4L+QAQeO4RqnX8aOk0+KHpVeS9GTdgp+IMO0VaB97aUqx+
lTQ9kB3a0EaOY6E2q6FQUjb22FSN/NHl4jTYGcNJhn+1xtF7t2x6bpV0n/LULzhcHKKKoWq8y4GM
8UT88YsnE1cmDNEl+ut86g7MWujiNNJ2Zc3oqlsHN9064xmO+LVO2cn0bLC7V2vauKhnd+D48bdj
81oA2U0QEvLkrJYjEYidEQfMxMm8LC8GzkoKD7jr6DiJmdrQ65oG0mj9VshNj3G8qCFTsQucp1H2
3hL06WiqrEIFY2+5tjT32IuCFAqN2/PpyIgMREaFGSW3fwri6vwlcR9zqgEKoaQhoaDFNZuv1MKy
A/sk5//ZzDENYafMuDip/j7A+ZmTbc1y2FdNP+sNi8wFuzFO2NZ1N6lsOGB1wpY9NFxWI2zSm5Ga
MS95MUa0CZogQhomBnEM/Wxu8JwQqb9Tcih9kMIUhuBEaMtMfEQO1olTzmMQp4LJM0fzVjrzakeR
aHppG3ZQ6Sog2lXY1VUMETIMqdxm5gFCVEXyqDj5ubRdxIsQ/wL3WmGDVm3kR5dFr//Rw9kU/5x0
vH+tTB6yOH5P/6/85/T7/j6Xab+Y8CJ+BV5oU1vV78Kk+gsbaFNVmdmmb2X+wTypEs/WGJt07Q/A
cDHxMSzMlrqKnsjX+3c21NP3/qMqiYA0dWnh10IB1Sdj5z96E2VilXkdRN28FiqPVodN05B3i14T
qxL1yg4GWKsaeaCKBOXZN/N770Q3haTUP/zYLn/bWvy/tEkuWQDV5b//i9n0T38OGxQI6HKpG3g4
xZ+GwzyVOUYYu53LIuoWQ2BtKTiyUPAdHM5axG4vwmz2199z2o/8cX/C95T0WjL5wu/Q/rQ/sdtG
TSNo/KydmnnV5reEhKkj6o8qAuj7198Lgsmfv5tlkQBm+LX+h7szWW7cyr/0q3T0HhW4mNER/w0J
EBxEiqIkpqQNQiPmecYD9TPUvl6sP6Sr7HS6yh3eljeOSKdkSgTv/Q3nfMemrZYXNeyPv+m2mWF1
zD0qHzMfNgnTVOphgg6MAcHdzNQp8rXdaPbbSfYftKi4U5P2vYqmGDxUe1slvdNXIMaoavxYHt4m
pbiL2Gnxg7UI2urOlRHGNNJjnHSnkoh4zQzcCBMK06BHa4Ih3o3WCM1d3bVZveiz6kupq7dF4L8q
I0xMQagmW3n8KFoF/l1BDW8Ei7SIYd+oUiuXMnkTWk/aRalDlmb1tG7q5pg0gu1sT8lrZkProDXG
8iAH2qlHGIwEKGSeaE+3wB4+BjybYxU+RgvCumLcFwGBG2RmTMRx535Hq1Qlr9ZcdIyHMZIoekwt
aB15LY8x42QpzcK1qYnWHTAXrzHrXLWFooy28kRu0Ihq3Xi3a5In9ay6VWP7S/jhtZxxVqb1Y87p
OivWi5nGb1rJEqsNSuYHsXHHbhlERoMCQbugK7+nYiA6UUH0YIhR8lJbAtschrtSbq9Slj/5uY4i
dHKnyEZ4L31VQ7HrWjVccwijU/WteK1Qq7Ft0qADpAW4zSLgF9v1qKW4eJn+kXbdx7pH2JjboAbF
QkXoW0LIU3hW8vCdzoPOR58sdPJZttIbP7mIPIUL2PUU1p1+E7WNN0XRjcF2c8v/UnMD3yzMteKX
8GmJ81knVvKEN/nVqPx8m0u0BSXMJRAXu2JiE2vG2CyR0DQ8guKoqOldqZFbtsigfBQF7TTeWVZl
YtIJtPUE9rVJRU3JSyKFVfdeD/gGV+6Wse+4QbeV7I1OyxmDdtkmaheTaoTtzPCD8phPA2+jHJ61
yZLpY9hioMzk/10+S3P7GJcQ9KJ6JwjhDGf705Rh19vECWcZvamhsFnMJRYjaDNa2cTphO0MhlpI
ZnR9NE1C8iSInoliXqxyPPhyuFcMuhLfj55UuX3wm/rDDHm+x+ll0NQrj8FTUi0ciIFniYpWAyFb
2SXzGNyxi+igrcgssDpECb78SsD8sol3q4F9ZW9jRBgl0vjGFJZV0z8OpHMpqUVWjWItzhAS4cJ5
M7H5XgeDRAeqVUBYJ6woY5E+Ito9tyUI0ahxIxL/0kFF1xq+63C9UdwwPkjMbdCHxB2MNkEq/K7j
lDkEYJmqAFmsTawbC7Audlh9jLq6a0LKvGRsP61ZgRESwtHAQxYRdWdRbxErvjEylZoC1Vs6ygg9
dLvfiMBunUFj4dRKwIzbTl2y5ItHugxedYNAttCr92hi+ROD1m2n5Lm1TA9e8r5I8NY2EkY06L+l
ar6ERfil5uoLDI2XHGgSOoGXEklE5TNGH1APaDURgVIN/1tYZ3k0E0+u0a8CXmbpo+ICFRGyULa/
QFmrSdu0dpdBEsGjzX6/6MnV0riDEeJZ1kKsjG3e6Xa4QY3Ygiv0pbUa957lk1lBB5phWP60tr16
V01om/oc8dAy+FCnBu2lPFXAiYd+25hz7pQBmHDbJDW9d+ew30JwOREjR8at9lYqHfN2oiwG3U2g
T7Y88FHPesrOBIYXQ7M8qy3LXTrHkApqsoxImM2GR1wsNtVuZ+2iwCzdP79ClrHw7+8rY9n5E4iJ
Lg3Z28/7/kkfCFwNA4IDK3AfBQW9b3T7ktMaWdWmDaojp86h0+bnXIUZTIf28OevQPm3r0BXKFlU
Cg/t5xszVgtyLn1+WmtgclPVrXQxAhNHlcZvdc4BEBXy+K1VsbTqwHYQ4hjDNpuxRBq1vzcKCQ0a
m4C5JKmrUxB4oECrcDw2iEe6riU1rxpe//w1C2bbf/it8VI1hQKMgm4R+/147yK9KmKhmx3TQCyh
U93ezGShxRj2myo9iaK5H1AZjAb0PVndmfqUg5ss9mmDcRlw06svhsr589ek/aHy4J1clIcabafK
v396TWajBn3bcCgQkfBWL57ZqMTDl8lq5pVRhNB6sjGLA9H3A+OuH/yJYFsjOY41n2E7hI6f66Te
+eqFKMx4V9eAd8QILDlHSyaqaCvX+SXssdaagUriHItgzWi3ij68dQLWlDmCCJwPRZuyAwb4QODj
qyIAEOYzH8s8rfZMY8iGzFu2h8NNi2URXTfryhxvSVKN2xwnS5+ABvc7q3BEiCXsz39F300xvyvO
KJgpfvEW6Tpv3QJN+fFt00M/ge4Uc0aD8I/4BDMIYpTDfgDwmlI6oLEuJEb1N0qm7mZULMsiKsQ7
Blc5SZlstoxo6SWZjI2aonl6uVikc4IvowG0NPKvWKkv+SKEmfR8l8/qMbDwQJSyfYYogpBdxgj5
/Yf6L45MIpj3h/fNeW1f/9cnA4F2Or1mn//zvw//+Hvw+UdVxvev+lWVoaiyzQbJhGGjWYs56p/O
MfE3TjKaD3PZMrER+m0nBQJQZZVFX7TspkzQ/z+IMlTqZwvcBjlL1l9k3/Ak/fFwoLtC1q2zOONY
/ekpm/KhCuKY9EYjVA5KRBQto0kesaOv8rgrVsDwXGs3WvRMTspabdWtQuhGaE2IHQ+TKMjQGNyy
fqmM27T8DLEv9ax9+Lgl8oMGzuLeHnBLx3cpJKUhM6jJOBn9d7RZa4GFyJAI6gnSU5NhW8XEkCuD
Z4JeGaoSQZqIDsPk9Rqrkmoetry8h7EnXKTz3SZki6Ha54oyWM9fYNBujTpwlTY8yaLeDM3E5qMm
zhxEAfudkeXDNDlJWTwrQbKWEbX7vVis7kfeAXZACuW/srEjan2J/MMkab25jY91GyOVg47hG/vR
GL1Mv/VFjumie5/y/nM5LJruNYWumIr5bE3JXaVc8EDTSCCVG+qDlmKyJhkH+d7BhK+KZHMXoNOD
qoHK+9yQQjw0KAwMv7iBS47HNrxW0EBB+SZuAn43bsDSGnjfsIkHBM6SvYm6ZoUk2vXhSXPM2dY3
P0Fo7+XtlrR7a1TexXzJMT5nPdLfLk327LVqTMOk/+HjWglWLmO1JwDkLmrq2wGTU1/4XlED8jaX
4jxvTzhxvYY5KMsY/6EGUj0JHZ4zIVfioQOQFOuTk7LOiLMNrCQ3AbBBPuY+nQ51Gm5qTUX9sk8M
m/Uc0bq9ZytL0DFJ6QhvdXTAKT6DHoliUkNZ4I2qeKJKQVDfa4InS53IbM+HVWPcMLz3VWlfdekZ
Hw/+8a9JeycNAJ79amI8zUjHL1REn99ivNuJ2I3DC1OojLLEQJqN8iXV2H3hP+qrHfGLlX2NcHbk
yVM27nT7aHRc48Avu6sV7PTmOY8uXaWvk+okE2NhgcdHipEUZ60Amcx1wk6qJjIXZEtpexkPoAAD
BK9Yj7+N4r4wdpLyXJuBYzMU7stslQblqdK2FsjrRnKMTiGLEjSwAMKzru2lMMBfT1Iw4YWJgILM
wL+y6m0Zf4WDkq/kZnry54gyTl77wAiyEnhedKxBw1TQiCbpnE4jaJLDlBKcgXKn/yCiM+qf4YUQ
kzghMLomw7e2pP5la2dKE8ETGFsKzF8gHkxSCIm7zHlCS0JIWcSG7KsUnvgsPcgjwg1oHAsZpcgP
pfScByi0Gwb26ZOFFDnIX6dqoxCHwedtVS4otpZASzTa9WywD53XwXToCmsdxv4TvfamrqKLWURP
FZg5ERGjGrWuxrYP65pVPQ3RVejcsWQLFvGjBKwzM86W/RRluFax8smDdCaglK9InhIgdnznu6S3
bkNcNRij74ZpP0o0LPXC6A63hZafKn/cpKrilM0Nrx3/eLlCL7svmPmPQXq0OAciXXn35/jOLAF5
GnlyUSQbQi8ft973IvyFlsHCKSSoqta3AVVHFap0+kQemwRDmuGjkbwsniMfHTPzk21nxFu9Kl8L
FSU55sIBPkl3U1fqLWNFYnbtBLS6JB9Lg8VwWX7rymY7MpQsVIveyUqPesAnB/gXib/bIhH7QD3U
AKx7o/K0XnUqDf0504zBQmWlSZgbI8/MHEl5aQcUoSiQM7ncDgqbfvO9riNnUspt1Hom23rF/uzK
UzPeZVlwnrVbmEVuEqveRJqVXAM1AuG168CMZwPnW7XOMx21dLsRLBkm5NfFIF+iTqdcqnH4F+s5
6k5LcElQBGhYn9F7cn/URDNXt1lawWopj+OQHmNNPZdWRE5J+Wj18cFX3Q46S2KXThwH+5EFTsWE
PqP+TYAeKKxmZaTmHeJ7KdjGKvSEyGddWZyWEGTZxqxZi502i6Phk0lcDju5bjY4tw9m3MET2jax
OJKiuSEPvF3n3exOKll9RflgD48qjJ+AEUEH+wFo0k6rINaz3WYrwRSH+JHurIYVqJC6edJ863mK
n1oBJwT2YkB3kc7NjZ4FzJA/U9Vw9DrF3aaTm0qHTtG1UDp9EgSMLiQQKnmq03e/1gmIOSqs2Au8
AMxsZi29l/LopiTmlsXwfV/abrN49hF3ZUK4SYsjM31N4tQrsVDxWVdi8xQKaauF9UtTnUKqwYBc
8U5HtSvfSQqZsQVIDQYVVmi8zuhIlEi6mVmDDFbqJezcC618nAlAaAr1q8iTD5UYmaEgeSPPkLuF
h7A+jfOz36s8b7Cvx6+ZOAtNv81qbVdhaCN2nQQvNM2aL5h9Gb+MP/9bK8Pvg3FGuP95MO4Gnx+v
6U+l4b++7NfSEMMUVSGbL1MnTPNXvZJQ/iao8ZDlQg+Qcc4zS/9NsMvMVidQCunTMhsHN/0vvRK8
ASbjCJ3AUdOCM0P+C+RoVSy13+87EKgCYBbBWoMp4LX/vgPRCGXldcScyN0Fh+Fubh6sJmHMtvgj
VeQZaFn10nbKWTxodbkJQAENmb639GxvacQfCpktK+OjYZL5dMaujfWhCLvXSRN7gyNJDDVThpyk
7RfDKvcxwQdlR6QB6CrOLRGPgD9URw+Xc7n/UuezFpMwYKjvquQ3FDYXy78qaGpzRJ5TVm+yCGdM
Q4AC+Xe+md+pxOPhSfb9Ys1AB216sqlgl6H7iL2hlDcGjKAKiEdi9AhrLv6Y3Q1c2bLCTrbgSJwJ
+iul9hDJA0djHOxiKoAJyWvcD28J+8aKn7onlNKKL77M6KXIGc+ywFaq5GpWrLpROgBXYN9tHpr6
GilPI4gDtpXkqBjXsUUfKK6l/E3LkR4gMk211pkG2PNm9TVan6KqjlGYbsvhyawPIVIsPcvPE5yH
joVFrj8WzaXOLEZMXGOT7CUaIppcj09WrbTr3tKvs+Tv1Bl7UnAotJjgn+A6pYzGiyRbiQ5rthJ4
NBrUtxQAqJAF9AS9F7s87piENjsxq56osodO+HsNHrA+ELyHcKdczKwDGQpape7HFsWkyfiv0h7l
iMDUFt58bl2TqNtxFhIYjBU7xBYGxSsyv4WqOIsWzj9yyprt+6rXx2dF1V4Shqad+Jh70A+hVe58
6AkSAdudnawzVtxC2PdsbE8DF7IV82JNyZsDTFiB7GrIwfUwjtfhwijK207ZNLGxDY16V7X1DYum
Q1+1V1n9EjnvmXEqrFfoXK5ZZxdJkvpVOS4vSS5OEe9HBjuZn3NdUFKWluLCLXiApM9OeAQ18JBT
eXWom9VWvHQyMV5KiR+9cFs46V1wto38bgayLJ90P16jg8PwxkA/eYwS/2pQkmMYREEdfRPwNCeV
ZEcE1tk8i4Wbtc2SGfSy6hbGvDdQyab4uVpD96JOeemSkCiIdDfH8RXx1On7XBiaw1hhq4A26ZP9
FC+xaEBrIAIR2tmgDys8smgxhHQveKt2RRFefDGjABr3yYyyiYno2WjyjTDmW3tZ6fcsg0ryuDDB
zJF/aKMcj1vyac6MvyVZXPNwXst2txat79SZsUm6W7V8l/rO9dmpK2TOJgPfLk63zMJva4SzqT+5
evapIeJI0avbnt899ONLVz9YNbG29tcwo7+z7ooUpAdqfww6WTXemLVxbcrqmhSQMgaFKPXsHTMF
ZRL3qSYhNiYoaRVHT7p6L/KOzx90NDKhyiC4jDpdHKeU2iQXXgKsrTF1e8aYia9e1fSQmkzSe0D8
0LDAXfz3zzlQq/7n2+z24zNv/u2ggy/7520ms+U1TIVrTCOFQLa5Tn5F5AhLRdmBLQVm7+8JObDi
bIM/NWRFV23mrb9dZgp+SR1TimEuAGDzr1xmmvKHQYfMBYbm1jSJaNRlhWvzx3GaL+lsDyUekkJB
MpFvUnDhZMgFQYVqClh5lzCq98Nz1MyHsW5fBpiMMVJU5PTjU5vZJ6ODR6XajlF+jFnodIvRNV0o
LJGKTb43YTLIPKXRJoXdZoyKY1dIY5kpgpDCiNyWzvdIAQqsHChtuyxeYLWBkumbU9UHez9JYUi2
cFOC/GRy5zFLH1gTkPAi29uRVU+JSMeKsiO25E0OLtJXDAIQ2SxoEP/0E7XEnsYZy6wRbHCJXURQ
kZT62lk01JnYq7l4V/jMCKhzRvzQh9TE8wC1dNTe8zn4aOV8n41EQTFavW9TxcVKG2zUAT9d2MjX
KfJfw6YFUWta1Rp2/l1bqP2TrOqbzrJZ61l7VUVSM371XeNFYAGU5qlbKAEWuIAIbADsmsMMRsBu
5EO/cAUCETtQQS6VZjxT6bSrblm+oQRzRqAE6UInkMEUgFfFt8wGZ8Zoo3xjreqVCERi89Y0lLU9
XCl5Y7AHFqUDEAQTGAISJbdKontjAoHbdLsMdkICQ2FxiAuYCipshRnGgg1rYQZbMdeEwi4Qhhga
g75gGZDpEC712Rc2njjzplnwDWl4HVA0WlAdah2174S/EmUQlzmupRwCxMilMC1IiJzZgQ4jomQD
rMCM0GFHKMV9DUnCCrdB+CSgxaXZbYOWNVAA0AIaM70F2zjapG5iMUSU5dunGlZFA7Oix3t+rZDa
tXH+Mk2om2cdejuJWKNpI3zuRPGKgpvpbVtsxpTFbTNTaVhKe7BIjcGOAtA0Zz0Of8jQpje7apxJ
Th/Y/6xD9cVO001AOrLSC4coTaTAKogLnfGAdtPr8V6Vs6fYgtHSw//MamXTmzeArzdhSLaHDIVD
szCGsjSXX6KIcJAckE2yzPVZf08UPP2iAy2Key1hJA2852zEIfllClwAAaFVFiVzADbUbZiPrh3l
m9HCGjNEh47UMXMsjvki2Zpj6TXLLAuqxbTT6aC1RVqM0gnCkiE3jproe62gQTQouEpvIUUlJc2x
yaVqIozWCERkIRdKJISEw14LYbmUBx6VjTyz7gqlEd0cwkNL2VjWsSaoY5I8Owi+LcFEYfbWmCIE
10c9yJ3S9/Et1NRtLNrz0ssV8LOSKHQU+JNzdJ92H6bV7aSmdpjwOpQ3m6Yz9nUtzpGuriw7Zv2r
obI861aGpO3C4eCNabu1pOxolfpN2uv7CWNAxl9hEe8audgGFVnAjB/BlTusCsHYB6ihC3dq1RtT
Grax3d+2KItt1oBdV10qVBwdczKZT30Qv3J/Hxp7XOM5uoaduTcqQbWqewgc1kKZ1mU+nyt4uvDK
19jGPKN4k2J7n9j3FfgiELKAnnS92Pjm5zRMpKMo+xrfFZzL+qCGTMnMVzMadyqhnI0Kd+upD/dC
mm6qYlmoHov6WZUudn7QCWFTntta3dmltG9Q5g4aYAV8a8khxSkP21a3pvsOXYcNcydLpR0RG2ty
8GoKpcrqtlEkH5dfhGTeLJTnSP3Qki3zY5KpMkAmZxWoQaeb1Lnf4OlhojsaiJV1cUkVCY4DMS6X
tjvkNY0MYBqderyhFYYRyEspHb/r9nPCYhWXetwGO4SXa8PeZiI69RksP47kFHcFEDV8vljpVDiy
E1IJug7eATxgzL2Cs2zJpwREUMyTWUalg+V3F0MJxF7k/pdXGwt05M+qjZt//N/mH3//qXfWl4b3
t2pDLLFLmHk0Epd0emXu81+rDUvXsbSaqkLNYbE7+VfrjNWHhYlNKtNShSwlxa/Vhvk3mmmNbYzF
FG75W3+l2qBHppr4rXVerD4UQEJTKWkWN676k9fVUOaQj86EtgD+f2Zo51FN2W6WN0bmVv1R19jM
mbZjMRc10W4quA9zYj7H6E7gqENW7pfavdqiRTbHkxk1nk/qXKHYwP25dpBzrzoTL48OmCAa9lVw
lEmdMWfTywckk+E8YTRtxHYmbBf+wWAVW78M2008aZwkPQPWZGC4NvaeDl6jbgE1sdMems0MgLPj
PzcWO0dcap0k7liJdPFDg8cz8Mn5kAPMotpU3E0JKZ8Iai2L6E1bMsFUatGdNqQXw/dHp8MnFGJd
kMtbWdwFc4A9JIOiW3rdCGYK36Mquk01YrfpAUL1e0byow07uKu2fn9Uje4EPYDiAXkTN2oZPBVq
ybIfgTeTPQu/uhghEsVeVDNFi3AFyl+JHQN/9uRCOeQxMauoIor8ouKEaWogGES6By3JBcPzSG5l
R0QkWYhGeE8eoK/uiajTxZX98RJYXLDnpQBD6vAeJYc5fQ06cJs1ag35puQ9TTnSFlGOtM/mNzZJ
TtkeARH26rtu7KUEytZ4UUdm54nT9pjjG4S/6l08CaQCuxrtcyshUjo34mj7LQFVdPctrA03hVIb
R4+1D0dOWdjsREhTV46KvjLtYyRetfRbRzLrVJzbACF67sVUWpru1F3nGNLWrLH16KTTUZVMl752
B5wLySx5XWSsC2twTSN2JVgEZMYqAhdysGtB0ar9sZKPekayboBamlwk60HYXhzQ1EPrZ6UTc68v
qYFBv8VWq81bzY9v/OHWDJ5tKcZZibw2ceLRPODUKtTxklNgD/g1cFaoNJGx8LSSYjnqHTK4Wds5
g9U5XXDfGIemfy81LDb63qduVv3jTCCDXdx1irpTKhJlpqekxvWAP5ccO2xD1LimCl1fYQJ+T/TL
GlIIhHIY/5ZbB56ePmlYdVK1uEjAcXzgIeZToXmTrRwgL5LhfS4LWnViZgUg1UFwTaJQ9rPGMyGr
qjyf2lmHnC4xC4XkWmNYR6noh8tKVMxH1QS+ISo8B1pwO6r9LrXlV590QrkfMcE2BjJ+UmdUJrRM
lr26+wQfAy/sklfTToXoE0sYJ9i+o/riW/RnuYuPXULuMVq+MkaoLx+SB6AuDWalKlNcW2I+XYeo
yV5IeIgVZ+YJiwDOR4w/Gh3zHiKou6DehtyLzfeQrnICCxI+VuM9IQ6qkA6yMqw14VQVMqqpGI9+
ynqM+0goMOpOifJtHKNbjQDfUXuSUnYL+asoWcHwHzi3mOed/dTsD9MMjrFg7YFrMea5CZwZ5vBq
EOIdIshr22kfpjZ/Wg2hPDXnAB6K/lxXo9sOb4T8uNb8Nja4SMJxNYyl64vwTdTddbDkY2V9TVQw
ipYYaz9WAPQ9GCCF8z67UUBSUyV4jCniKFqPzfuIsdZgA+UVqBvRdKyq2pm6o5HgznltDVqe+Aqi
aGXSViBLXQUAjnNEi9tW3wqmOQmTtSUUDhHdfUJgrnaclo1iMWNv4M1Nug8/V4dVN5Yo5/J72d77
bU0uuuJq+EiKj5qpRu/B2zHNS8MyNCFydxo3coiuvMsPklbeFMjyXV9C6yNnyr0ql0DF/SOwmG89
Cj7RVveFT0IkCYQrYUXXhpDopsShwVN3X1o3OCFIYIL3suwaCWMXx4j5pFJ7TTU6JvlTqpww8VFY
oH9qdK+o+Zdt4zppQoeQv8hyDB4LHKdexLY9lHZF77W4Tkoj5kNdfWutBx3dW/pmJ/y5m9IiqGOM
Hp9PGWQ9HTSBX3Io6fpeancoCN1wNNbEy5KdcbIXeILs1EyDxE6JiYDYmtNJp8Qe0dsXHPTzKSCt
hcJUvbMZ5tpu0X3MnAlquxdk3mK6iR5FxwYYYyPKQqZycBGk5jbu6f5gDSW7NrpVMWj2MTaHg+qn
DlkqLBPT/mJyv6UkbJXLim1usdB+NOBOhoYDQff46MWMGoX0lWr1HSwqqO5Nfpex6Rg7T5+eLCAE
oqEjih5CdJ3SdBsE7zmSVws0It2wxDooDy5pdrJ8IhE/9IRvfysZklujGUjH5NT7eD3bwUUJCBD9
sY9w0tH0qMEdRotfhknv4/8JPovzL1XDj8rwn+bw34sJsXiXyYJEvvVdKPLj6KKLpAwtYk/aA+dP
aRMvi32Y2TCnzNjvBnTO8KUpGXC/aj1KQXaXS1pEnbDFldtTHmm4Hi5xnDzQqGT/n1f3E+Htl1en
2xqzFXP552dRXlbpwozTDs1z7fjklVPrurl+Nf3pFoL8KRw/Y92+13zfs9RNwXAytPw3vPw7NS/Y
adOYL3EnWQouK3OyQV5lnKN4dpm7MPCjKiG3JRHWrqpNfCNAtvIDOYnnSR48nmnkYDmf8Ildb56n
G6uBH2tv50ZDNNZ7dW4C/p8IsFz30rj5oSb9N++LSvH5c5EnqBWB6GjWd3P370dKKTEKmhTN8nqK
9xGILFJ8scve4tPTjGhbL5LTRnquGg4dtLclMP3ErUKxtdPqPFUcQMn8pHOy8z0Y4XL6dqq2OOe8
lCaE3m4jMRoKS2UvBeYO5u86ak6+fivIIvkvbyAAo/1pA+HUr8E//l7/oYP45et+3b4Z0HNYocnY
oYSyqE3/2UEof8MOAvteV3GgGPT7v7UQrNgEtB5ZUegVoCqyE/ttYKnrGpMOXdWFbiDn+gvLN8qA
3z1c6Fz5OCl0EHj5DCwyP/tBUHEnsbHkGI7axRQO43bEu2Qr2sOBtuheCWBOKTdD8cnASDK35fjN
0hwFhbQ3XZYUxHMBchlZgIasxBX3Ah0vglWD1J/VzLGKRQysxjqudmG/aiC4ANd/tePHsr8rk40M
xDcg6QjdvVucJGmjKuuW6cnkNPre5sqnQYa5cgNcp92VxZ6c2NFZ/Fu058VV0Q8GhClCeWwEIa6f
OY3YE93SNReYqIsMxhpd4FZLpgcpMMhJ9sYXq5DmRR3v2ZeupLcKJs77InCWVWf0Xylzk+6S1tZ6
EnvkmjPfmOzu2Yk/BsNJXttzg9n9AnQa1JjJvbALu7XxSI3Q7VlScbPh4oHvkbkFiGz0/+MNG204
OyDFWfft7dAJoP/Wq15aRZnre2QkzTQMLsvz8ZkgtOfq0hX7EB44igUnCDfMiTRclW8Zgm0Dm+ea
74dEp/70P9PH6UJKj/UCwms4oBNx43X0ytBHzQn0iF5sqAAkRGK7jA6tuDbjS5TeIx0GbnKxY3kl
oQoIioOBi1e7dJhlr3BI+PUp/LKxvPB7Dxyq0WE6hhbK44k7vIHXQ3jUoBFGjoLGaC6CoIPimXUt
cp+3DI08Ur0M9jL7+xeD2al/FOqaGLA22SR7tBiR6fA3pJIrgsHjOU/XOFMCp7uNNv5JPS8s8GxF
2OeLwJFOhPvSxCHs2oxbYlQ2S19Lzpk38FPk8S1jJrgLwC6ljyGkWrN2GYtJ7Of+i7hfQoIo5jNI
BGiYALV8MlgXMts/9BebYiZZC93TAPsbEQY+m+6EnMs+jHcw2vVP5aYSZz0nesppXRmgClkxcnnV
nyIX1WB+mwKbmLyuRsPIWQk+4Gu6QzLIO+qv5fsKbynudK9+UV1kIFoO7GLfbRJzrzV7rT8yQ6Tz
9F0+SSTlrU28Gbc5Vg/c7OBjGDCyk3yOFtXHvnwXq+p91g5J+AibYD3vtGgHFmaJQNvF+WE697cM
IBFc4B/PDo033pb+S+th4En2efgIWV0gq7KdhH5qlfLAiRdUc6l1iuN7MmmBAjXrLiaQhZbMKaSv
4m7EPxyNQOPsm2h+0COXZLG0do1wO43b6NFnGd452nMOp8gCBg8euNvmlUuca1kitovX8W6s+RT2
q46FeRrO25gcuJLi3S9dTOdVdIq/LUlVzdmcQo/3MqBYrt7ls06FwYVKJYXJVc5D1pZFGTvo5nKF
pR0teZe4UUxBiwGZDSyD4w9ArkiP1tZ9/tUahOEU5PkZr4F1ZLwH567h7Z5ujBE4jgkJi7c85mhi
8y9NL6Z/ZnDGQj0bNyTAjsE9RYBjzaYDshMpUtLc4e/qyF526/4SWFtmof0Fb89E0ti2NQjUuamo
5k3lTkohLnGDgu9csH9YPFl0xwyTQ/suL+29+mY01g1b6rtBDa9dNmK9EI4l+due+Bslk2kiSCsJ
vsLyMiJFVPxV1bfunh8W28uGtMd1nW1BuFMMi+FZMV7MbNrLDIK7+tuMtrDbBExhY0NxK3+Ny0KK
TlP7ZUUcScRt66kTKysYsgpICXPFLh9lTd1ydin+Wus28UErXAKDKhnNFZa1c/3U3/L55WRVw1MV
7cyb4U19IPJ25LBiIPpQPxI5qzBRdn3GzkeoLhzKOI2JVeTRSd4JDwm+ci+gJ2PMD07FafONMl5k
fV9EPOzHWju14uB3mwEzQMcOdfdfX2zoXM7/eTfqIQgvvtp/sx21li/8rdrA8UBMPKghVpr2b/NK
sH2MC/WFWIQQG2jkj9UGBbUms00lIXBRif9YbSwScLRDxLsvDlnrr5Qbv2h5fhtYLuWGYRJgwp5W
05FqyD+tRymF0rpVGdfY6Tpkvs35v2EaXz9F1+DEZXwqjprb7qrrULNFmtyWQnWDYGEXff/z5gp+
h46Wc3s/b5qVv/N3BGi4xj7KXZ/L8CsDLLJBiZs7ODy2zS32ujWaYD3fY21laJ5++cNayYJ1HfEw
QyuW24PYytWuTe9wv5JuE3AF7wjDDnZQS7fDtI5dFRK/7qnzcbGHnDDST/ktTU9xpo3ASeSo8dla
V67mic3skHdW0jHiNU0clcCpCKpIDnIwXy0NlHkOlKecMCNtT6og5U5zShAy9hPcFE47zy5Lio+t
/1KDYa2+BlpcSfvS0cqZhMRLIFMfdDQzT7jZ0+o5tnbKF9cGCMNE3TOJJfU4lryCW0t6k8n+UPbh
mbPBXxkPzYO6Q15/Bt9BeM/gcwuO/grq9XregEMzXesewKaDffIBEeAb6bNej2h6XeDGWsW3sFXI
qH0eEa875jk5jW8GdOH1IozAA+LmXn7JD68lBhCJdPXN/+PuzJYjN7Js+y/9DhlmB8xu90PMMyM4
ky8wjphnwDF8fS9kSiWmlFJf9dO9VVZVZmkpKiPJCPjxs/de24U60prdQfftj4alm8t5bsAsKdPP
oH8I9UsRLOEMsYfrsBvxbNpGC+9grDGQwi3hnBvRhhaNvvPgXwBs6u0npblk4qWGMmc/Qfij2kPf
FOfcvnWDQ0r7uUm5AZwR5DRK0xYViEAVjszMXIWrYCtXVF7zKCI8ONFTVwH0gHDVZ9vC5+mEEXiN
p7ZxDRaZt0PxAjRm1hUrN3qq7BctgKNUr1HMPCZYf6PKY6h8tDpkwfhEOUm3bek/H466szD4I3nx
08aOp2UEcOaIBFqFR40SAiokz3Z+HPHI7k0NhPcbFqwQyhPFb8PGazA3sadg1tCZgR49Wt+GEKwg
VapldPAZvvIwmrdcfU26N629y7nY1YxskDmwfvLXqX15qIlN6HSQJHDyt628NcTKCZ/Z6Nyll+Qq
uvLOzrl4zV6TB/0dPCGbPys9DyyQCJES7GsWuNLDRmUfM888GlY4h2l1mds4ewAcIDGLC/9PY5cJ
2BDEtTGz3/EaoQlj4odyIWYMZYQCSF3k5aPykYTbTiCOL5QGT9e6oRKA9xTd6ZTanGmGIK96Mqye
hOV1QR6ehTJ/3yFZDc56jI8p6xNpGetEv6qV14Rhmta2Fs+u2ETpgjBul1+1gh4i9AG64ThBZ103
TzD9MyyIPTAtYB7smbVi7m3sbqOyhOZoHskhl4tE38j+dVz7yqrpr8Rdw6ht0uEO7nH0cT8332rt
UJ1bBvSndVuwKb6PTkxo4/gs/aNbryznENFtn25t+elfWR0G45lgUXgoV5VH+HrgqdNeRpOGS2IC
Trr1y3VA23odvDiQXjx/HcMH6+8oZo7Sa05goTHxp7zd3VlcPqj51nXGbW2CHLopQFMYt8KaOyme
f5RAPyLmTZdXXmx0KsPqlQ/EcGxWIMdIT2KhSLEJGFyMniNtk4PAwGYSaye9W31q+P9Hh9EcI0RN
3wePAPXRZS3XimeynsAplXl0DI7lXr+mlNAS97QqY4bEnBsnjwOQC8e+bZfYFWZ0yWMAXgntwSqG
uXZDl6QaXJkYvyZZATI2TrrXCrWITXm8mG6HqC31zThxL2dKR8MwEZ0ZYySDCZNCzRuJkQquUDcb
rtM9jyab8d2u6QGhRvpVBTtVM8p3dNRj1biJmf9JnPUKz5CBHyVXMf3Z54/lh/eoXlIxM7y35ol/
oVpDXw1fHfgqqXXp2SYHT26YgH+5DgNtTi1fQAda3t0pPC7X8OPr8dJdEJKabmb4GEFjxlv7AI0q
yB/MxlsG5gVMY3GtHpJNv+6P8pjs5J35APucviL9IXlurIWnzStCrKz3Z6q1NffRsrbXAConQ0y8
cF7zVbpw7205C/a8k3JaMEgpNO5HUhU8a75v0f5d7c/MI6CE/24oWtav0Ufl/2QDM33d95nI+cU1
wH589z5jMJ4ScN83MM4v5OVQarFGmK6KOeKLiEs2Dosv6i6Mx19/6/cNzDQlMTExZ5nfOCP/YAVj
aPwhX/Z7zEQqnjGWPKxVcbTZ+rT/+1JbNhSmI2EplCT5WbwOoD+MiUE/IULkEHn31sSnl6WLvbaq
UZ14rksg9kZdoi2WFFY0cw9AX8aqIgR6rwO/14Dg173xXnTcyzqgXEp11lirWEDzDVgVFQA/lbKa
fKLqC/D6Gph9BO2jiUZiRLhyqYzi3Q6Bbym7MXr0BIqu2ZYYRUZPv6gptzbMCcQ2EhaeRH2y49BD
8BY81GRJHbWwlLcWSPNySm8V6cCDCcAWU1V2qjP/HI3prq4kx58D8rQUS6EQbS3pjUvsbGMm7jlv
S4NTxxWrUWXrWzsRSRyHPEyaGzhd5bDx+wBfSjMJIaiLbfU+1hSeO9yVu4qaK298VKbgk4+YbLnc
acfYhyw7DNeB7eyyPF6nxkAWOYgw0hD1ZxC4qbruI2vlsKuiIb3kVfsOXOomDCMIrjA0ljjAARpL
skvsopd8ewz60NutyfPPiJONO6CxBi3eZp0LjottlZGs9mtCNfnRSlA2S8bAvA51ztbppoZ8IHNj
ViZAlgubKH5j1s9512lEblFrCi9YKJX5PsbpUnNsNBo4NScNVBed5a5p3ggjo1PWoVpOl1G+oDfZ
hwI9QS297Jiwu+d+TpXlmBfOorHQKru6FFikvL3sJ/ZRCZauLT6VGlt6gkn3wZBUdbWG9sqKnQql
ABK/XyOKMUZv9b42uOQap6HAAICDnmw5Y6gUZnmwVUhLZXEWlIZUKfyMxON7186kIcFltbp633RZ
s6s9bq004BXPnhQLin9gd6jilNbanYP3isE0DLa+Lq4q391rXvMO8IK5uh4Ohklwpa/ZSae59uo0
Mr4IWjXndZ5QWWQN8qoMVMoEyC4TgkvxmLem5tFc7zB31fF9kpSPooPLG7c9p2Tdp+SRB22b0kFv
aNopiItDic+S07B9LwWo0RZ3xWw0FH5WQxev/CjV9g3xx85NMXcOfEANO19XTs9oYVr5cWhUAqGG
jThm0YKU41pT15EKLstRGZBqLuB5qJ+l4TiHvIXep1V04bFhjhihRn4QplxUOgzxjguHkT90trmh
XmEh+FTMRHXf8a2re7EITffGzdxtH3fbJJX1BstrvUQCtfnWND1KarjQVXPtDg5xRuqz1EQuG9DA
KsEbswCoJgJ6kkajOySl3KVNT69pc/Q9khXBeej6G7Xqb3TCgbLCoc0SJPGDi495uUxwKtCzMffr
AmyypWn9SmumAoi8v41Z3HoIpuNgX5tluzZazlgzfE9IPsZJvA51870b8HH4sFoSI3kvrW6doS0X
/BRjpbzlabH3e2VBveihQ0FiraKxb1SMTR+wwfWd4lJK/dFLnKVI2nnU2cXGbnp5ywY7Y7ZPUIIj
ryPj2tuPoHtUVs7TQKT75SedYCxmfZdxogsD9iTYchdq53x+OXt+ItX8QUKbHuUcWZiCCdPbfB7N
P1xvyy7qCG3hkUmorl5UeCbBkXvj7dixhMRh9CqdchdZ6ktSuMO6E8E21pTlmEX6Tdbz3h7ciId3
Z38A6mH/guIUu+znvr3Kf8shQBGuQ6sU+AYUkL/ejZzy6v0Tu+fXOeCHL/3dO27zH2REU/uGYf5t
EnB/wTIO6kMYfPxoKpgC6r/ZudBiTGQaclJ0G6hoLl+3IyZ2MWQ5zbAEHSHuP9mOaJNb64fliIoG
BB/MZqGDIjMZ2L8OAnkE9zHWzJZw3cXHXqRqT/rEE1aqYqFy5lTBsHMy5EqsuAHVpmrY3LvI01++
cz95E3+bN/74MrCn8S4GY80ByyD19WUMYatQVqrx2dfJ+6QkmqMn3xvmjgaK2b+nIO9aWIgwYBct
7kK4YDqiuXZ7Xebdg91aiyYutrlK5V3ETWgM1n//+uAT/OT7RPJs8t2x46KH9scXmFV2CccJZ01W
UE1vs4QOYsDA8i6WxS7vO3pW8IJ446bFPBtgom1LiT8ZWioFSa9qzHqXUIzjb0r4YNkJ+Y7inHKq
D8X4XnQHiVW3GfZ8lOkA73chRl4XQ2+N6yDD4Otg9OWJvvYnmlnEcI97HTswKt7OwoTZVvlaYhfO
sQ273jHCRNz6xJKGyVY8+YuVojx6uYYBOeYOb22Zm1ZF2PT0qUMQG1n7Frb/EUyuZZsaT4rE1DMB
Xe7qWJuHyeMMLY6QAIUUTvxa+nSLY5oS4YuGNVpp3ZlAneAu+67zrO9wUPcGjmsc1TSdLfFXPIoi
gRFjHnxp44Kiy4HlNxjHhVkWK2eyaBvPPobtATteT4OEHXevjknoGmN3M13IHUgKKt/S2HCmexgu
cC3PVmLyhdPXXbxoCVhQB9P4gHmcfjFKQ7GTF9jK/SyG3KtHq7xmse1NxYkBk0uJ5QO6ScH0Mcum
fHRZPrfKeJHJ7UTO9MH0e+74jG2b1GtPAEgjOOr1maSuDEh/TIXqKKCHV63bs9aO9jbs4bVOU2WM
W8/HEUNwd6NZffLuEKVg8yg+wkHDQODR847TiHW/a1yqwT9oaXgdNOntmNnOKm8pVfOs1NkqWvuW
2i1lA73CUl+/DCq2bjultrO6NajCpCcVy9A5Lzem7HdFvwzao0pQnEyGy5Veulet22w8gzyxF92k
AQlgoLwdn6EMglMwEKnOkotRvPr46XPkON7buH0w+5vsuqZpyXTfyO5htCaI57qL0qjXtkGww7GV
1Zh8FMLdsOuhRLV2eiJjNzau7TJlXsH+xHsFX9N9GD/zCmYKSY1Qi147RChSbKTJ6ZIHbFxEt2Yk
wMUSSne1OdjwonRXA2wYMLeRhJbdy4VNdYMB9cmSnz1wjBj7xECKwBkeM0GgN3iXlr6xMMuYnxza
M38nu3aWgTPoTaS8Yul37kby+lMwuGDN8gH2jvWQ+awOQu+iMGG0qbduWuY+Cxub4LZCn9qsS7lq
O7jsiFkPi1YmwTzFpjHvM3HrU8TOI2BmD1QQZW/cnhY2PSdEF5ZagJmrSHmLUwFTyY0m8YImDNta
e61wS3DzvREWu0ZaRxC18zAAyqYslNi74+IISF0c+rTZFCobMLOCS8rqybH8fed1MVQBqa3cpG3m
vUYaNC3NqzGo6ZlQTz52QeBqEJnmpQFfDx0Ma/vC0aKNjhcsIA/QeRu39qbPwMLm39zTENU/jrYK
Kt1ASaFDthDGOlPR6PTQDmex6uPQRRy0TnEJdyxVdoNYGonL90v9LMV1SrjfzvaBTvCjcjakZ24T
m5423zqq1quePCvVPvTP+Gj2o5Ps+urUmvbSM+rVYDnLyOBT2BXPSWsv6qFlSqH7xCEwMTMVgHA5
NQKzWtXyK6eDTujpuToTjbhNRDHvUo8PmNFsGiqXZpFl3zYtRHaRToNdmt80bYl67VnjvMwCPGrp
W9LSKwDEKozDnVJFd4NSnLm3bZTavVIH9y6xMOBLix5m9MrOIT4Ze+SdhrlZ+589SrQ3jONWK6zn
yAX/N1rmVdMbm7RQjkYTvjaGjf6ZLdW+2Ks236tONlta8kJwHRUscZNdExW+YYZpJxn4zAQIy6p8
Sb3kpCcdPlHm9Upxdy4pS086e6oHH3zRn+VIosrQD67RstofLVhgI1Xgab3k+lksSlM9ZYDHuZgu
fOtOJ/n/90ffT9JlFg1JVE+wxUDFsdlkfD2aVXxhtY03Fk9yvy+h8Lb+U51qB4pFjnkxHoqmfx7B
mffFRAJDf+huO2XpDx0/3+eBIIgzEHjqnFlrly9OK461mi58e/iuvf2llcz+8wltc2mapqKJnGqq
f1hpCEfmgTeVag/KAdKMxzLZ66BLJ2IWkXPNTET1AvmGPj64i4z/T0F2UJuDy5vXVNdCfdMCPvSe
l10m1mkcsJ1I9bfGk7cJGPW8sPYGm1ypVgDRm3UIX1vgLoi9mzoOjgrfIDuwN7YSnnWrtVf4UNcV
XMmohNUPGIK6M04g9m4qMg1sLgCVNLW1Z1tI/LVAbMZ873TO1pDAkp1qlQjrsYk/4OzkxaMDtHkC
TArls8Os+O0n/G85m2s2mBTehVxy/noyX71kP4lYfP+q39ZzpCgci+0SRbKYD3FB/badg6kKtYr9
GBWyzvQbv4/kpoBphZ75mwnqiz0KNxWcOe1/I1j+mY6mshhEs6RIzHIAaDH7f/3AeSNxfH2EMWIm
IQqNs4C+xeXOXzU5otgYv9a0TJW2ssgdzMNcbpkqFes24jwfBzycbOlV9QKJl6FJsqiv8AvXcxlQ
GLQtOZOy8KO1rrP2So3L/+Fhof3kU8iLFwYv3GLD6Hy7b3xZLLakmvpyDMq5HRvEOUq2N562mYg6
lvjsrI66buAIRdIuagNRLLkyWDh7mQ5KNVuQvd+qnDHplUZk0M5IHsYYm4yS1XWV3yvcudWeR6qC
c6Sogwf2RSsSTM+GBs7dCtYDpa91hapoPwpxidOdEtxJBBx+qEtbZbp2yFN4ST45qO9i9vZ6EH/W
Xbku5TMLv1kuHB73+V0kagmz9hU81grFa9mFm4xsNydW8Fx61la6Tb1I43CtVB6hwmyhQs5j755L
jd1SAEHK5upfW1vdwZLQB3ixIHrX1RF729xGBrFd6xBY8VPQmduO3uvBF9d+Cp5hQNokd6vil3bB
BzS+z062manqOZj8FBoGIiirk4U0XMaqOcFisLOtqdidpWwsRw47MXZbDftIqY9HZTC3qgb7XzUu
hopvwugfetjBJhM46AiIUfC6BNVpUe0U86ZABSGDRonJuXPLC9h615WfJgGErpiyOT5pjHIb0jPa
cT8xO9BcSn4KBkpeiridj1QfwOxFkYyzahuWcl1X0bVWa2skZXZNw5ap6UrJz23Nxi03ruw6fM4j
u9jaMHRntfCOdoUdCtbEvRA5iIyCOkfM28naGjqXRqH6MekaboXBVCY5GvN0ULD9iaJahIAoFzqL
UJorsIwEU+P4v/1jcrJw/t1jMv5p7n36qn85O/RpL+BOi4ZpV/EvFUPTfnEYCWzC7RqOD1AvPzwo
2SNYRNhsTeVZ+cPuAho3DwZy9L8KHP9AxSDW9sdLOcYOHec4AoYJ5mzKw319UlZWbmtIEAO0MVbX
AjgX5TDoklgIm6JjOHeXlr0qoWMFPAHZgczGZAL9OjgbCIYaYUDlcpOx9TbsFCwxGNPAxDPqGASk
9Hu7Kj9lmO+kz0cvRN2lsPal1SludNnxqWmrIIlihKvZflYWhsHgnqDmomV9EeP+B9mdE2zBRz1L
xmLZBO+RttCURYf7qOJ+WDeQrnJqd9xmXyHg9vLU0BsHrT20VrHfbAKtvAC1wx6QHxOSU6leYcly
ZIdR3MBiacujsIKtMnHzFH1RCn674EAw6ZAhurPM/fzJGgC+qAGzmdBW7VSWKKx9OMSvsWTetTT5
HqTNHoHzBBh7UetThVBZB2vpKdckmh/CcHiFjdt1FiKPiz/CPfZZuXHJsajxyTHeTFJdjQ3/jPnV
TatlCExKM8ZTph2dmCLWSn1TWMgQuRNTP8eVDMoRX1l1W1fNQygRjHF+BtWTr6c7btm625PzVTeu
vaVB2q3bTTTJ6nazZ7/MfQ63J/Kxkqvcp8z0VGsqfjCZc1ez9igDVyluWVftV07KPTCxVhmVJmXh
bBTuL2vVvQRt84KMkc8ag0B63VCIYc1kig04Q89YWoW/p6YcOzDvjzqWVGLIKl8l2rFCZ8miAHTP
uIgt/BXluNerAmJ04KNwx2snpSoJog4NxAP2FGn5q96mLVm8e9zVVaoloOCuUiPcQaA58F0/Ucx8
lwHLtoFGhsZr6mTa3Isxp9Jve6ip8DHFqW4cfIIWBqTgo2TllHr3IauVqFtLtVlojSR//2QPNXgG
FwhajNEhAXEJ17j1SQ4hEOwHfHcWZCvVQt9HTK8m5FUG+8qyrgzpPFb9pw+e3SOjpgXPjXayJ2bW
lCghOGzC0ipgajWwtVQYW4VZ3KmEKk0V2DP6oQGLS4XJ5QIq8BKDhpp46xsKRAC8qfityImFEL1i
/5T3+XMI56sisOVpcoVisk5AgSXNPgMMZgAIU1EyOoBhWVnfaFzD/Dw8JKS6K4vMgR/fc9dJgWcO
1tFz9cciGPBRlCzGKp2lddC9RTbVnUF6M2qgOPNkfB6Sdmmj0ufjTS0IX3O/NtrxNnQUDitjZXZ6
TOkZJq5EmpBlCNVD7JvqkXqvn9sFuaKwuaqM/H5IcQ3k9nBxC0GKkLvowvHb59D7tLPwHjb7dozL
Q9J4JK39Y5Bo55REj1sAziFtEwVUu2B9VMgfVQZPmSmK2p+dGsMDp5gg9oUStx672yFiAJDRjuQR
sqDesxrAOMT4xPEuFwOUTF7pQmTFQ6ywA8DUVo+IaoZFlohEaeR7F6Fy6SXj2sgzFh4o4NhTAvWq
z5VHP3tM6aFBZ54Z8bRwDHaFGe0ECJ+25loikHdNF7BPjrPc55NTy3EfuZhXw8i705BoM7BTQ3c2
abzrXAqbLFZhpkmxkNMxEmWPieNhF8U34YXqaz5MfUKF+hoF1T3IQW7v5PHCh0jor0P+2GZ42Ovh
HOo8VxCnClCTNU8mIyquAkU/WJHzVhCiAyZB/CeS+XtjQNtMsHUG+YtZBbsASo8LbLIkDZAq7dml
AKZQ3GvHoqAVsxR80j67KzQqL4r1dOkLCShm5AsrF7OPhK9HOgstLJ+ZDnJWqq0NkwY/bvfJPaIt
bhwMZXQZuJ52TPvxU0lx5BONLYrk0/bsc+y2hyFI1rXEJydqsSolH72S/VckH/RS28rAvoVczK0R
n3tieXd6YyL7senge8BunaJ2WqMrXXwOREvBWry12UV4QI8lvbBhfZHSmTUu9KxEIwrps2uw/HXt
m/fZUBGYUwA2+0sroiOQywLeKN6AqUEOKcwPXWNvh2FcxizQqmwXdTsNg3bfNIfQYzAGkOLmBwTv
TSEJIMpXu8G7VtjRrhjihpGZN2XQs1TXzpLwT4QzbcQD5HnOIpFP0s2WJTAthGQDDu0/n7SO4VuV
13hP/890j33Li6Ei8Nn814+/rL//mrDZhC/+4RfLbyjjS/tRDdcfdZvwpd93CdM/+X/7m78CkXHf
AUR+eaffYhHWTRW+NVwM8cYCS96+/+d/fL+Vkqr5u3Hr6v39o/qLr/qXVGTaiDEQlTWufdMc9mtq
R/0FXDJeDc1hJ2xbOirOb9dS+xeYbahE3FcnmJ7JDPS7Z2QiAmgCl62uTyaUf6IUcT/847SlWvg9
DW4YE83I+TaNfbna5VWiO/0Ysn6OM9GvRP+QpCu7rI9dHMz1ISHELJcFxcN1mT0ZrJTHEWRXFd2O
aYeBNFomPb5UwghhulHsnLjyTrLQZvBcVjmVt3vd3og8OahRtFbb8CrkJhf4zT5vtxFAT5QDGg3f
WmUleVAL94DFj0IBeKanwHwhcAYSpjq5Wrbrg+hk+sZSMbN9P4Ds4qZpsZ/JIW0GIYPX4MMUBS2r
cKz1q25qbHNp3Q6sg+wwh0Hf0NS9or725ofng4+Tw0PEBTAeqeQkoF9m+q7pIy5gNvxI+Sh69T4y
abjTkne3j6/AMC9C7P5GWa46fKJ+sBzxAWtjhfWXYPOU7IRPAtfD6O+BvKaUMWTKKovXmfuZ0aw9
LLnAcZNdYYBtCESO+UFq912Mk8Db4f+Nmh0NXn2+Tuz04mNc9l8E425MnqA4pjzCaB1kCDVMH1JQ
cHRDDi/mCX4gB0shQjmMGPO6B+EbG6RGdsHlUg/8z4gFp1N71FVr3bYa6kdzrCJUKXc/1NbKafRb
UUcbqdFe0UYXq293sWYf2zF+8cA3lAZyUaq2t5E36TXhcJ2z6W4ktoiMm2THY8KykguWnJ3m4C3h
PHScmAujNt3z2PHvteBq4LLcw3llBD70Ub+jvY0E7K0u0mPdmMfe9kDksw3wrzECEWhCRgjNey+5
DWmobhrrcSA6Yj0HwuOwzeALGfspeyHw43Q0f4cK9cje0Q/RWpCe8lsU/L3tZBQmqo+yNxf1WFN4
AiaYy3Eu9qZPY0iu3Zj52jDiq5r1cAaQwBrFNjD9VQ1OtgkuijhJ0u6uTfJZEPjKsr1kHk+4mOeD
NRcpaJvavdUUuVcBQJm1WPjpK7W4cArxYTjIH2I6YtVZ5mjrOPJWhmvMrK4/lOZ7qL3nTHqBT86E
7pmoIWLDU4kmzCPU/vVA4jnyGZtY8fd4mAtP3Lu5dSEWiK4Ur2m+oyc3emCCrYdoE5v9e1RzmU+1
Ymbrxjxq7S3VTIvWLBc878rFiEIjCbQIlstVy4o83vYSUIy6pyPmoW2s0xi5e4N/QinHY0AkK4vY
pGvEUjTjrIDxb8AxJLTjDhhkI0/ueGQAC9GHlUnM1dHHxahct432UKvZNq7zq9qlKDSmUY6Dqo78
eZAVuPMPdVEtVctftnhSek9F1dCjZVMnGJzsU4RULFWsWETucYZX0V5jqB1JgtTtqfRPHaNoaU6N
RZS6gZbOJ8WjABK8MfWRJmveJR7oZAiQmOE109/xLuGM687JiGSCR13IQ9J2GJimVnFrniM7eQmg
Kys+YBhheiTDAoJCFGU1swY+MsguHhZwP6pO+ahvE9+/4AehWTNdqH65CJijffMpJSiOwdYkk6im
YFMwvI0ofEp6YzN1iiraTj5oijaodCHLVErkwnbXFHTTqsNRptcNtakzI8kvSlQzqYKCD7KtXZSQ
l+GqhpvGS8OpDWkiOsZhTH0uZMIvx9ZPxHrzT9duDgJOlKnjYup6FpyFX6/dmm/htEOhnQulWRgZ
SJEid++Cwd5lTOdJ9tJEz0V3SoZt752tgRX6UeWR0PLcMzyMa2hSxOOci5Ye1fSl9i/xYFHYIfd6
m+6KJDtg97NnYyOeCSFvIzWrkJTzCZm4wkg4gC9mzUkVe6EES8S1pTIEcCzzzNuAe9L+F8PIZnm9
/HHw+H9zDvnNfsJq+8uP9E/NDtv4pW6UWUW53cfXgeSHL/8+krjEhTGnMHRo1NKYVK38NpPgcLXo
VFBVnbcBe+BpzfP7TKILi/U6+3MxoQl5g3yZSZghNFWf3kDAEf8R+tAQ04bnR9+IiRWGNyHTES/w
W6nNl5lEdKYb6pWsEdSLDTH6Z8cm1SUsT9kMtTCgw4lu7VlkOSwz3LReYC7cxnUPQNgEkMHrrtWv
PIEFm/YVkDulZP6r6Q3rkZP1D8wxB1na3q7pKmYEsGlhXfYr1idHREixiFl2wtyqYe4nlIVnhuQe
GpE66ZTqkWc45bahOhHjM57J3rpogreIZnSnDtjFlGN9jiNCDV2fbXSzNRdl1g8MDBwsTBIscv1q
p+PDwWlLEsKB+ZZxQOinylUKEiy2tpGJ9tb1db+rc8vcpyr921arRHhRKPXj1Cjm0QTebxv/BblK
Y+UrV4aaSWCP2XVB/UBqlB9alPnzQabLsIz2meVb88DvvVPWsSTzSQrQTXXUmKKiDBBq3bLY1moU
Uh9Zy8uelJL8IJOZF4nb2B4f2whgUuY6bKb1HX9oRVpA5S/bk5pVEjjc/iYA/FEZSrEqse1NzuEQ
CBUhXm0DZI7iKJ11SRv611UIz2Zss8fMo0xXVdR03TbEPzMvmatooFx9bkd13DVxbIC9JMjQYN6I
RPmiTNUL6TgsqxH6oG0SdolFZeKdoBYgzFd+WBwVekudqUop8akOtUuL61Nphvd2KMaL3YLkiBqj
ofjaBLvQ6BnmfAz2YmiI7tTYcl1rBI2gd1SK5BZWyGRvCP/DyK0TC44nIc12JsrqLOvkJVWdtyRq
yp2Mu+t4xGyV8bQ6OU2SzdMwGNAKUXaq2IPQqQGAz/S9pKcEpLoeL9lNUSw3tBuz5Y5MzRJqQBNC
7FHindPyEy6prdVKNgNN5VFLPVQ7zU/uaz/dB6Zy3zaqic7Yv2kDR+uQJ6d0RD6gZ42qUhqJ2oi9
HZBK7Ap2Ix9DZaQsuof/7CvlXT9yunVwlrMAWyD717ke9cskVQ5yahkwxXMLXjrXtXstI19sx2wh
+F/ZyZUo2OjjiVs1tbk2NESevs0fLYyzTax/NJZH90rLNKBRplouVPoaclDIgzWsglFuKUvCCF7e
Ra32EfmsMgPF8ril6zK9QS3XgOlEwdy1BwLoKVAlb+BPAzO8ZXYnEqTbyq1o62RXKQqzTtLlNZUN
CnviQDfWrTviOScRr2ryLbEJq4gaKg42VyaSY1Qnm4hjbIyNldXpGz13nwmei2UTiY0uk6esMfA0
G7Bn+hH+t0GoR8WbQgGZBt80Z7B1wyvNT/nwOsOd5nomnKhoHbghTp/SsOCCDR+hkQAKcc9uqjgv
MU0Afj+V+vq2RWtLFoO4MZCPyhBNqA+891g9i8iGU48mTCS86FN+0lnjz1P7MwnzG6+s17L0SMnb
MxWuYG7ZTP7qIqdgLiAhFBNY9pxqR0nMTCN1ZTrVQw6l1OZWFhbJOteI2ajjFcMGYJKJDAkRB64A
P9JVltrHWpPzqBjnHbDmvL0pa5sbi1Pc927PEKVu7WTYSc1bBS12HNwcA3wA5MG5ouBNAptdj9XJ
U6ePvUm1S7M36nHjRvTIOJk5DyNxKQu5Mdisupk4RWkC3Fr2bMDUYlFQWLjIXEveiNZ8bbp2WaWD
eeWN+WYQ4j0t4+JUUCKJI6g/2okC8rwlrpMYjXnj6lG4s9wguei5vG49mwaZ4uC2b1Glw4EcYe6o
+b0f8gmrrTvpOaeQnXwzercp4K0xA+2A9hX3xZor0kbEwyo062XAGrSx0s23I/gfqfC3ecp//3+Y
NH7deEwmi78WmI4hK4/k86Vqvk4ZX770X2sPFTUIwYimJovGJhYP3/ce7i+2YP7AeaKxGEGQ/7L3
ICtjTcTj71sPQzDx/D5jIMfrSOguCrqN7faf7D0wj/xpxrAwBVima6rYrHmNP467jjVWaVk3tG04
3K21Sp7dXIef5i5DF0KxyzvXaY6NA9s0ueYNBfTrAnO46+TWxbOBmr8otFfhNFsVtNuMmvMNGDE+
G6Sz0Ht9Oax7PJx1SQ4yGOHqDfaiVUh5akp+N+hqPJettyMVtM4z+zr0vJMX9BcQ+EhHDCGKGt4W
AyQwcqcB/s0C31srkn1kjvuYg7gX2lLkOU1QqsPDnH63NGBk9qtZbKmEv5gv2ppEYXeM22Jr1sgJ
MUEDhQcpbCS6UU6ehMlKDAGAb7NUGgmGxHtQAmWtq+1yLD7MDnxLdOorZx05irPsbI5VqUMwcpFv
E8rCy3wkm6LdeDjv6rIj5NFsRCdZYPuboSJ6mgACa0f96INEJGKxbyDDpfCrMEOgVFcE4SYrle+1
W20yV2m4rDLcVkXgrE3cVxkuLCyn0zbj6r+5O7PkRq5zW0/lTCAV2TevABI9iZYkyJcMgk32fe7s
5nPuGO67J3a/lCypLMuOq/N2HLblkErFIgHk3n+z1rfiSZ6lotOSfhZssdw2UHClKLlsFF09yq4S
U1AEL44bHNeKJT1ZpXRAorUe0YT5dfRUytFWRisW+MVGtvIPot8XYhKTQZ7Vlwn6MnsSmolJchaj
PTPqlHMVNVo/ydK4NZEIVosCEWM6ZmdQmvoj+Y7XKZJWS5S3duzDmWPkhJ8WYu1VlgffQDJQUIHz
CKHUAndcFYH+WtNJzvQ+P6tmcDEqRI1DikhPj8STznuUcbep4VdoAgsMPfAhJHs1TrFxfHOn4U9k
34RIFHiiGjoq3WmHqZa/mGZ6bBMiAAJnfB8AVDa0xX3ekpYK25W3ZFy0pfYo+8yQ+xefIqhovae2
fa3VfUKZFOvjVfbYGvgukeqaDloaMd1GMdoVe5eXCDqPXMhnPnK4t6DBmTYbiIMPCGoqc2yWBXLX
r7Lcf4lG5dtueBsjvO/cuYz5ZcZBXbEnWYKpUbboLHTQ6qsQDzoZMAUsmhIni55sfXaLCfoVO2sQ
A7K6YAzOEiSqgMw5enJyLBwfTHwAfiMinnsW4M82XRb8rSaSYg58/CHmHSIaInmL5WjpE+zJeTJD
VbdzunyXMJvP8JnlHdfUYDT47sdtGfiHwVdXtkHjPe1bPO0rGcqPXgG+7aEWtdJwHwyvgfMsm++6
7WFGEnOpts5K6N8Y787aulkOta9SKhCMVYtXPzePjUQ1zljO6E+GZBEXK0hCZTzglN6KXRGOHTJq
QrHtZdOFUtTrez17jkK3UD/z4svz9nZZL0PZ5lExoz3C0Y1kHUKnmVcIZ4lsm7WVh3cGqzR7xN0I
BCY+FRGIYtdGBk4dXC+U8YzJvbuGSEdx9+Kk71V5XpbW1lE32Ih9+zsc30cjApptL6P4NfVAcMIR
5xyZNrqSh0SYfaEklL2OHGdkTpR/GkiOh+RkBxq8nar9jAb/wpBmI5efUVSARdkpOS5wj3nYd4ZE
GzHmLvZ1GEAn0R4M/6kn/LRQoxd9VMmxT9cj7rWQaLYsXJeK/qaJDyQmWKNvsk494AMxR0KN2PDT
zJLnMUp26oDYUH0S9alLRqzXvmsWBog/7VEVFgHM9VU3gzt2b+gP9XNaav68BkqxGCTGMhiAXzVe
rgR9Dz4KznlzYfVMuM3Kvjt9fSka4zJmOkABp6dX6LN9YfJsj5gU25SZjtNos6rzV2pQkgQ2gLXL
eXjirHsnaBgtl1zM/bKlroW3nwIkqfr9kEekk5XXvJbOYU5nEyT5LQ6LcrIlfZm5+mYIec0M8c2J
lTOaYGTVAWtQ/1tPVCjRUQq5Gq6jZBzk2l6DKmU5zjXRyEAIioF4C5qHLOvf5L5yCywBKc1uLRqy
sdisMsEn5AsIJZHVU6sT+t1OUbIT5FqgADrcS4coLfB2R8+vq1mjqEsPT1VS5Bs+CbCjo1VSsjSv
5P2QWncYdckMR6vbDqDuuPlOIsfMLumbNMVkApfjQ2YlbAUWdTcTPYFNuYn2Uq7cRAPfQEXebcb1
mzENR02l3EtorAM1HLAy15S3pcfpbtfEpKWvjIfwNifkRMUdncu9x4AeyHsnCxEXb1VuGvYWC6W+
tdk0do71F4TfC0tk84FQrsK6DOYIfKEiuJHBsgWpw1R8JKO4TkhTDjF+l+17SLDLUJpLJaiWcq5v
WgndunbPkUP8UCn9yZBtEtD8YbJhkHdkQ2QjV5MJC/XNj0M24QhCFwLkvH7dk7eIgto0OpvDkNbf
WPlQItnHkBu3bpgjD0E0b5XkpYr5EUZ8ER4jZzW/jiFfAOj8LfcYIbfiiXy9XL0MWcJMsZ4lDv0d
kfRcPwk7cJMtdesderl6MLXELchSkzgOjHT/7382dfre/3FqY06+Y4ZEBqM+3aas+/FnCxNdCvRY
AgIlt2u0E0tRUcCDPKwiGs/gC3nkvGSynNj63milRdi/jwSr5V3+IuzuSTfHYwXg18/My5gnV10y
fEIGwZhyV4Wi4dOR9I9C1f8HJfr/llHg36tsAyPVvy7Q92yr7sN/Xf/239X9b/8n/pMqffr9v2nB
MKcDI3cMtpOmrvOm/lKlK1B+FA3wONhxkIPmJFj9dRJo/ARvx1Ic2TYYImoGtfXvVbplwN7BTqUp
pi7/te0k2Sl//ExNlB9maqjUFIVd6FTF/zAJbC1Ji/NEl+eoy6UDV4Ynn3b2+KoxoTAm9y002Za5
et685xxINdyN7FbYBx/YDWKMe6yuQ0Z42QFHeQ29w+jWYoucUIdW7cxU68aGA/xrDOYD2DDSqWxu
4Thjqo3MazzEuGeqhYg2MZ7bhFNJZxPxEQTHKDJWqgcSa4JirsMarhYjyHKmKIu4OY/5iI2cFAtp
phzhVGSEZKHpGMC3rDwqhZaFwrooQdTiYb3lU3mCggRENIXFTDCFAzoyMz65cL2KRLE52oUU24h1
4q9yNIdwQUcwZtSjczraitke64XCgFayMLSFQxi1cB2UKLQSAEs+45f0nt+to3MMD/EhObVPEIr6
NxULQnvNpI2EswnQS8yUQe2ASUfLInuNRtPNlW3hTNwNirNw0eCvNyJeJZUrdK8AVwkTxfVI0iAn
AbldjTCjBEA8gNVZM/IrcfwnODU+wbCh9JLW5vDgnx3h9j6ZnLj8F3r00KVbtgLOi9lT2QHbwJiG
lWqWHfVT5KzE8AAikQwcEluzikniXJrXC7ReDNvu0TrgCzPPAQaAyNbFJtYpuMhcAdychJsavuFi
kgPPglW1mGpUl90OZzrjESJDEN8Hd9nfVjm6vQVpLx5ZbSiMVHsf4n+BwB4X28pZdmLhdWucOvPI
fhPhd5ToLiNNEkmllcZkJRo/8o55CNURRYKcv8NuTX3UhMxWLiF75tzexNDQK9Iw48f61eey0/G4
h0voAwr1PvFu8iJlJgR1Rr04ylbgb0Cj1yzMz/qNFVB+S629DZK4eWePiZ1nnLNHb5A7ox+iQ9z2
2cpu0RAyBmZbxgD0DLdaVvcyg+eacWm0yoaDiNr5R595hzo9O8WKjoQqmWqIpZmyb6KXBvEdE6k4
ODfZyiqOuvfQksaz7FB2OzD+SN6Y1wEaoxal0qcYzXlg7uwS9Defm/A+ovQqUCVNFil+rp5InJR8
5n0U041dKSA3SffJ48Q69MUkawboi0Om3t5k3WaxWVzXyJSmyJrhgD/bnGJdiHinXVjKaGPU51it
Qbvcct8dKITjrWOht94KJONgCXKMcUM006wLNx4zxFL9lA9+5Abe3KvxFzlzm7paOTnei/2hHrVz
qT/a+yy+0J7o1ENT/UlOILMsqVwyGOphOu5NyHkJNCBcOvXdx3fuw4+qL7V88zZJtAySQyYdHeU1
YMNs9MNKY7RncY2tCza38oF4gSr5Kj/y1sCKiBHLJEiY1ARIFo4ZoezjaV8aCmZYCYLmwZLfYxg+
+hEsOo9k6MypUex215nNgzaJf/r1qNNLwZWy3mVn2570Pd/sBHTU7O2dyQmpKzPjLgHEwf/EExF2
L1LvtvoyQ2Q/bJhSzlTMdGH8IOdQQcep5v5oOexMsNwaTzb5OYL1sP9Cw7vPk1tBNSR9qNlh3NpK
IJiV6/tBaarZUyUH144bXEZ4P9SzjMDaoMIYyLo3JCpYMzjXNqH0UGp7VSxhlBbpPUwe1OgUhDvF
xppVuhVUjhTe95icLZWgHZRj42LKpylP8nAIVfvYlw6qpJfW2SpoUyn8jyOIsXzPMvHuQ/n3zXgd
OGzCpeBaIFsFqIUiAwFjs/SN+jHD1ko8eFktlexgx2sUY+yy+0MmTjIBL7VGMLeMCLakXjRUN3Dr
+JBZfKBjnBcRR66HmophJuI9MVycZl8WB4ljswXyTkew7bcacBDxitqL9xpDQs/PbTYEVz/K+bqx
d6J68Jtbmc779CKRs4K5UFI2Xnmg3TbmW19/sBbWZ0KKEUn2hua2yEn4P4Muzf9oE3bmerjqCDsq
aBRl8eBLt5/rgr80nfxfVfoY7CT/Xemzjv72f6sqzPx/Knp++Z2/jSYn076Flt2gvpmK9N8mk7jB
ZQfJ1c8TS/mHmseCo8yskM3otC+dCpvfah5SWkAdAlme9qbIvP7S9lPVJnP+73W0iW2FsahCDgvw
Z+AP8lQT/VDzgNwv8wwtFklKNG11nzOdGw92iz+WIs5hwSE1e4sVw7LXzZawdj68WJjhfgzRPVIZ
PmrIM2ex2dQuru90WappzaFsAWcDEVH2GEBCsIc2I6qZkvYvlkUlg8L73ezI2HCMG+uNBVJrf1s6
8XDuOntve5p8yfBdR95ImmEMIqbp2TBqwEhQp/eKi1p51xfK2iR3nLTXBiqpuhwrbY+XcgZtZpHl
wPnAkZqzxiI92442lZUlC3OovJkjxXv81J0r28wo0sFZ8u0iCdG/M4E/NmgUV+/Ta1h50z5Wqt04
qVlZNhSGQaE8sgnL8CLDDBj7QysGcoLNB1K41jaNHV6Gi6PzkCftLZqy4WzJfMjq9ipEuxZ6cbaS
dJ06w7JEBDmYym3AGD1P1Iw5pXUOPLRKdYEwv1GbjRqEFxI2DonQOWJi1xiVj6bMzmk6bOKAnj/W
rC2NJ/Z5dh38kaYfYgodkHb7bitrWy0XLKLTYts1DAHqvibozXrkU8pGBHm85Fyz0Lx2mbdAZTuy
YmIJHorybAkMOBg5X8JccuXIuEoeaotBSpChJPKDJ2UrkRiPQdo/moH9IVvjekSC7+a9ttesjHa+
3wySCpbWpuOlxmhQtIy9crHBPyAfje9pl1CAJqCVGQV4o83gq1mIILYpS5xNq+fSvOypPAPBXebY
JnSa3liYJhnqhFIe+kJcFG/i8MmoobvOJFqgX5UhbyOkJqqfRAOIW1DiFGhnmk65OxlJXOaExhFm
spJM42Tog7cx0TgUvf7YmslHbOTR0VRrpFRDFq6SKWxU1CqpQ3JFrrV5HmEDY21HlINkGUoKFhBP
F9/EqtYus9dXM0iJxI4Dd0D1wEwlNb4GuP6OQGk+U+WQZjnucaFjHrnK3UihPIzOITbvdWsy5C8K
JnANINTtWKCSjT1cu6US05o7VeA8oqIXB8/xVpqvUKywG332bOUaWvWlZNH+HnYymV2Soj1kSZR+
5cgdCK5JY+3uF9D28JfZuEjsONAH11YjuvYwQFNeqST5aPzPqJSzZGvQbq3ouZLEQwH8NkfvuHMk
1uCphRpSw8yzIMp1eOnBWv2HXw9TR/pvr4evKvuzy+GX3/erNmYSwU6wEocwaTrc3/ZW9k8YonQ8
pNwPCrFb08H9a0ds0izTntoAVzRUMNOV8ntHTHttkXGtY5Gyp2b5V83y3wdGyJ3/pR9aN/8Jsy/r
iHXRYtG2T1S7P9wOdlHEhMQDzmS4RIB1I0gKoYQ2CwStlrUiv3EHm3sD+AyauGdLpBsL1TwhcOzx
KJliaau+vDXKdk/EAyXztGkl0xajleMN6EPypV2Jl9iWa6BLwLjTAkqz0jOcyyX/mrfBJvA7N1VG
5noJitZ2JWgcQtwUxHicPGbQbGAXDQsAWjF1LQ8p6fO9WykKdoDsUJl47rFHwY3fVDncOQ7NgjLd
h1NtldmzPK2P9eRmRcVanqSDxAY0kUBRYT02E+6j89cYuFkY2Q9WZ4AnM1dRRH2Eakwvg5sZJ8+J
3C8CpV6SOLYITGchUarGWrMgd4mijjgLS6wKSTsZNCOa0h5RuWByZ6lBEy69yJT5XhbcIgZt3ped
MmmtbCa+SZ9C/gh43LI2jFYpLkvwkYWGagEvp27Qb2qVph2LJjt6eQd7oyCGOm+7ZaRw6TH5Mviu
SCke2IuEvn0fCqPcq2GAgVSL+oXf6ERU9R1pfoObaxo6F02w37DaN5F3qyJtSugew82Muk0mgrUJ
I7Mbu+WQmasJECap9TXqcAeRVImA299zVey4sO7Adx6rJvfXGe+OSxTEZ1KMjNNzKG44LRmCp8E5
6xWO04z+PZRkV5aZmFLoTGsVwA21SRA5HGg890PQEtiEz82oqVBnZhFaK40d+0VUzuR5KQ23TKCz
K/XPka8PVeYBtMUOw7CIPq00N3IVv1up/160GIADwylmFVEAWBNSklo1/5MfnWnw6H07USiRhian
TzQe/inPVD42Ax2f0IODL2PWtxLXj+MFel7ya7npUecYBcnWyK4LoswaQjqrpOXX/HkoJVimjDPH
N1y0dmXyxexexWc7qLsoTXk9hmWbAFHLtXUrB2jUBcx+pjrkgCGYcRWZSUXVbvtcWyJM4SUP50j7
l2iR3BqDRjfYi0BmXONHi9LwlqmabZKc9g7QvKokdJOYdglcCPG9hkoHm0tFR1bztb11iYstrCYp
vQTCpNoKE4wOOCYtozQKzE8Z5KoFEw5OHREVnWtWwk01ZT44sltV6c7zIMnk9a5mF+SzmE4CiJ81
DbOs8IeV5aZDiFHXEW9wTR5n+s61vTQL3eXRdeM4vgap7kLDgRdbrTAcruMyXbZjxpbGTOFf13A7
Yp3NtkOH01tNs/LJrpklqa5wbAgCK03fltGm1lXw5pjxaM4wvKG1rZUMAZv6ODZQs5sG04uykI3x
2x6iAibIgM5OxlTtt+g/BcVclfhXLRzcrmoeUatc/feaNVz3yQrelyZqW7ZOcQWVhAg4I+9wXLGb
6cRaSovFUEfbZmwOZCAX7gDbZScG7SBxkBNVY0ORY+rQBFr6Aus+Xeqe/0qlzVqyTADvg5i4BSUg
CKW2Baq1kNUTcxo1Nxx3oBLmmZ/WPF7HkCmP7QFTDhQlVihmLhbo1dm90FJyo4hHWCGuljrjshus
F8iBw5wFcHxR5JgyRlFXIWJqTzbqoynxE/BL98SC/aR0FT7s9NQXWBhLk2CMYbQeHC06RYXzMOiJ
6bL09d+slvxno3M2RRespUKy19WgvIIXZcMXsjQRlnDmE7EvN5DkmGVyQSy86ir1k0JoIkQTECDL
6y4Bc1Ozf5MrllBjiXDSdrxX3/JJNwqfWP5HFBjU8jWb3YDPU6gbgxtn3iXuxqufq9mSDDjQ30mg
0A/Ej8Jjq56ypJd1JhtSziIiMk6sUqWN0+GVCOOOrYTovhTJQRbhZ2c7qRdjCdlLNThJgsiXEJYT
7hCQX50E4mLlsMwrAt3naiyl84wkXW8WaRI8xFI+dVF6GweKIyiOaxPtwizrZWaMiVJd4h7Wr1Na
F8UaV8I0lkbFHn2YpoOpde2VyjwoqhQvHZl82kakwade8+g2knIgpP65jqwllfszkjDjXNWkYIQx
OcPk7VaLxBbggFnZbqpAfleJryaphbFsAmZz3gwxV2GiIhlgxDMbPfzJEQO7qhpIkTDhjVR25D+D
uOx2gVVcOb7Zy0j80WGgEx4CSf4QOaRZor2sH0rL1PeayfzKc+rW/U+v7dgp/bvabll9fX7h4Qrf
/6n3p4/+beHh/AR+jxRWC14v+qQpKenX3h89KtJQ/gONBB0zv+XX6g5uH8w+29GmxIGfG/wfqrsp
N3XiejAj+qu9/59x+xgloEpi0KDqrNH+sfU3GoFJOI/gsCE9CaxDPUqubfGxHZ4Em3nGdIGrERfk
tTB0dTTzNMc/vGh/Lzh/zG7TNH7OH8YPzDEwgk3KrUmyZdkIsf7xeyiYVaoVzeO89urElX193SRv
hWXuora6+2FpzlN0ikrULhNY45nqfPswrZdJbJ8iDdh3bFHtAJ1Ux9dS9XDUQ1jPUNpanefNNfJV
ORddBbGGkTpbowKZ3pfNrtbHWxNmu7gzn7qeiYH5EPTlrDeyRdE5c6lY52247snKDIi9QzGKG7N4
Khtn3xAqL+R4qRV7ayoMvOmIJiwaxedoOQRlsihRvBavCnPE7LURj6FyypqDF79JLcuCfBGRtdKw
vLHjSxYksz4/GaQlVXa3cL4mftIs0ee63F0Me4XIZ5EM3UYajkLOj7pAQRL24GRVNww3XNtMKnN/
6WfraDKmBEtzWLEBlQIKjg03v0yAkXO3mJxglEqoHlSGudPYXBnkrd8SQtBAzwu8tZcOZ6dynlrd
2WYEnZvDwMQ1ILWPsr8wzQ+rDUieK7JLaBZ7EmwU5JSEaacpV5qMg7QP3ZCxT5qq7JPqbRfl265N
8JxaUm4toqTzqwXEsyH3iKNUzCAiZLOs7r03nWO8AbJTr0JSUwGiwB5Iwme9FwkZi6EbNDBMuD8J
UIrVEYt9Bs2R6HXy54v0KzaPFibsJBIvunOKpW3nY3b1mCtjuRUo9SERuoCFF63/ZIzpuScy3HSO
frMcMczJhlgU4zBvrRaocY2kbAp00YjCOUEFcQ0n3GcDPj0MtwYyPWs0jpKNtMCGZg27VozS2qnS
jeM5oGGI1amCZY0PSi0ObS2tJD/7CGDSiVpDDFWhhA82RfaIbygwhruBpqXHZ4D+byvH1bFq9c8h
PHuOyauvrhrLmHLK14rdPDGDRH5lzTuIK0Lxjlg5ZykfV0I051bXfeNXXDcBjH4ui0kyLdQPbTQX
gXMJM5R5ikLU6iRSC5fVsA34wDiJyouJCkvLoTFkBOv5307un+t+uj2aa67rm0xHgC3idRMRdyLI
DDMfY9lae16zHxOxyfwQHByJXVX+DUkRWJoo5yPrICmvkFKQQmEhCw7lM2icWThJte1iZdD0JO2b
qr8HMZA9LSSPTDzRhM3T6uQzz8cVMS/lcjvKiF9ABBcVgV49xsLM7dhcxRRVDNnwUpKAijFRtt8s
1qtUWPVM7xCO68M8V+4MsXvnPeWZd+CandT2PELsc7q16r0Vbb4zGgi+sI/o1nj8vh1RIhnjHwlv
ifiMkHsokFppQ+C92uEm0cnLCFcybvqCbA5EZUKoT4U46XgQiv4R8GYk6G3062itWgK/+rekWyc+
T/07SHKWg48KU6q42hn2s0OnlrXXWHoM41NVPnN7I7vTaJPxJzlkDBnqLyKQ/9ypO5NthiD/WnDw
96s3ru9/DtCffvfvcgOoM9ykTLeZ5cu/Xb+T3MBRuXgMQoOUSVvyw+UL0UvnApZ1rmF+5ffJCm5q
nRENpF3lr05WuOX/ePFxi6MuhjjyM37m54vxh7m7OWi9HMJcnPcH9Y1mR7tgX5RxJt4KpALoACJt
3jDYNuA1gQw/1vjuP4yDc5Eu0dWm3CXqijUzMqMZLsukdi3lu7YS0Jlu1SGg1LArn0nVXrOjD4DK
7LRFErrO0M/KcZNHF7V4jrTPpntRPMJ5F9S5tXfUnAcp3N/kZ2ltP5BHsin2/rnfy9YS7w16roxw
v3KlvOZ3+5FCgUQ8YO+b5qL5b2gIhFhiskFHEPUr39sRdJrm26Q9MVE1rv5LdypuSJ1gTlTNimeO
uQzzD76lnVd+waJ6A1BZfNrJOm+WxMc8t5vimJIKMsNKaY9ubu/aADxKBPriZFPe29nM3Ht7f4UY
+AuYw6p3uFrOIznQWIbkOat/lpEks/nuuOtfWlI7zs3dgujvza3zNI6H8nXl/uYmIDsQgSn5R+pa
g7eB04Qoa7AwbLz1hS4zJV0Hd/0Tvd1dPXJGNDtgW1/9LCQObx4YK74qUetRuJRc/VV9xfZgh49x
u1EN7LxoQZYKQ6cv8widxT62L+mXh1s9fPUoPajhJ3+oNTMtOD8sllfNixnt7Ihd4Cx9sLsZw9wH
JKmICSsGZy8RGu0bwduZsw1uOLsbAgjQXthMl/Grsv1wvW+26Q5DHFYiqEBmOJzT5/pZ4CJ6ZYDA
2rOQGdow2uJWJuSp11Z16KZwsNpsUZ0nUYS2Ru0ZKuzI92PGt32NsAphH+au7op6JRdiizIj5m1U
QJ6X1tpucB3vdefBh3E2IrEgyXGKZOcD5ryExTWd5KDzKu+YZzyCL/MuoXHWKhArSyNBulg3WNTp
iNXtqF2DZI1cshkttkw7uMR5iCBjru8VB+nhwvjq3wCeGl9JdzB6YiDrdaq5Nc3cCIbUcSXlFisz
fZeJN5GyuKH1lK92suK/EnFI9YocwrFcI0kIGTfZT5H2QpZLNqf0yPnMUjSlNKqo5JGkax+S/KXW
70hbNG3BcicEr6thK1l0awAtLFC7ixJsMnNhcpcz43KILQzHXdZtrXDhZZMUB14U3bjT/qef7GxF
/3+aKgK439vsn/qqX373bztV2pYJD0b/Qm/l/C4kk3+aLhC2rTq7TUv+oa+yfrIwZgC/gCj2h6m5
9ZPCRUD4nII3g/ha7a9MzdmC/sPZPu1UVYJx2UrxS0zlpi3yjztVuBGmLbx4JIK1x5MXPnslqRMI
ZYmXSuudpJ6H+tz19iItPgoLkRIODGJiLbqFyDOXibc0SRvV/VsZtIvI2ziYDWTk7sWrSrYSOHPq
HcHfaw2mNpI0fZntETrvRBXVPBHqmyKDpc6xvEWvFmMpdcI8TKeqeaNS0bJHxO9lB92qUMhg8615
pMXkLhgLTVsZEcmgtmtoHayL0Y0IOhwP6YDYSPWJ0ZTDg+wck0RaE0ohzRzsonLyImPVF8k6MR4G
DZhkrWDEMtfpy9B1S70jMTe3S58tJ3XeOijVR9sZb6WerBTs9U4rTr5FC4S568w7Vy6pbVcCvPFC
KV9LZa9GmyK+2jYZrFquIiwO9YOZOnCuONJr7VyI9Nr2B7JqDkGCSingNV6JNlNpVNL3qCje0kI5
AgAChdjzLSlu0HE8+N7aMEfuE24+/SUpr2DsZq3xFY41uPTPDFHXIL8r4tHJ2ArCuyaSwxzEPDYs
12D8iP5cKnf4vTRkcyjzdBYTSnX22n3HoJLuThRuia/Ms9a8jgRYuH32qvrVqjL2hVUfBpmTWbWb
ZeeVN7Ut10lK6q664NO1Z9pD6Ib1FJMx0gwPIvHcFOhygmfXQiYVdV9dLNwCzoCFvK0ow7NBwHz3
lfiZmzf1sQ/HQyR/KjhXw0JhNDlwkDtr2x7XRfJgp6+YXWYm27+4w6MGdi6AJT3w1UAUqMysZcaS
Wfdi0x5pyJ5UcI6Aru24PjZRvMo14vtCJE5cvJav885faIHeQmefe1aztQP1AbTEV5mAywqlHYZc
kF4QROxNSacqLRg277wcE5x0krzlmB+i5mxLFh8wOgBll/kSWkCo6FrF6NFbqtk+Dr7DeNhmXBIY
LYe5WufgJ/qHtAKea7mivvk4FQ25BxhsZ+GmrJxb2LuDZ2+sHAp7VfX9DDLVnDAch8V3FqxpRCEt
KEHJp6wgtZCxrI6MTORfIjriq4YMAGBAzz9Yvn4FfJVF3Vj2rO6Lftu31Ge2nEyWSy/btxGzNpm9
F+R4a5RdqSiGm0/zs+uG/O6VAKZUQ4P4j3wu4hrz06NjtxY9P1p7k1+JPMqynsk+AYS6QtJOT3y0
1vRfxCioj129lDTlDkEQQ6nkWryOodrzMzarsWdSAZjFLhp8D3q+Ay/7GPsKjg1zJIVZBoCmyuSg
5gWBxJ0qo6SP62oRm9ZNHslU6spy5+dYNlr9W+hN5PZJ4J8EtnHcRSHPWBXpBBy2xmsW6dp7oNvF
A/uVaulbveBbjmzUeMDgY9N+MzAgPeu5CJelyXmi6bVYDqPod0NcsX9nQRhP629lWoRzPLITL6m8
UHUyfzK+iJJhZ573/qGzJP6JkyEpg0c9VMyePi2FLVS08QYy3tqe8LageqGuZxCeXkrdX6vUiIMF
ltwnZrBB0mrCeVX47lLcCJ3ULZvxzcimvQZ18aR8LYjpI75Jh8SVweZ2vqxKeeh+3vRPO/8AO1Nc
mu88CNjCQdydouqYyndD+RTdNwMMBgrLXrxKIAMzK93mRNPG8cnSiaFlnZsTqVSQHPvSaKRaoi/A
nDcX5YNT1XuZCr0zqGJE/FiH/g4n/9YuCFy2w7Wd7k1y4KTvWqKKRpbQEsrI1LzOVkXH60r4pGoc
GwIUB3080YuzPPAxuSUw55mP9Bdn0jx45KAnY3OveYcH6b0asJI/lRY8Fs6+fJAfcjN9ionoKehD
ddaZQPcABL/asepqPN+JgaQNpy/5Jke938rdS48yTdabnfCf8sxeqQUc/PygKtN8kOeGQzfSu1sw
EAwNLY81xlceBOtmiIjp2Sg00DBjXJ1nzUAuGcavCpB5HzI7UxqQRSaZ38hn42gtmm6T68Y6h4zk
qxce6lkD83HwDuMkFElQjCj5o15sELTcVQF0reMVrKe0zELsI7XEJIKdcDh4k/CHXhtZzkwPES5D
v9Osft3VPk8vFM6q26goVao63QTKFhQtgmsks8mTZ10seSNY9Wh1jnqwn/n8WAYyF2G/BTX+QFR8
jdywetNQEmWrxtTJbu/Mja90K71DBBwGtzBKFt4kmrFL62pW/hKB2AubgAciNdZSc1T84TkS5dlU
vaPlixcCnCEOk05ebTO1PrZIcnKkOdjjr2N8g0kI4OACCmMhV6/Q5zcNWh6t2LYwiQbdnkuyNu1G
ZlXh7DoV4dGULFmy4ChrUjVgHCdLBU2QhAI3o2MAGrkbxbnOZALU+Nc4bRJye5yKS5S+rG5w+Q2E
0fp4LJdmgKm89splXKJSZbY6TxAracxZvYDQg6CbyUU2t3Pkjw1NgTGSF65Scd/HIoZ/wIwHKrOd
tPPEGz7GjigKM2Bpqi0lFWmT4uDUeWKdCLR5pIppikXMnrSp0KKGRA2W97b/tPKrQnQjFgD25Sw1
FRwqdI8pY2vTY2BaasvQylY9+bQVsioYnpAhyclsvvAdQew4ddqXDjuD7MVSpwCCBubJ+RwmHVfj
JSWoOjO4awR3onZRK/yuwa1ps2du5S+QxwtSKg20MxayrbxH8vv/uDuP5MiRtNvu5Z+jDXCHHLxJ
aB0MBkWQExhVQmuNBb2NvI29g+wSmVXd9VtNa9DWZsmiCiLcP3HvuWhnxuqNy26u1kThFu3GEC/E
OU32E1UhgFuUh6J7iB5DhoO4ZitfnSv2XmF8pUhnK9jL+3JygD2H4muIH8q82urs6fPmYTInFWE1
c9KCzAyVUG3SLGDzD1BSzZFnhN28vhtYQEG+mBkYBbwc9RPtsOO8xb57yrRkD7pkb3I41NazOaQr
wgzmGvriTJD4Yr85xH2AbwC7ciZrPELMXJFHYyAB6Lp+E2nLTpWLkIZ/GsEGUXMaTTqcrhGXoa1m
tXxRDRTxpVavjbZbm0HHIXSpiDmxvyypzGuIs64ZMbh9BRZD1GyE5X+KoagZDdRLHXtBN6oLXeeP
gQtRZsDEarXnz6CcurJcZDwCrhzWYTzeRxr1Sr9L+hYJQPKqQtWC23jwhnpDlIWO6i9lre1hdAXp
YYwLq0xwJyAIgZEdo6aOjXebnkyD0EaynDcbHGYqMQjuvaVfQ+cY9he9zY/9VMWm8n7kU1C8wN6G
5AnFtgPIhE54xzlmKA3ChPqpbOVZHdtnU6TE1k1+YnbLQTnugzjaJtqj0XCy29/I8mCzKBdTnosL
a2umji8NpmpZngNlUdfUpgYqEIqjxpiW6QerIsQQyXXlwGkliG2IXbp9LipbbIkcIY6GAYzTLiWD
cta5W/ZOkNEbQGHtqq/lshTVKefqzSc+nXlL6l3UfxuZ0STkCcTBuspIrEH4b1ske1TLNlybyB61
Ye9zL9vIObnfUo315lefnuuM5f/FHt5hN1Aw7N28hO59F+vPbrnNBrBdU+ANNUtHHmM62buQd+th
OKGs+E46Dx4hfd1bHJ0U5g0RbgKF9T7E+Ky9Kw1j25EyQUxyQFfdpQlFJbF3/ZfDs08jXzQBSfW0
H6zo7Zo8W4WxtvJpo+hAWTAjr3E2cEWn4zoOHpvSXmqsRTlvW6JsCNBCAKMxi0dogVJD50Jjnsa6
+xYp5pzrYO1L9S5O7VXpkyJCPk2enDzee6PwTojq7ljj85BFZNHKzln6zqOHmHsyGnLZpQZLMEHu
oXVrs3QfyLMTkdb2CyX8v8qujJ9ng981ufaUEoXKC4wj4V4/94/YEhmpxyUjrPTU80f3pMbLeqdX
35QCqW0brGz/yeEJFOTUeuJbX0W7oR6WICy3HTkfBRYPGT23GH2Ej3tUfJTdIcEEh/JnVhWIERvl
06LeEBVDvP4jFC9RdY/+pSrwoeOloRLzq3NXfICZFvJpbJa6CSYm/DBIvsisC3Qdi8IUrmJ5KVlW
u5S2GID/5/ex7n9YDk6D2x92g/9+GaYQU/px8hJgVv78MlC2KWLIK7JFMcZOlhc5QXhA85Qbj391
+3ir0RWF+bNhUt2tbfBntsPiqoYzr3B7sThEwRxJD0XqUodHUpifer1W2m5XjscmGjcpgGTz4kXu
+fvP/k+euk/Uz/8+dd98YR9p/zSUQRHIp/02bmeJbCBQtbHw8dzy9/z3tptxOzANltnSUJGtM7L5
ceCOuPCnlfYPE3fmN4zbTVW3JEst++9MZcBt/PQ4sWpm4s70x3F0m/eWPYk3f5zKwB4d/a4g4aAF
PTWeNdJuYmc9Wski0whzSr8V5UfXPaqnHlyiMRMVk/SIE1a174Qir631zLCR6Ta65Zm9x8grQM6R
uEnPuq7zh1pM1QuWlGN7OCKZfzcTMS+JSdeVe5E/AoWJgo320BxT+YjNirUYm/e42ZewLajJmgvV
WPkyII/JufAwqfn1UU2XHsWTSemxCsxrFX5iOW7St45Y3Fyba3s9hgC+aKI7D2jw8KkPl6h+qpWX
hPuzWI7mazOtSMlGVatXvqN41Cd+L9ohjth0qZBrxT0TflqrZBf3X34F/9xYj+lrgvWLbbYyPEfQ
JouJHqz0DHAW4HY9IEhBiwQeJv4wpandY8Af5zl3SEW2BLIv4HxLZxveM8NV3rxiW/OBTINNnIIP
jcGb0VJONzSQaI8Vhf8xgPVg5FGkj0VzoRFO0sd4ZE4zGROTTR5evfFOv8Z6y44VWgg8/vRxrO8M
5t5V/ggxzTTusFS5/dqEl0EX3cKaIskBGeUHCBUt24XijVlTT+vIeps8lNS/hKSbS5yXlTndhYX6
JOR9mb6TFkfo2wXR3ibcdw/9m84f9r49yUf7uX3MuNdfm/FDfVbfJXiHXuwjWsi1Rfl/73QPsQFz
i682HIoQMARhmRn2rZDNJpsP7xnNIB7SrmFQP4d2wAPF6mfY+KCfDgGAJaVbyquf2xzGD611V3ZH
C5AtbXjGS4UaLn8NnitSW84MuLFWzN4860vxjpl7zoJ71pnJgUjhXUpPOktemk+iUk9cxfaZxa5/
4g8iFrCNzjHCTOaRxwrl+MYDQx4v9ZitSUF6yYMM15a9LMgHJHIsOvr2svHX1Ji0R6O3o5LJtmJv
D4cUU9+MvintEII+GOGdSG6J3FQmORobI10h5eDIhliSXGp+h8pc6QQ2t3QrNpLLPOTk9d5DtGGk
QSVzb7yGzX1mPGn53qsuefE1mqu0WIlomMe7mFByjSDYgfqZ+2+VFEhqZ//cI/tXyuL3jMm/OLTf
4ir9f/+3+vHY/ulTfzu4Ne5YLlx8ShAFpwDPXw5uIjogFmFbgk5mwoemEvl1U2r+i9Xp9HmIhzju
TU7731elbE6FIHv0+6IU6fofROd/JUIX6s/l0PeD22SYYzLwt01L/PHgTtMyNfPOBh3W2Ne8LZWT
qNqtVdkcPxPhK4Muyx5qRAJrZcylS1r6Yt7F/TaD146wj7mtetPG4JIKe8rI2UZDdDGQyzEOXJlm
t6iU8eQTtqV5nHAEXIAtPSEI3tZ1f+vN4VDbcCCgCPqqdXTDb4lsw2XljwCOyfhxxiUmob3SwCQK
PIS+BCRqokZK1W6s0W9ehFU7z82gDQuEhWPSZHcduGd/JpDoNCLfRNCcmjB47/PyFFWckXb/5uap
OeNTrrLIX1TvcxQ9EKUgXadV9Nl7IiKIUAbsfgdlneDJHj0wdgoHq6WAVdeNmC+dZ2csXweRlWw9
w3bmZkn9aOVaPG+kvbTjZhcG1NjML+6dViHHvSkYM/Q4/+JZTbJCkrIEntgWEOF0xaXXb1a6Xi4U
mvoEI7bkgCWbuUczWHo6bQujOxs+yizR71IIJM459RFnWqfebnbxsEk7fPIs7iJkIlO0Qejn66SV
q4ZBhmnNLH+XBPIu8pZNP65Lx3+qm2OVPxTZszOtkBGRmNUtyJ/K8MnAv4SkHNhdsMs6nFAO7CeL
rx06dB8GVLY2qXZufIuKgZahdM+Gm87JLjC5GKKOsVJEx7cGQBPT73Ftu3hXxSpGIV0bc8wLbgSK
u0CX9Fxgz21h/Ffxibm1wZLVwckQGXLlK5BKGmxZxmzanSaEJWYXh0vO8ded4LO6cB6rBNGvq35B
pvs2Q9czWGtVJ3hp7K4titycKVKcwBaIJK5xBq6eTv5dXehLoXTHximcZ9cti1XgkqOoYcCATuz6
+aOEtjn3pPTXUs2q1T/3KPwFUmH9JUXuN81I1aSfP56GP3z2b2ehkBrges4aZJua+fNZCI/WQawp
WCOKn4pYRyfpDUWHppOkpv50FloEvgF+c6SOAPTvrRY5e/9cxCJCAXdCSYzQdPrxfixi7XLwu7ro
MesN3iS/Zr9ioCEqRP1h2v1DEpIf6Ov+c943TBJBLEK0OQcp01cve6xleHZTpL+wOBkYJs1FyQyg
z2oIiap8LS3/Uc2vVlwwwRp3Hf1RzLFATC1eE3vtaD0UU7DhPNZ9flRse5lOeP68RV1W+PhKcKq1
TOiQ9vPf4Pf2niGtlCjiFHrviSwk3BMUTNdMCUwNV06dL8O2mLcqU0pXvoKinRGOOivDR90bN6WB
DEORDwXJizlKiRrcmPDqU5irz1ZTnOq0x+KpKC2DtOSeGJilV7535qnHDKIy7BnV9ikf5L4I60Od
1YBhWEnWjVjByfQBGaQhtIty74XaspXUR4m/qYIPZGgPCURJo0SxocptEA5rM947+KRTasSYujWZ
9N71jVAS9pfzCbU3SmQcsEuYwWOJafWvkWFFODabUmhrXdzVibdn8rjPnfRqlkwbiIh6T3R0X4gh
GgT+2J5WdgPwqAUSypx8CIHaBGgIW3/nhMq0vKpPZj3eRt7xGoOkVupvNDm7sB32wehNOCYdy2R4
tFtwLUZzIUfuIEV2GVgoxA2jSA0zac+MQ3j7ICmPeV3doIjuPCrwGHmLobqwBjs2ya0zwO4DXgto
9xLEw022DXy0ZN5yoyKQm2dNsfW7dDO64yHQnyIHmSLZWRNXE7fw1SFj5MRU8kpqNQHFmuuvQ7SX
83o6t8T3IyycTjNlOteSyrGfYeTde62Y0j13jk0BPpojM3q2Q2w88Lf0Dg5Wlq6rujdPTXA/oOAf
CQyyeTI92U+7t2Us0GtPVoD3gsldRGCxy4VMZEqYfGhoJyFN+RPkwXCAPiAs7JaYdxYurMQ0Lx4U
5C1oUbuZNfAa5wMJCM7R0ghbKYFu4Bs9F4zxZiU0dummTwCaX4T6mXrhWehyAWRjFTJra3CuaP3r
kL66BVJQozzE0dGlMQxG2jrykdTwRMyPnhoLLaIsd86K+y7cTdwD7tAqiYlDW9QgeoHcrYBDIkES
a8fumWlGSydPUJaiJkGRDAf3SB7erMAvE2fWutcaaCP9ovf8h9GHSleiFer1T8O4JPZw18O4hTq4
RAfA5Wbmi8qkG0VUkCnvxggCBvkZQgATtgL9JzPKDF9Tn6ER09eJ/ZZrV6pynQYvGZml8fTLFpII
e8SmgLXcrHx000iKb9PGNg/rZaPd1WyvVX4rEnJmfm1wsxvH3g4X9uiwVgfCLsV9H427xB+ucfLE
VUgSO9IZxsFzKlAkYu/h4C5KB4nm8Jim3KE64tgvzc9mefUUgmzpZyI81v19RzJWeNXlXSi/OcGz
xvk2yqPFsRcDpwZ6YxQLGx0CvZfmPAU5SQGIqph1L0kZOrk0pEk2LvrgS8+TD2ImdjH/5WCzUCum
MJJJ8kMhZ/GgAE/IPKZd0U2m9twB5TPimRtQJylguQshXnQtcZZW2j9Etvfql8p2QCFkQangf0vQ
l1vbUeCGdTeHhKWIyXdixPe9pFk1935Bg1fpq6RuF7xjzx7LnTAo53ZCzkgROcverBoe8OytiMO9
K0OyKErlMymblZvudTO7k7F+M0z2wSJq790ey3gDx5l0qkyy6/O63VBG5eYfXSuAkuem/v4r/h7l
80sMz+ktIaIHUNhX9afs118/77cqAUOuMB3MGxrIKG7p3yZdyJGw3Vq0K4TA/uzrIAcRa66BfYOh
lkX98HvDRL+ka3zcBjmrQ4L4Gw0ThpM/FwkW067pp2B6bP2R6ZCQO6wFTUdoqU5Al0DNUxDwkJHe
pDort2tfkwj6lNJxpUGWDsv+oYnqBYjLPCqNWeGl157dVo78w6sShxx7TKPxPWf2TGnF3GmHjaGP
JKuhn8yJEe14XgljRXewbYlTE0yRSYthRwbBJevkNa+S46i6L4MoieELX9WKZz6We1Hk/RbS6qmB
/Or7aEsj5sglP1ZY4qdt4bLCLbIkFUIKscey2b3Dcw0zsUnw0Oqdb0CkIuICg0NWMQ2HKa9Ql1ua
s20CZYM7+clL7a3WHlOFsZ9urbwq28HYPBIH8Ba29bqEwjlLgtd6mhfX5PiQ4Gp1b9gwl02b3USR
cZQ3oL09xhf8OjJXLxacKBxUcy8wnnVwrBEQ04RcM50sK9VgUENaTVvztmPzFwuPHCLzXOviqe+U
HdlMjx6gPUPu9DFbgQLYoqN6st0eVazCiEYPsaQN6lpC1m6xtnXefWI8omKYF6xQ6yymljApePZa
cCPMZNMP2XGwv6T5bexKH65qvciBZ8s0XDvJc5s9dTV/1tx8GibxGYFKvrhVLum01p589BuqoDvV
QYuPziH3P1p4jkrm88zgrp380oPLIlm5i/Qb0rmNGoHRkNzMFdifqDxmXkdPcmObQEolACLFn9sm
A3mSrvm/PgN71fJc2B01WfxpF0o0s8iCIZrvS+TpruUZcYPgwcczKs1tUmxUtrpdE82SDhultD8p
1Ag3cdO7f+6Z9du8RrL++O+jntXb23uGfQledv1t+Ek9+dNX+OX8Uv9lcnTh+5KaLhFE/qifhHtn
8RHOD1qan5ocSVYLol2aHIF7jVPn9/OLr8Swx2B+ZArb+Vu07Gmo9MPeh3mPaupT0zQ1YDZzn2kv
9IM0Xisaw47joiaKGjgc4+FA9di/JcObTJ2VaGBxYXr0y/DkpsF90Ot3jWRRy7jFlO0uGC5TspAv
T7rzhm5K2ITiyI9eIWaJMB+NVR9vdomg0TXxyI/1olJhzBn2siSzlTfia0/9UWOP8XCuVgVjd2Q3
DbL1WljL0Ao26ACcuYaCKDON/Q9/tP+w8zKmndbvOJ5ffndDE4iEeJWZu/38u+NKasvUgLhJZGK5
Kp0wQvFGqjuU45E9/izV9VPYx08ijW+l0uOkf0csyDuxegoA7DcacnVW20W0aPWj5T76ybNmPbjN
e9JHM6WqGNgss+KsIT2rDbau1OshIX++0d8VyHgCpztH9CBtXz0glEUl52171tGyRWSmoNvy0zu/
JVg6hvo19tvUyVA4igezD+8HH8tdSj4p3/1UaPlRJ6tr5gOwqfC/kOb08NevFXub//BiodnVJ2ik
DQ5japZ/eFAaS1QR2b48KAG4Ri//MpEXaTXkfmKzhTx1KPV11YcENsV+MFYhNkNyW3kOuAmWxHLw
cMxWO9U/p3r2kGnw2dHKDzCNERkqZJ+0+n2QnmNG+fq4HfXnhBq8vajjttPPkjt1hFVz1Zydipm7
nfQPh9RHwtP0KyUl+gsGZN7gZiaTqenEXiJ5wuVLDfcRuskU/7HL3AZkeE8WHQMsFKNGPq1Jtjgz
Z6HtzJMmPBss4WOtX3cden6lX9DB1hb5ksHLUJ4a7gse0bFBoKqFy1bTDiFBZ3AsV6EDwgEPn52w
UcgWA0sclZ09luZJYbDx3Xztp7fCAYv9DoKtLuqlhkAoU8nUSLK9ExYrtyznqpbPtSRe6IO3U4Or
HHmJff+chPomNgNkYTSKIUt+U3mtCmNnETTWoXvXaKl1zBWp2tOs3hWqBx+Pt+Z034p046TGNsPV
36BEaLADhNnRSNK16o9PTu6u3QJJQtqdjMC+uUAtILieB9vcxkT06CUUeVOfd50Ylnij0UuHq8JJ
iAmpsxl97yZ28cubuYF2M9dZ+rSs7dh0W7jAbCcnWHmcaUq8atxb42B90D20YMHK1ZBVdMPGJniH
NNYrwYA7gyxomvxnK1W3A1F0WPxmuundRRVtMHuw3uT36nAzQhdYKK3O7iJAMkFKWoDiLAu/GeJN
OtAdvWBc5R2qtlir5i7VRF5ox2I09kCnJ4kakiK9zq4SJB+v6hRPj2jHY2aZEZ5ZWURQ+KCwFC25
qGmK60O/wQhYJ0jOGCU/iNJ7K6R2dhUfyQlEDY2RKC9XGDcvURHuQknQaCgeApMoWltPyV9BMmej
SbT55pW9Tl0mlJ65K/qb02O2z+aE6yzVAPmbL7rtSLKi5b+BkYcMaBP9zogdk0zrwOvsLSQblTiV
VnbqDZcsAXvq5D20YQi/HGx7hWfPWrFknOUtkjDbI+g4aqN6COVbaY7ZPKicg8YBMyWvj9amC5Wn
2MeyG1jJZwz0TybVa9rsw9jbpwVT8Rq6Zq/cEWe8ZXNL0eLsLXayaWYuRyHAmz6HpocjsPQD6F4j
4Ly6ZW1lY8RpaNWqB9tIrsA0D22qLXTl2c3GaiKmkLBKlm9jdBe4DHNDhflHeKvsrG3hD4+kw0NI
DN9cpyUTxoU52ELkL2YOcuVQaLzJ652su8/R7W+yBMmpDHG8qsZ425vrIkI56SjwEf31tIRUGWZH
jlhFTJiSfN9o0wQaDIeFZDXMFYyFtoB8mbmb0Y6+dGSAZqjfciVblwpPnm3uahtlQ6+TiSjH59FQ
r4PFReeEeUYQk/Wm+cMTYsRxVrfIH5pOO1kFwqwkGLck1OxCx/mo84+0ytHYhRGeU+NgkOZcD+QG
gsAfhg890VCaQ+roy51hBfep6a30oWG6bYjdYJwoFuZJUW7d3pqEpQsdVbATJMcY1skQ0zGkwCL0
aKVnQTdvSRFwmfXPVDO6KlG8KkgEstXiVCYgufoJtjIaxip0NQK8CarqsoVEC6arsMndomOlSAAv
+JlCxp95cCS9ZR7RDqMOTSGfdsfKy2aD+VHqNstqSu/COo1te4s6n/fraO4ds3gNqxFlnH8nkPCp
SIt1ZwqGxP3eIOqPkOETCaXEtPLDnhOF4BykiGRq2OAWadtOXnkH+Ib7gyFRAuhhaOdobU6eKjac
vhvQdFuZla92l9+8QUMk2bPiDfpjg43LGCjENXNeJ90maHHH5eqjZnjkyrBDtVhAV3p6Ed1xDK+N
gajlW21Gz6xiyDRUVo3J325VIuA2aIMyu1+EHNcepOEE3lk/1J++csu4n/v0oc6f9cw6K06Hcr9Z
Nva7yNRdUugsXP05Gc5zz94J3psqU7nKDU+KQVREnXI1ikcfzBcqZFbSJBent7oONjE6aBf8Uy+U
pek5qxFBad1pj4wk17rWb4WOIy+OHmIOo9E0IImqJ41dvI9nlsDOOGTmW/VL6k2OnPeCBgLKyfDQ
kzWu2sjG7YtqBZ8tBZai6mDzO+2lC+hUNFIUVFXdNXk+K1ApsGur7Yc6HSnlCDdOCe8iJ8ABTh3N
iUXYCLN+xTeWIYBwJORjScimrRCCPjzLBKAvvmKz2bfFtPcCyGuhWrXVb9JBSS3gn/dteZ2CJZrg
EXT1cizJgh7r5WhfQ7kdA3TmMEaDt8bjTcPOS8esB0fVFMa6gTuIGwgtR8LGxlorMWReMHpyyLa1
xTgQT6BkJ+4j6zeovRhTs8yP1gpGOpEYi4x7KTDCjdK9whbc9sCdI54wtvkSciJCm3XWtgvs/Oya
tPol0DOur5UJPZn357IM36GZymGbW+E8yDd+txJ8YXR3AYMvWd4a++IXTIF2jbsomkVXruA5DT3Y
ZnivGso99KE4lBhDTecZF/W1cl7qPqFB5WvU2METWAe1s4SzsraC8WQHDOszRT34ylfZWSvbMCda
DeBQkP7R+yiXDiku1lNgvA3DtVQvTLA4YTCZkDuKl6Y6wQtDqxw9dYV9jNJ2Lixs8UCWg48CdGLx
nMT7cjjw7dzcwbBuHZrknEGsj869CAEQnhJZz43YXipo90ERLsf6gG47YXIdi6NWF2Q4oKxw9glV
SRPs3XAtnPtBR9Z9MNKn1GdRWu4tfmmvnvn941BgLVg1Pc5CMmpfRjzqtdw442OpvfX5hxWcaEZz
dZ1iSQFlPzesd7X8DAC0im0bolO504J2VrDwwPuxjq1jou1juTQJxk4fB1JsNLaNRKboaG7RbxTa
RTexqmuHjuB3/9WAm+jKOwaJJ80jA7l88HUyZJ0EsOF4DqodOp+CEsHXHqyeuoXDoki0I6Vj5ccL
WoULaKuD123c7tHu7yP3myw+pfqggFDMSKJQKGh13oaFBTATbDYIB/JpJXVOWerbbJS7Rp488WUE
5dpSWWy4ePTzNz+5lsq+MLZj8Qx9rS/JK43u2CotCpcJaN2dW/SHDZvTxCrvgdqcXWleS8IX1Nyj
YG7I+XjOW8y5NnGJpX1wERqNUkD8QjE7N4FeZy3zb19czY6Cwe2UxyE2LqmXnopGbqli3vyQYa8Z
JGxIpy0pZCev6Y6F28NQS28j5NyZVAf6Oc1m3hNtS2a4xaiwwQio+VMP+qI193JGVU6H00b/jH2F
GThUpzw+FdwsvdldCydc2zUVmjaAfDx141GlSjQJWGEGvXPrzWDicXGIyTBz9MP6zGp8yERcRYax
jFG+DziAU4S/Othu2972TbT2q/xFaQRoufHVbV3y9SLua6Zt9rkeVwSvnRDWrgUiMpS7jcej5Pb3
Wruq6TxK5vQ5GxYsz9cQ9brMIhwoJ6X9lINk9e7xZAFycp2VbihzJdhXFfRv+6muPzTlxoZFdVBE
tojkCYkmwGkvonIp4w6h1LcG2wVclEUQLIb8taq2vZUidmaFrbOsGUCcvRrtWxVfARVhTkJshcU6
XlrqLSFtmY3RIQn4pxqNU1NM6DzFBY8cvtpDd21YczBoBtGSXvwOO0coNlb4BZx+2Vj5RXPTS5u3
64h3UYpitnG2ak/Yagdw3OBV1CfOk9FOJqJ54cjv4RGwA/kWW5O2N4/ZBVQIcV1v4Tc8992pdV9L
ni/RjA+Ow4qRH5QCxykLdjjPNUhQLcDQFkabIUfLK8Z/z5D+q0j3D+rU7526wR6WRBxb11Cn/mFK
YdLYZmU71gyqAMyixR+Wrv9kkpDi+M7MlcG25ZapeNdkoN6LqtrIMf+wo6c2e+l5MxjWCyTrc9bz
XLniw2w5tEx7EQh95XhIqkMUYDJ98oDfVp4pNnSK9vx/66D/3EAbBioeeJEMoA0xDZJ/aKD90fFz
+gZ+B15BEcAtGVHZ9A8iKRm+3MGjJ1/ZichpbNrPypTwWXY03Ns0Bj3VWxR/Hpe1jkYkt6y5Iz+h
o3n5ixnfF7kHXT1qDsKfzCX1RsnqJd72EIoXpe19reXbMFE/ZX1X59Vr45uHTNOQvFffeBVWWtms
I0tGvPPCi1XHj3EAHI8FcI76rfXGJYFkKrJvfCUI6lYpwn2TVxuKLI6gZsGou/f2brUxopsomWXa
Km4tbt/QW+UWsklDrGOtACNM6K9HRep091VpEhrktncKLoqRKGsoX1u/cu6dInyVgD7ngrchqxjm
NuhOnCWJoqSmeD3yFgwxxJy/Sbdad1Z98Fv04g3XeWZLMhCbWxxa8TxL/F1W+P/L31BjIvfHiRF/
Q9BJSBAQYhl/MBtraYftkZiuObr3BXrph8QUT75CmlzdbSJmNxazZ4UxQS6yYxQz9l7+9VM0zQT/
9BMgfmBep+msNabFxo9PUU21XwA2hGRCwu1U/uM7enKgy2nyXffwLthHLVTXbsJsGswJx7Zgn5gp
7VxXxoOXu7PaTihQ70viLZ32taPYVwk7z6L2UOBzDh1CEUj2FAi7wa4tcrToOix7JZU4tvR/vPjl
uxTlv4+GNxnwhK/3Mvuz8OX7Z/57JOz8S1U5B9DxgaH/nrj8607L/pfGvkpnLMuw2GEsySnxuwiQ
QbCDCtyw+OgEUvl1JGz+C50M+FppoaeBRvu3LPWkufz0jH33AmgGPxZBMCDRVR25z4/PWJQgGo1s
Aix6n3YSIwbY1DZ49wfrXFaevvaLbCd9bT8UBpxwZ/wWEogas0zuh5bkAtBU0HzKxthYuTglCfNi
N6oID4SzNA/6zN6NHZGh2Yh1M7ddfIw+G6Z0YGefjaxyC6U0lxFoRNaulxFUIocFzMQcemJmUoLl
ZCYqaGYbI3o3JtJiokf1XQh8UXXx1LcZMucWLqOcCI0tqEYxMRttggmgCDSnZOI5+oAdh4SdL6BH
i6bRE944z4xJBJ20BZmAExlSmxiRo45ThlSBW25iS6ozxnAwHm/td7gkk2sxz+rwxcZas/KrKEV1
PNUuYCmJT6EpbY1zoNnDnklzDsSqPhe2v/NS/PZRvYlxProT7bIEe+lS4xVRQvQJgmj0E1fdAnkW
PkPPOYxev6wgaDaYp/wJqRlGLl1VK9mMT8DNEfImMr1F7rFNn4ic1G/RhOgMS2CdZGzD7dR7w38F
HKaBImCOgd7HsrSZP+E+TRixNNr9sfCmUjdbV06QzZIo1+GBlylW9SZh0pyszIQfmmJD1d17lqEK
jqyWbbd7xYe59sN6Fav1sjZzJDz+m6PlUEvi7ATWeDNG6bZWm4+ok2uaZwSZerLzg3BF3MgWb9sk
cJmAVc4qcZjZVJinZl7DwhNdOxjtmFoZEYIiamQMA3a9Pm0vWqmvSzV2X0Q7VphxDPVWxXGycCbh
fZHiwsPw/M1PbI+lJhlgJdLAxmEjqHcmqvvhOYeBRxIeYT0iNe4oNANUj4a28tFZeFIQaJLSogeK
s9BNVN1KPi5kRSudpDVpnDHzltp4KeyyXBtkIJIqeZ/aHfg4cj0AUmgSnmwFn3yp4VAeN75NKvfg
dhDwfZakQDFLF1MbCq2IlGtCxFtWtsM0hGsYoZ71oT94loZYanRfEbuR4BvBdA09YOIFpvOUBzQG
gGPyapBhfGd62T6R0aGrcTREXOUJjHb0rcXBNsIXCQ3C4DedO0V+b5sIMfEEZ7MQJVAgogPDk4Gs
S8m0oNmagQc1BouT4u21rjj4enlFvMPSMCrx56khIiCfQQvhFm7CvqKcyBmN70MkyotFIcXFjGNm
XR79uW+AvoiSIGGFLDLKFovILxRBq1Had+HEx9NT/8WJmD2IEWOuVmrrEjtCnSYPiJuejCh6IWT7
UVNIIVEErkwd2nLLO8rz2J/7bkfGmkxfpI3EOC/rfWT317Qz/VWumlRD3dhTDOQzq0Q5aw/Gk/S8
x0QfTqbpPlpOol7GxsQ/YuXdvp2ww2qF1idKdY+JrtZ1y87lF+h7pmiB+1pZCadJdrB4JWasX9cJ
4jyqSQVbn4s7IO9Tc+45nX4ZEhUmGtkqF05udDEJ6xEWRwnobFqcyDl3uQ9aYAomGsAi6D0oPhd2
YNQZSxbmlFc2Rf8QAKkq2miruEHx72Lmn2ybMv5SeLqO3z6rt/7rz1cvinr+8a2q/8//YI+i9Dbg
tuuoxTRsf79evXyE3kJHYm8SFfJHOYllsfNCbsrnfheW/nb3Gv9C/kFzggfLtOAf6n9HTiKtqQv4
aSdpEoum8/2lg6Tf/L6G+6FLkIEIarvq/z9357XbvLlu6ytiwF6AjX0gUr1YtuR6Qki2f/ZePpIX
tG5k3dh+mJlkJpllr5wtTCAIUn43WfzKeMd4BlU7w2tEwQ5OS2P2KjksVJG9CBQ6W4fdmLl2Twyo
2frOxcJlZzSMEy8a9ATx2sN9SVe68Eaa0YcV8wsY5pmbvLApNY12CHx3tFYlU0kNCkrthlcDmKeI
r5H67CAajPCoTnlxCwf89fouo2gt36C8yiNFG5uAanjCMvAbcOMv53bT91rsVNh91jZUMYtey46s
L32xz7XzZdWWN5nPMj64nvxkNt4pphiJ8JOU9LedVC6AFlNpm2mPpWAMaIOpfAgNOup3UXoZUhfM
PfZRovNusZMk6JEfPgoX/jdhruTyJKVolzZeVcZaKBSCWqOTig5dqnyuTaZ8KOYyxywIe5HltqSk
asXVANg4QuG6LDdjjC7FxFGgMCfYzmzD1a8OAnpfXVr9w7cnAk3btHodCfwY2dZWCD+QacietHJd
+89pufTzdcKx2qZsMp3oVsULsnXw1uQj/fXdoxNnFJgoHhvbicV2nJUzL3yw+h9attWmlWkfBqL0
1VEKb2jLidwdfZyHg/YR0RFkYfcYg0/nhzIsBSVCIRY3TTuSq7K/oJLrxwc+c+aqygMvpxUCKRFM
xC5j5ermW4d0lR6UYtMkJ6s9jSC+CVvjCFrMvXTvU7NMDwVzqJaJ0JWpViQ/UCqi+hcZARXeg59m
6yCRFha1SQX1SS02PxYndTnQuQLtlld+/nShV3SP00nVzlxsG2dNfwY19CDIJnRbgDunRm1WMvVN
DjVOjKtzSp1Ip6+Knp43yp4qSp/4R0cjPFAO64Y+Efw8kSfNW+9KAnrB3msyBKxAhtqoy/4FNiR7
tQ8mzCROAa49/ibGgEp1CvVHAde6Vsla5CRAhg3juHB6b8R6UjYJO0tKnI2cf/dY5s8de/ygwIb9
zLHmJrELV9htJGhEOBUHzkC66ZXQ1sNq69+SdJNfZ0DUUms8LJV9v1DoQPXkgl35Yup7n5BeOIf1
OHfK+rchvIRpc8ksOCbYN6WvdYMkn64gvLRE/4Jmnwzf6Y56qBs8NYtknznT6XFOuoEAOPtM0mai
J64/x+a5/R7Nj6hapuO6kd6T4EUbH7vxS+qPbQItxdPSk7yXETBFcG7zW6y/1vFXaF6I24E0gCBq
h1zJj/Zrysio3A0MBN6mdtU+CryXxCKTbh+1Ll+R2HKmPbfH8RJHG7CbSvmsSU8V4UqDkKV5//lC
+5+8C81s5399A1zX3/0/24Lmj/ptC8IYOV/+SFrPtiDUrN8cjRRzMvUghs3ir/Ihv17+AFVzxyPY
oNqmwt/YN369/Rk/oUmo/C+yvX+rNfkrhkZtvt39aQfCa4nPQ7VpRSFE/Mfbn1OpjQ/RCG1KqtZG
7hxUDXxAPqnRUlFHV9f2acD2gaDvxA+ia59bO/Em9D8Du8HIyV6zH0GXbUN8dHSlc3uQ4AdDz7hY
8OrPmAWbhRRa5Cjk5FEJ1nYx7S3Q/5GM7QdtPYY6mQYEYgNukvhq11Py4NPrbPpUC9NBkQwM9X0o
biPFg0a5wpC/MnDI6/rw5Yf9SckZ+cYNfKwQ5iMLGYOCZs90lAOW8RIE35KMOi4B/2p91mLZq9vo
STjJR1leYjO6CFTNgDJ0L0wmapK+Qj//nEqUlqRh9kQhxC4snXsmdYdG/copIfQmnUoQ+uANShuG
TL6ohpg8PRrcvOovZkkLdk6OKgJNMtxH1OZCMFYOk7NlUaJY14Au7YTZDA5uiWlFJ6FztyEbIEde
vP/2jmutVxXhva2KCJGwU3+Yc62TTD2imNR9rvOKkm/j2iIBUqA/VNuN/Y+R1zVkR2q1tdnIb1PH
FEY1qpuVX42kOGcBvEtpfEijr0lSVm1BcTvFoAJWCr1GbluW2U5iAp0Nn3/9ib8WGX/9n3mV+CzK
Ea0pbP/vH/+V2OIvi4h3a29/+Jdl3kYtq9t3PT59w1ngQ//uL/6f/s9ffMjXscSHfPvKotyLmhbM
fMsb/vvnr7D94ryIdQ+tRuc//utnfn9LyTrNnsB/8aG/PPjKTzqhfZOhPac8cvE83788+PJPFAzB
yOVYauIh/p3qY/zEyRInIANOi6d8TkL9/cHn0ykk9uc1ROYP/JWjJx/w5wdfJl7PexT0LgYv489O
5jJSsRlk6eBWNqJsY2x6LXV1uBw2VGhzOBtdDu6cOg+bgPljmUCCskr9wVLBtU04gaWVWQGh6z1N
UEZnZF5e0hNHN6lRZZtRwf3C+IU2SQLVQwmwfdrSlbWEjbgMHPLokOuUWHhmFa/LLDmUqroWVbRx
qnabdWrlFtZEegY8SzBGS/q09/p8iOzzneMLqDJ48Sre4UYJnSzDkSLinmNznr2osnHTR0I4dJL0
ZXOrqmBLhdJCHo+tlr5kCoM/EgZRMkIoc5YqpZBT4bSbeuTYMZliFfjqCUn/MNZILg6Mj4h7q2tM
cFomNKV+8L2e+FRBpZLAwlSQlbUqflphDmsnItoQjcUTTKNhVRHoUampZfEvFzloJqu/hJQtkf1P
Us8J8vNECJg5cXSWenmtEqfUhux7MrqznU4E8d8qgCLx4GA8wsMW9urJAvAWCPs6kMdXqPmMLf3Z
CZlcS8YMEBqU91jWuX/25aeCOF+GAxfjeFHZBjwzO+eQb9BQuyWm6XWckXyTVKbPWDKGLmy10Tru
YLVXuvYxTSTwc6NaYa3hBILVoxc/5KTahY14mGDT4NXhd6MXO4zjEN8p77T5eVokGjA5DXEmmcL5
vsg8PNnrTlYeMy2WF2prHtJseimJv7QzZZjGpZ7MqqKEqw7HizZhC6rj0KM1y5PUe0wHspQ5HHqt
b81OXRV0uu3DeupfRIMOg2wtZy+mDGyHfE+jEVuFQhGZ6GGAVHJe3YRhm66+lhgFekeHxTYfOyFl
JTPOF1r4JrJmf8tAxR1AOJBvVvGl5Bmfi1FYaB+p9dkLqPSJ5CyxfEksmnpDhKqbGWddpgAe1OKN
n+5t5mmpjuFbZ31V85tNzBcLjrWI+H5HmXeArK9UKdvJKra+Tt/GUH3iKVobgTF6uj+nwuhYtTN7
r1dwCSpNkpciJDxrxccOOGdWA5meULlkOFwTB97urlY3ubuhYKJZxtUBAFTMHJMTX9x4MqKIztma
Mq1P1XKuGca2etBOY8VGOAX5Wh/xrqTSNiBcPJYbw8Jh2OUbLtFrO5Q4/9vGmQoxnxNv8RBm0i6H
LUX8x3Re5ARIUHPpjZNh7uU52kvJZTItKlLYCnP5eiS8p0gMab47vPVKAhewoFogsaWVqsRPEm/1
JL4JJ4LFbb1YPl5IjDhojK4fT99jLLjAHQzjLLNMWJyq8+kwg0F5blwNIpYm1pk4VE4H2u4oMeLG
4xf0h6TqFikjLh5D9ldCTOFHLIKtND0XEeBMrDwJHQV0BlhFvWXmQtMy1D+QYWVZ7tPoR0SEAXcd
k30oyaouQXqQTJUFTnuloOEajiFcpOiqdv26iYEyFye1+kjTjSIOxvRC0Hth8h6e28oIgZyintKi
/jYQvZx6HyPfd883XEyck4LXDkfxwNogdfqXajwnBugK7Zn2P2W8wndOrQp29saQPrI2P1hx/CBr
LwW3cnOQ97Q5pCsthGMdY9eQiUD04HbkHxbtUboEb9kYt1Ju7rupuXdN6+VK9BGKF2hLbomOTOVP
s/BL5dMMeTYogsNglZzFXEpA3Cp1+h+VnS8TYqlTnF5jlXuRnIpkKadyT1+iQ6q1YzCt+SZPqf4Y
kBdtxpITmhmZgHMZN4UGX9OGUFlcByM+NIQsCc8ubUpzGWjtcTd98b1iz2J5ijOsJrwm7ai8pVLw
LOf6bhhHKG2MCEPtiXK1o075AGWN76pNHWqc5G9UASWuRYmwam+Ftc7KVdlsWutF7reFuamqK/gv
2XrHXCMN7boM6OCRxVOWNoijzM8oR9abcen4J9NK7zRnrONBeQhz4vtlBFFEydpTaTpHa+xvpGyw
s9CpkDmPRRZsIGAhL7YUivEnWPiUFyGzIRnoC3lPghLkW2Mu6ig5GzhfeUNA5JOpzaT7ohlrQItK
5tl689hWSD15t/ED2NuYzXApb7RA3XZG8SwZyAaUR4+tDqMyQE70IY0l+B8p40MWZtLSrqw6W7Eb
LcH2HSvF2ih19B43QAXz5DCI5tAMuDOSmAu90xhPNpdVtQ13Os4AvYve1H4Gg8c/LBLB3ahvm2pa
Kw1dT1ppYWEb5C9csqARERnsnvCmOXWrxKg9IzLWUsvIgElvASUm86QOJom5szSq+bZRc4MfEeAp
6SCPdIRJfVxV7AjeNb30BG0l2UGr1zc1fu20LimORosylXUAwCTk4Ivnj81IXsWzuOPw04/UZ/HS
1T+gOzC+8KbhjlCMiwsy1jZXp0cDS6dTpHyWR8HBQsYhoEJSqHFa4QrmboI2FHxqdrhJ9PSS0+fN
YV/qWKirGmwu1Vwsg1b41ecy/gumCIqmIHF0fHlzp/TOxVSxvdA0RQi006VTH32OghixKp5IozHt
2Eg28yr11clDWrnmFr32abAyWmHkU6Of6d9W/eaolF+TWa1HLVw5ol+JClwa3TpFjOBnuZJyswfq
buRLHRpM5Z+jAMQcxxO1eY1GeYPdZ3ZMPvXG+BQNeE+jVGwJaa1aZ4Q4l7uzjB11RLgYZnDBV1D3
v/1JO4cqPYJqew5k/zribXN1AKNJnTw4EvHwHIaeQ3C6YR00UaHBz3qs67IqbeJYv+RFBstGFEet
g+8KA65mupEymJPGt6EmD9KDfKWXUcPfWeYRulKz8WMdIn+yi0L5VaoLpJ32o7H9gxhQj6SKLt2C
78kLY+51ljXwUvfioqbTeuywdaeRsoMCelByjA+BUp60ShPLRFeQ3rk5DepwlwZ/N6dKfScg1VZc
qMGj3bu4tVLVUnxSXSlA2UNXmVZ61jFro5ICTxR0XKdPiAIH3QBTr7j5obbvahhmuMY3VA3tc7Xe
5yNUE78jNCom4ItRFe1CKy08MbYkvHeG0W0BEuPMJ3s1iHY3AjXJEt58E2RFU6lOOf73Lm+4v/nr
IO520RRuUt0i0PFupAa9fgQb8CH7spStVYCqHH6MNalFBjcMfLjmFo5zaVL5XikxGIHCvEhhtJs6
nIUTy8K0CsIEGzgDUzo7Nb6TVD8Y3ZGkryN2U3JwnFPWbyPlCPXRGjkmPODm9qO1wkQm9BHoyMpy
JzgH5oViAb9/b5yRYptXQ3PY0nyviUxq8T574NrEA3Fj5Iwlivyr6Z7gYZWkynQ0w24w4HedhhYL
irUO0o/uZ0fKSQpZ2wh1W8ObSjuAkdFQb3O6tKvqHNnfgE/fHPbOMjE+ENjPmT9jlA9jddBS5DXe
EBFLaWHM8iuFeSdYlKckkY6y/iyXD7OvuFR/BDbhNteR4IQEPG5r0VDLjlo4la7AhCfl2+FlqIUr
DvgYOIzuHc4LSuJVdrY35YNPgJLKenG3aqodOcdP0a4kFleJN+ZgrhUoS4Nhl0P+QctlHJ7KU93K
LuzfF7lK1m2l7W04BEok/aBx2G2G9LGTeCmEeA2m9pmpEePWHDL1vRin2Z3YLkoHEjEUd9XvOFFS
pjgoL7h3FyKh+aLFEcRphuJMbEGO9FpmZ25rxdqZrE8tASyTS7e5nq9EwHZ0ZPda3qmD8ZCr1Qud
JAg0za3jXpIY00FnfZHbVNlW2ZtCSmgR49RsUa9+u+qyGI1Bkf++V0z5mQn0J8WIIRYJIwVtStXt
P3Eyso77ZMdtx62ybEcImu813HVGtO5TXqAhOHQBpxelsE+qCVtMxovCATwHAjr60YuS8qJz731t
UuUptrO13xVPRSI4wbJ6jEyy6675iJFBZCLZxcS6VpNRX3RafmSZWgm1d4lyPlAzSgpiXOs6yQd+
Y62ZHonY3wCvndKoOmN9vOltvwZC8x5iZR7aYAMBaCkmGtd8Dq5Z/lkqYol56xTgrS9p62uHS9In
Xkk4TZ/ERrep3pKmI9TMU9zS2BVacxn5E+enVWRE2CTnyYFi7ermIYqlT5G8sbKucy4SBrWCJUnc
ByU+Eu6lPPSzsd5j/5JDY8UvHPFanDUuHejmmD945tDXJMPz9WVYQkggNRfqm26696yYi6pPn6UZ
yWiwwE/WzDuTM4exDp2rxP0OvPBPQyAvtYqLDu4gT6qSTWnaW020t3//68dc8g96oUYeEenRAkhI
w/If9UKjCZO2mX/7FCuuUAbrABowujHJv41fSGsQJa5QO+T0emPzbMY8AYU5fjfJtiwlD5lMncp1
XIRb+AX7MqNWvvYE5NqhTvYZdzEOYGuaP72ZpKEapxi9z7TfSkVZxy1wN8MEpP7ZWRZEpGrX9PFe
zau7rQecXodt0KoLvdyYOcG1Sd8lc0kXLLc6Ai/cdquBNSYA3NH9yIr+NRCt99fFrs3yaflHbet/
rdQ1J+9nQfi353/W3v6Q2GeBvDdJ0f9J6Pr1A39TuHUFeJiMkGHIMre034QuFesThU+OzoKhGYb+
u84Q8yeFEKaGuelvCvcflC7qRbDb4bzTYV0igv0q+f2yQP17yNk/ecvODSdA1hQ+l63+Kcuod6WR
aj6reE31xalRrgp9HFY2XDkIUzPW40bWyJPMiku4mMKPsr6W+nPpSADUoU5SNt1p4qymbz3hE1DK
E9OakkLSHDi8j8YzyaYbWzWb4UUPUzcMzjMALa0MQgF3jZOHSWYkg2yV5/47FVGZ8TiG+pXL4bnK
9KsguxAMHG5Fspep/4v15I1tZ2jfaUK5K05H+s7kTI15IpWsjZEZ7ymY+UVukd4f4s3UZGdJVQnh
WOZOz3GmLwQSvlP21VUoWeRViq+5UZ5ZeBaramEV5RuyHC7rCkcPgCLfRrQTxUda7UaezSaUt7C0
XXnA3i8/SH32UqQDI+KSeWT0lIXtY6glLpCkR1WpjyHw23Ruo6sctxfAT+R63yUAjVIfeKck3yyr
jz0AMc8SLBEa290wzc5yH79OGu6eIrmWovnoLRw5FZcBTQYGA6T+1Y/N66ACU0hLnvMS2yfJxIyA
FjTagloiST20GK6lSCcmc8m7L5y8zI/DdW9YFHRp7qRsW+1ZJb5Ut0+qDGEfGvZ4avpLjegXdJyI
yu2Ur2vxGfcnk469JvVi6gMk6zORYK6HQEQmSruAwHmtVgLm1Zs9feQVxU9Q0+o8saCo+PO8kAIB
/N5ZJlB1pO6xt4vRUwtQ1CxZKkZpQ5u7oiLn0UqnhKJZNjNJxN9GLAuvzjp9SYeA5Bqh1HkxCa2D
jGwSQbsEPK/74bbPvygM7xjXDaNJR3E2vqeOUy/yqH0vdMs+M/14sVWEhwyGnc/dAh/eeNLw7KpA
7gZmxH6PT5UJxS0Gg5dywGvB4iX1uGnVcqOAy+t/BueNM0MP1TXLxehVmchwyDvW23/8Mjn7L//N
MtmlP88D/gkDbV4q5w/+banEPjIzALhFqipE39+WSuUnnO6M/KiutfhVKXzMr9NA/Se8mcB/MYRi
BvrDUEBnGugoKi5rAGmWwmHsLyyVTCX+YXd3ZHWmUloMGJhNzkvp7/woYaxMBA8FkZqKsE40Im7X
uRpdWtlqj8PQks6Jgm5Dt/H06WexWGtWn2UwLvSvymaIaElAGacEwADEqMbDRtGDSOIaEkiOs5Pq
yd4WWTWsgtqOXb+pYUKGipcyojNavE+OzP20xVRWj1sl4hQPvposSdHtnManLgnxW87vU2aVpF8z
ZWXlDiP0HuuzplFKOdQGWO0u2eoY7afGbrdYXXSvLh2QlLNMYITu2MUrCcWyyZ0nPUFh6JSHDpMW
st/PwkH7HER+tErN7Jrm/bLo+n3fcUsNTXVdmuUF/Z6cZh1f47pgpoisYuXjbKxkmzDryj4beRvM
bbQGC75l9/1GjbVjNVjIJ+2HL5kcjSVn2KjDcMeLdqRyO/Iygamz7ABLpixSlLqT0zTQnaOwcrUW
FJeV6vZGcThnkUlBEMJXIaVOvAo1jKxd5Yh9EfT4ZMA0diX+t8yBGkaaGq1RwRQUxqgCI0lzvyWP
W1ux88qMBPBmq9+iZhKHxoStGJnDquV34AFoEh7J3RAilfRd6ROLUrVJkroFtEv/UVflsAzqsXsZ
rOitFuGjU/kPTjNi+6tGGvF8RwMoT5C6rq5ZFEGCk/N+X07appOZMlk+x/3RqDG59CSmHUGIyhQF
6OIBc47fJNmpGhrKTSO8LTCgQNjNbQVti/Cm7FlLT746Poi+o0pIlIyo2oiNo+n2hhlu+EpwiLrn
ycY3gQUHj+ZzSlERS/pyGnIkb6Mo10nTLh0LXySXsb7GSgmj3gyvQ3TVHTekiHy4ji0jhCAZv4pk
2LbFlxHNDL2HMSZLHxyH5pJwXw/r4UNGAplsxkKF6ZbTi95d8Umu2I4hvVNDPI04Z7OcIpghGoel
08bIXCMg7C6P3N7s26WVRHS3ZGB7xuK5o9MZ3S6uCb3RSa/rITsoVfEl82mCKof5uVgIOnjpqfFE
FT73Nldt2fnUnfHBRnbB9Eo7CrcO/dT18LHgj7b0DHGniBsQHclUHRXZgoRmOGuRtfJaGcbIVdhI
yfxWnOgFQDozCD+NsOR4VLqhEfRUq0IbiOVZOp6LBPtq1QQBkx5RuNWIXtu3hLVUyz/KsemOebxq
p/RuqPkxGs2tVuUvZv6VFes54Dn4DbSF2c/W7Yf6IywwHlTVahyma05UqxAE0btwNwt+UqvtLfls
gQ0LazKoRwYbPSazgbll578LALR+Ri10Yx9i6TiYHyo3iVC8NuF2yL8SsY2ofLZhC4IbS4ZN2Tw2
w+Dq/Lw0hnVYcMjHT9OZpsaFjrKmPtrla2cftekIvGxTKE+SADY6AWQls1NiactN9eyU9iGJ1Ced
4Q4DrkhhTDaQRUuc+WcL92EhzkzATna+Y2WBwxdQeqMtYQluZQ5xJihFW14Icrg0KJegTc2OWegH
Zma+q2lFin4sTpF+aht4FtAZ5zliU6Gdi9oLUtZAZVqqmbRKcCnoLQkpBDTzqvYnK9PW/Yi1FMWy
HkpPdp4q/95TPScnt7TsSD7V2yqonutC2yjlsDIMigsckvBIGRaHFzlBONgRlXcjGAQNOr4OA3gx
htW5a0EIGPJMju0Xky4jEGprUjkPtTm85hY6LGu4xLQ0lA46U7EEyKOi3kblh0q3r1OPLr9AQIhu
g4U3Vu+ajMPYITCH3JxQZzXR8JzgS8tHN9MCrwCyQeeSJT/ZyRu1LE7HYE3vN3YpXEx+nTYjBVat
1i/NWmL+I//QKRYz2r0UHwOW10iEG9UO735f3QjtL2Lr2R/IX91NUvyGoW7i8EUIcbA7iaq+cmm1
1T7jnWo1xZXPIrPttE58afrSrVl1DV5RI2P+YaS4y8eLnBeuKcPSqx71Yi1QfxusBS7+ETW1vVF0
uOGo3QOnESJyTwGz7QQQuLVtpHNMDDFsEVBhGBr1pvVp4/SXBg4/JPM5uwWaR9bPEide8Iyur+FV
NJV3B79wpr2W9V0FjZDpFMcNiScsz5gc17D7teJEK5UiP+uqFg9DE+9TlDUfklhb5Ts5pXDG0T8q
Oih6aVeKfitZR7w/LiYANsF9Q+eoqZ9U0gQNwwiKtECMC+dbl4blRJcnAN29UyqgIKLXML8Ow6eO
VQ8HzqYA79dhnsezOGDdrGOeTpVpLtje6pxbYi+BSpvmxjpnPyBpTfU1IhodDE92eg8tnOOQDep7
pTvziHthdD6svgwmwauec/0/WBAhivhcY/SWD4oZvCMSQ6Fkyu1sZGTiOkWQvFfM/kxMirX5PUoG
RYH+zpEeNPuHTV8fr5BqvNJ/aBNb1chBFgDy5dbfBumbxYByTKhWCvlDWELx5AwqaCyS5kIZt4RY
L6GNP8mYC3Pt2j5FI4P3uhDOvOW8DRHaZ8DTMsyFLhMTJboGzHRncljJoLAGgXqgVgrKjS+tasu6
xl1D6VWVfdSW8HQNO4DZDrdEqPfS7NeS8L+Yk9WuKSXM/fzPINbYpu+q0lxqJWPqU5w1HcFxHI89
caPzlLLY0Deky3gYg8Ei947G2Wr0AkWpemaAUS/zwDz6tvTQmvTJT+fOX0/1Y6HBw6D9I05dpWhY
YO4yTTYtZMPGrwm456RBxUcbvYk620O28SzBYCJeYIty0bJUvs/oS4eG0gB0IM7ejO8FgjQhPbqa
VkFxoZsV1Kqvvxg6FjDaAFJ135a4KKNPs+H9vla5rpKXnwvFCFJSmxDSDM9qUeGBDaL/H/7pH0+2
Gr4ZnBs6vm3ZmU++vzvZymQUU8mXhWvnoIOcFGZDEzmkWJkv/Effbma/k4Ek8q9vN6Tc7v/9X8mf
NKBfP+43sxO6NC/w3FLyc2LtdxcbbVaFHMPEsmibGneKXy82xk8Q23mX0lKizqYnPEp/dzsZjFJt
+kRUXSU995fcTqb9jxcbkyCnrHG5UvkW/gx3ToJEicQUswth2vHkTvUIlAyuHZTaSaokbhGVU3nc
AZBw1X1p6riF8jcuXgun456dWquoftLDdkP4mvs+nnY9YhzIfSUNnqPc2LWzEYSVissgJmbW9CLb
RzVJSot6z3RIA2iyFfhdWPu+X1CTFOaLkN4t2rmrvF5FLYB5nZ7ytM3uRRzuGvERt/VuUowfU4F9
0vZ52yag4U240dRWTcuJ+WyCaV9r7mP4wl1zXcDjqGtM9lZ0NzRtJ0Ki5dH0VI1khOzoSfHfJt0g
ZlwtCuZNIj7Dp3EdM+OBZmRvwmbz/WNtZStufkCYqOwaDyME2r49JiVFSWVFfSh6dEd8yARRD09j
OTKDVTIoKNGDKiw3iph4NGIPN8mjio+uvW+/LB9yCCfVVDKlZZhKpItOq/Gqi5RZhbqYuVlM4Be9
TWmV03xmjLEtI4QLoWEhn5qznHCxccb8WvYqh9+CGb1pgG0rcvzg/jz0rDZaezIGVCet3w6DuXCK
dyu3QMzUC7WfpT/omzQsWWa+1jhsyqBtS/OYjg5flTyP9mkG3w5tfQayXTDYDArTdVMVJPmuhdkf
InXXwlPCpEpCJ8E21iwbtfHQlYfkoQmWVbqViVVk1pYG5X1rc/mLyhJwm7NN/NCzEdPctD3a/pOg
q7edsn3eZ3u2oVtMYgBCwlLS4VyAXOYVYMdNBjj2I5tOs8njFwJcy7ak44tM4jjh8mjtYx5LJw04
r8i/J3slyx8Y5YBmWQdsDFjiMCnQoBiQSnBUEGxndrewvATrZaTcNHkDYwe7kGvSM9tx+MNLEMeB
R7LTM5uVrUbewCDEblbtz9dm1dWMpQ8gAD8AuH2yfwHj9xDpagWGe1HX4DixYtnc2So9PEihzh0K
JRR0Zyi4oLac2OXS5J0fXc3AWMn0E6o+k5FtVxm41CKX3piETyjruaensie4L48MxJlh+MNryivd
DvPZkhuZXf2ofEjAzfryIFLqDVJP5SCBQALR89DDH+/qvRbvCuNo+G8pdCFAvvF7x8EnKh3Xop6q
Ll7ClGfNScGfwGJZJyBBnObgl6tsZiftquA50asv5MyHXuE5T4JPM8n3sBK/QBKcW/Z2pY12JrH1
TPj0+5DNAJXsSB6ssp4Dhd7dE+fQ1U95cGgnktmclWRV2bd5dLX8nXAOuKO5AmD7B+ycBwZmoB7F
VXrO2mDr80OEjCl7HVJJx4S0de6dj6W5JhtkoXFwkvIBbQ20Bct1+eXgBuQumoGm7rqnqlupzraV
HjripjNypS+gFj+F/ZvMP8Xh0sfLqBLXl7se/JjyOibiFANty4Nbntp0aPYvIwH3FPDhUIfL0UzX
I+05bWis++4xAUqF43VByvRIuJyWZ2mpmNqjwm8x9U/lDKXDsWcUu0EyQNJQh9g7S1E6T9Bst9Y8
7Y15mCVgLdCnciqxmVxL5TanZS/ct9O4zdsfcEn9YoAwYh70WluV6cERxiZQu9s8WavaVeJzY8OB
AJEwHyABKMZTzgENgXaM6g8JyJhsdHuek4XG5dVQME9bRvzQ2/pJynHesNpIWXJpC3vBwW8TZAOe
rTbyLEKjNc7JSapY6l+MdILNrnBBCsk16rCVGMlHhbpk2AD+JnmqWGZQo0KjWFuN5dKet2zAuYqh
+syZSEqA7UwDKAy8IjEAFrHNveXgc+RErXfdpmIeL8vTKuP2I1jLTVvCgD8+6iA358znvLRhuol3
M/yoVx7HIjmVxnKgNTFz3oM+lRZaV9LlEyekS+pXx2ngh5ctiniq9Hix0pE12fB1apHjrZOq/bJJ
otdelz+MgfVKFiYcmAynW+CMxJmGLlyAbDlYBfbPJLgp1S0K7u1EUZzMYor7EPz6ssWNaMXRUUj9
MpINeamrPRoVzkUmfzhGjdRrlWmEMxauGectBW7HCdNH1qc7q9VWrAXcgsFPzfbIJKasPL8FmbZK
ZvukhY/SSfcliKzMYCyS5Uq+KmhCAIVmLLPuncEku5C00hR7b+UoaEHudsYDNzcgS92hzXMYhsMa
GvkiljZT9JyZOnggfdE3jJHxgCoICBo3NkDCVsX7oG02ShCt4o7NzH7ih/XMYNhP2YvSMIpIKq65
Ty3WKAWLHEsN1HDr/3F3HtuNI1nXfSL0QsBjSgL0RqQkykywZOG9x5P1vF/s38jurqou968afjWp
ypSSEgmCETfuPWefL49bPESc6inveD+cEsmqMmtXGwSAOnipdj7SIW6tEbnmiF2pmu/nl028qGsw
wF+k03SRfKSxdBAmpLIVkllVI2oZCW2ClHZEUtsgrZXUfNeHDeir1tjZQbYZPIOXmzBJ9ThcEBHr
m8AmgxU8x/m37zKSfZWANl+ojOuuK/dgM7f10D0Lo7sz62ippNEhbbvncQCE2ZEIyWbmLwL6om0m
NrZtfzdN+YLrvUDaESCu5JJFk0/DDwVOWHvpMS/fBTUE3kqEWROfFyY+hsLhTlq0HdfXOw862dCV
dYspfqxIOJVN63BS2GQYwLI7qAkM5go79BxGbY1fqcH/wTU6XQBZ7jPmbFII9VWr+6WXBUuCe51J
SpZxN247dVrnpnKU4H4Mdno0g5jBXckOEjtxrb3oE3m7PhObMjp1RX0wRPqQ5gm9Yu3S0gttZ63c
gP84hvtpdnSuUo1jN0x5k8+wfC44307oSXMQi0rXrTQPAzSy9kKutzni5zagOzFhq5o94hGVnZNV
6HhUa1ibKjg//Mq/KLZ/T3FhMCUtfqW4UC3mBQYdeRnnwK9m7l2ny62cBsAAGo69koWsGU84crHo
PqofApsXq21ksRODvdZHGAMbuzPXdTO9j1H0McGpN6TeKbXmQ5fIQm3rI6Hx0tiToaQTHN8s2v6h
NJ9j+nl5yJKj7wl88oLgKGW0D03ye5tdySxJ1Td1VrvxLPi8IzW5aLnL+t6xmodGdrriKRZbqb9p
dY70bx+P7IPdtSXOfjCtlcG2LmvTZqIKg2e3bIaNpqJHYyGfuhjR6LdIEbkp11ATrlc/CdQ80fAy
AugyINIJ+nZZusnIEIqtRzO9qcJ3OmYAxBW7hZKeR9vYe70KXkKes+DPVSWtepqedURtD9MAdG19
1JL3BKMhwerLnldaoTz0otscm47qaKiOoV1SQ618cVM97HWXuYIPrWve9gtyc6eWfg6DxvKhpWhr
CnriHqFMt9Hfd+mWcjJk87PG4GwTYt8Jf2fTEW9Q77StCluufs4F3iE5wFIRzX1PNxzJL1fq61hC
NRSOjys9IfJEBy5VOdO4seADtio+iNHYFVnKWb3ftqLBf7UZ5HTXJAZYB7KxWkch/6nbDNjzfXwN
205fW+V+EMcBUdzQwmZ9ighl1NJNT+BGpbbfniCMLx3WFWPEP79fld84SwzOWpirmfkLRTWtX83b
k8AcKrtmMKHj2aprCX4T2RYj5IkgWyE/56BEvgXptVXQrBm7S5O2saQCejue/KfRGzGMfSuGwpjl
3czuG2DBevU4NxcR5S/qrnFySvY/f9LiN8BjwgGwwFlz7BrOG31+Ub/oD3RDKYk+DzmdMXPVaVtz
EwvEVplgbkRGSNkoa6UStyHY4B8dhocIOR+B7O22N94spPUsFz+e0t/ZK6lwtv/jPsLtLUm+svoP
egnzY38akkJ1oGWg4Mv/oRv5qZdA2qkGU8vm/iILStMYn/7cSzD02TQp+D4ehdnv9HMvwRBoP4Ce
zwFS6l/rJbDy/nY5JlhVNbBMqjgntF/d38Mgwggov7zEoDM9Tsa7ItdUJBhK8q26GZNbpr9VpBwL
HNNETqM6IMWHbm7MFi+Nt1rtVoVCl4z9mlzHL9GeAp2GLfQYAujXoY9t4gBmnd4cLd8SpaBvHrTs
gK4jejK2Dx0TQuZZakkoZ44SbIENkBVuHHdlf5zV25P6qFdsYLiAp2pYFLh1rE/FlN0iwjkTsiou
sC17seIQmsSaYri5TdmaGI9hrd7L0V0TX5LoXGjbLDpzJI9hWXZuphGkviaze9F3L3J3RFfh+fUy
Mqrt8GhbaDFhrRFuv5A5EOpMcHiWBE2xw89/5ov84afv8ldS5wtjrVXu6Dtat2cbMO6zpyTcaftc
MEuw+CeXbkDisqzv64fhkYBOXKRO8p3k77ZW343Pk9gpyVJP17E1q1iR0u3mOafT3Kbm3TMZVS3S
Bx8WUXCVlGrl36nT2dOxmWK5ZLzT9h9jd0vP0a7MFgV2ybJkvPo0biRVchPrUGhP36O075HF1jkQ
03qFUL6BfGxGN5Mqs0rrx5aOswXFh5gM8qR4kCHHWEldQcIrFlidDtPCOyU4lRY2uC3vFoEK3RNQ
rlKCRMce+xO98uiMOhH2YKnCUD4Tz5fL72TN+Gf/Xn7KHsNV6MhPavjpRS8EiM/Hgr4G1rn1DRZS
8rAS7DC3TuLodhwUe9dhNqgIJUdXKHbWRRKOAF7N3NhUr8UdejuqZ+Xa68dw+ESNqEKA5OatSOu4
lRHNVxd0Qs7RmlCmLeyZGtvAwsLDJ5E5ctRIJTmqF6Q7W++j6j6xB7ZfOcIcUqyaO4bixYIWEHnt
JK8yR1oxaOVaOHwe5HZdel9tf5mMXe3w68l4krLWVfUVgyZ9ldgLQI6cDWmEiHZNJJB1TOCHP8Bi
CB90tlBIa1vDuNgL27jICJPXJHNxC8PrHc4IoOvCKd1xXwknprnWO7LjiYW+67JNgSp7Y40rYzOu
rGLx41mWgNujpX+KvsIX6xoca504VgoRzgqMAGhyaM6EPZgKdFicVSodv6V74ABDNYeVOjuUnmlj
KU9MyxrhkFJrEPdb9i/6CbfGRwhaYlynr+YzJ6kIFVCKGomNDfbEYsRY9MmZDjqqw6EPaWnprerh
LpN3f/stZK4W/ngL2YRsIdW//vn5O83o+ZE/bSAqrluyVfG0s36bP6tsECQCYhO2hl5mRvv9YgMh
dRU5CSIaHcmi9cMw+/MGAoaNPrXybxWjYf8VlY0yS3l+Xc+DldFILCKNwzLkX9Xzpt/hUiwLiNHh
xQ7K+9wOTkPu34s8vaUWFYWKglirnYD5W92aByvokcRau7Salhba6pTbaG4bykhVwCDTa0wQBjTB
26Q9llrplgUBXODozZZGbrKc+nCd1n2wRBaxbKRgG0QoDBIWwVGmrwbwQofw2YfTewEo3aOTbSE6
1rqPuA7v9AbedRQimUcSN/L7AJteG1OsYzq5AbTiMUIeNLazj/TS2so3DVz/I9CAOkZhOq3IfZUf
gqLdmYGxj2g3cPBoOyDO8Vn1ZHPdJYm17G3aEPHUsPxSSQXpe5aM9IVmH6W0wy7zkvGOErn0GmnW
Y8hRfEwUbPuFuORkSDF6Q72S5FRtgRWWDwPqRz/UME4hYjN2ic5RNcMWZKbhDDah1TY3RlTlJUZO
6ScFQEkEloXWrOgSvI/NSyWuMSJMgRgzscO9xuF1QKRZIdYEpHo3Id5UGs4G20qFNMrlN6TO0RB6
atZbTP84IdshEWcVMagI7rOElhcpp0rMJLiOQXqMaxkJaSpOFQMENXm2RX7qOBKh46YnQuk+fefy
d8iGL83l8agsS1SqmDlpPQwPwwRFKn+Q0gYx6yzOq2aZXlv69lMnT81LDCkUlaIbJyBzQ1Jz57Q+
hRhduHhuQ1FQyiBA7ejbl82jT/RuTQQvZoZDPUfyKqSS6NNJliUSIRWyyfE6xvCziJock241vzRr
CC+5Fm+V3l61c6JhkcF91+aUQ4YnGxIpFwXxh3lTPweIuHtiERlmnzIgfYGSPg7EJlZqeaHjcxiN
/oLW5T0sEg7y+pKwE2SykbxXCGCsSvNNJpARz9RaJ6DRwD9mgUcHT8h8BNnyQirqXa2NB0ShK3ru
CIu4bQZlpSUG/XxaPjnmpoJ0yJqUyL/10jrLEOd16I+X1ttXTe2Spl9V8oah51cL7H8f/+8F1v4H
CWgGpa/gyCRYUH9aYGFd6sgnZBmiJDJG6vGfK3STWGu+/h+iySyK/O/6avyDnw8NgX9vz3SDvxRy
pPwIp/m5X/KDaKmgsuQpkuJtE8T8v2c5LwKfYk+sMsiBnVrHm617O63LaWOHNCTNLdrZTSSMPbk6
GK4rMgGHPRGz93VdEWytHqrY4lMRruy0Qw6lHRlibIegYCSD82bMDnExAsMaMQvWSVmgUAZYiKE0
yYhTCCiksiggOtXKT5JW7XtkH2ouWqfLchrV5E5qgbEGf3fJACAwBlrlRnFXtdA3kHFhiWJBBvbB
EjVJh04hYRMM4j5ghqIX4joVVu0ajfmqVnigkFZuTIP2SVfhIGbaQwNxHD8VJT9GImDRFgh7Inl8
0qyxW6lT7K1UGil25W/o0MbLPioiBC7ysxqSHNFazV438WqnDW2tXCqepoFePQ1D8aA2LVKnpnlg
na+2Qg+/u9AyHjuulNUPToaD3GhRd0hMDMLOKCmHZDxy2EKFgF9mxwTWDaTZoqyZc0Qw6lvIqYLJ
PE9h5qpF/izPqMX5KhCqRW+izFWmlKSoWrqryuNroBlnKcIO1BETuAlk+5a3NFRLpWmW8ehvjUC8
9WN4b2rWVQb5h1E2uVUaaeVach+XMZnS3To08ORWXJ3ekF7GwXC0AJ5ib9nXuuHk1FjJi5lSh9Zl
9jCRfzElgsA+7VJ64VvBWMDqVYg1LLdB521l2dgB02XMZJ56BnaZZzl9HXxi8X0NOrraQ8qxcJzb
WNGbUhAgLqiIBykQK+y4qdMmE0ngkrFReuLiJDpb3DYxaqiMW0oqGrbFGP16ctRVjhZZ0LBlMAVT
R/NiWwVJ6ya8/Sw98aoJxAHz7VRjVByMpB0XZuIBH2xyGbs38idZk+49MW7GLt8rCbkFCbKSljgH
DSERSvlsG8XFi8V0MyF4bhSSqwmNQbGCzxwuWiq2cVy+1qrP2+EhbVRPthE9JHa+4d5FrxFQScsd
yHq/VHYMTciHwDiYJn2+ZkEAm+WnCKj6lrhjbEMFod9smujlmLOa2oaT9lePamPthTGNXFu68Gph
VyoW3x80nKATfU8znVEWIy2/qqnLtUKMTR2hlMkT3jnIpCrnjWSdi8D4kpsAwkU1Kej6GjmUtaUZ
dsPTKAUGnPiQwB+Ce0FipLbkHaV6YoYZNRmj00mB42hMYyccXQnR9IGDdehTnMKIjwV8o1PQwyYp
KCbGCiOCIPSlG8Zl342rKEmzOzVDDhYH5NmkU+rqqKARoJrytp+ab0NpaJJyko/R4Tl/6+1oFo/M
be4/3o42X5/0ipqv36v050f+p9KX/0Fnh2hHNp0ZsaXS1vs3Y8f+B0GgrJeWPdOyTPkX+xCMndm2
yD4EK9Cmk/TzRqQT3sd3fqhSNH7yX0oL5Q79daEvQ/210R1Bf5YVzZgPAr9oKhqkIPlDz7lR1Umx
ju2a2hEoXDGLorzswOcAVzJi70r5VEYbN2+VcccXDRpD4o7Kmn5LG9A/hag75D1hNGAeixruvw31
QKh8sDVuKNJaiFgeglNQQgk30/ZZUUkuEDUKNo+prGyhy7ICAiCTKTsS8kdaRoYuVu8f6vKGK36L
OuHRah8yE9ZwPYUVq+p5hc3elQzYVZS/JooArScois5M1sEKTwB7hAcr1tjmkIk033B2lgUiC7US
27CQ8Ssh0qtSCOPm2izNS82Ltw2uQo9QPlfiS1tJ15GRadOY+8TUn0zjve+M9dgUX02AeFN4PcTb
6MqV3VuytAeX8u0xGTbHZNEAuRw6RDGk8KhqsyOweRWF9otQAbV6Mpplq+B8U9fDR9qUW1vW0NAV
LwWGI1UtjtjNT9gN70sEd4aRf8wI9QTIepUhRAklka+kvHony+VkmVPk1pmukE3inzupJacpX4cI
KGQKVdNcGZK28m3m1hlCEiyP+YygQSwXjcn9SFL6AJ8o0J8D9BiNelPY1TUtn2nsbh2hremrDUGy
pzw33xIDbVzMPNgkmiJIxDojDycBl+zZEfsOueG+jrU6PwotWAK8VFqoRHmwG/Q308YRXSRr+JqI
CnG7BxdQGefcjnZKH97nvbIVRYoMUP80SIlwrEqZt5l2M0rZk8ibU2tDD0KlQbCdTUBf61QNU6FG
RdZoRqssM28WNJeGBiwJAeOtDzxQOcS0phiSPP2stzTCpxH8ImCN/tm3TSaU6V4PYAtmz2okFqVJ
u7CUqsdcIe3EJH7WpMfTFyiClXWYj0fLRt0evtpqP0svSWut+yNTzh3H5IVev0oFhl7CJqkUgnOY
66exyx5o08HYxDCL5iJDztH76KS8DF6qyRnBJ6gwvRrDSxKMcPKHOxNbf2OQzB29i5TI6WyvtNEb
7d2FyN4rnbkJARxRF7ox3bJxEEsr9JYlvEtbSOuWFLcBEYeYSHfzmPd4p3Ay11gOXcXvn8WEVYxB
7GicjEhc7XRGFaH5DIbtJHx4nwQgATbRaDQGXGoQ4rH+ruQosjFZyDb5LN66aMkEYgIkW9VJlOc4
mk52e+t8+miFcZIpKweFkyS6M59PpAp2W9Aoy7UPLxmBpdLBs6cDUs99lXMas7Mj2n4nsJR9RJPU
6u47SUEzvzGMRaheNQ0MbLtMOXXqEViXDkiNeIdCtC5Tf2uFuZv4d1aIccArED4QljGQgEL6zLnJ
y52Wmu7Q0bkqOI5D8DJrBEDZumnvtfCjqlaN4hFZOy7wCTqijncWH8IpnZD4+OeouW8mknyCTV5c
Mt5eW93GhY/iYpOPOOLDTRG/jzEi5HSC/NIcQaij28XQyydaF5ucMETThu8B1zXcePZDNpx7Zlt1
d9ZTuPRcdeMgBkx6UAZjxtFoC9cR6qQ4bNwhTLDUV2zKsDIZUK/qgGAv/Zb44qMulDm4+bFp/ENo
hBaBeshXzeDFbM0rp8wv3QTA1PHWkrNzB+363ia6RdFLtygM3D3+iW3lWaJ340MLHKmDMzPZCzNx
ivyLc29uWW7k+Wt1ZunIBx8zkl/C443uOtotRSlvg/a95fBseOcYYX7AD5XEPXfkIuR8PY8OhZes
rRjFwdbq2tfKxx9g7WL7c/CjTdmiK9Is1PHQUbKz5MVffVq7IHTl/rW3aR8obtxEx8imMzH4KDTU
G2D3G1SJ9zpE1GFZ+6iM9gZkCdmTr3FmXTO1JHizPU+C2BFMl33b3chSdMB+zaBWI+0uzZC7DETI
M0anNEzPg4ma11YYlzO2i2p4OD6mgYSsko0ys/KDMt80ua7tOT1yNJlucRxv4I4Qi8hEIJVjpHbk
drX4MrRDbc5qZeQ6AjWFiZQLclCj4ASXV7KB+aaZvfHfMioI2G7ryshXA16bfKC9Zd7X4WGw8DER
L9Dp2WNChhr1IKPEc07JSsC3q47WOg2x6CBNOCGOfhlGbVGpx2EyVzlg9lKPXyQfJJZKrHU37WIr
3QKuv6vRCTZTfGrxnxoan4+khPrAqjwhpS9RFI0TSJr7Yqg3kunIQJv7WA8xLPjIug/IoBYNe6w8
ws7rnvqMoS94TQ/XZVZhFFbMI+CC5Sjl962vPc86hYF0sdYmqHuyDj6HrFZ71DPW+3TM3bEfTxmu
sq7DzYuEDkaf1kXX3GB5tz+t5nk08BToc4Mf2m+vIRqMr5In7ovMfBpa9Q0HNqZd9qpwCJl8Nq8j
cvB2JAqi7tdFI+8QEawmG/Vena9lvcH1XyITASLW43sezZ3cN8hhmc7OAA3ZO1gwWxwdl4GUdNsK
aIXE+URWMtdnKlVjZeqHGiFstQvLbTk9EaDipNlrF6DUzJ4TNJ2Bqm6UOngn7GnJrNpJPTc1aEWB
VtjJxsVMyWBKmlPeVavYV/DEWWLFsPCIJdltdKYDykqqeI4w8z3tmWyYSnPH5ju26mVnqXQEHkS0
9hWMwfrNDtdoG1MSILkyEuNlibhXFHyqH6MPzAGuAE4aP4zhjKFw0dkHv8wO/shsgCHLiHgnZjUJ
m3hrjP067/N3U52cklb/ZJhb0USvzO1dlpZyk5X9qbJ1RJ0oGPvodWwMnmb0Ldp2W8Q9XLhoH2K8
aCveh8naN4l0aWb+v6fnX51q7PQqOHiSedKaZkdIwjLx221Hm9hqBhfgTMkUJ1rV1VtnNa5ECVXC
OyHhjgyDtaFP4EVQW/Ax9POVMUfmhRaei2LV+/YOpN6KLGt6eOWXlXz5heNVvLeUqmo+HTu9/lQE
Efdh6mAyY/tIHiMsPjpzKMn3PlH+bWpGY17znICyKXJXtU6tj6p0qFae9FabAwlIxH6i3pRyWI2Z
ss2ZACrmZbQ3TYuOp6ViCCk+B/aiILCPVSLY3ZBIz45GISGBKhHJ+dpL33vvlZo6UfDh68AWx9rf
+ERmxElClkc7ewf6aI/IYReNKrgbbTgM0qfcMGCN46uhIvvt/VkG6TVbbLoE7mndF60SogfNHBQN
01E5eUJXtOnldK1TEcjtk99+pRhHctM81JiBBnku0sT/R4Gg//awQM/M4kgCooBTiT1//5eHBR/r
OCqElhIG5NpkM5HMJbErPGMf+tIpEuZZmkPj2IpfFOWc6BuC2ChKxHMs4tdkYnWJAu4ssSKlqGwx
+LFzoEow8NUplbfxvfrLRnAXmVKxyrnF43HXtzu0kvsht4CHJEtouztYWss6TnatQUojo2K5Mo/q
AEiFardFZyXoABtEq2bCNZNrrMwJHek6681Fp/Fjd1VCqJa+zNja5EZZmAZZJrF5/OvH3f9zVFmb
PuSfHXiTGkXnv/5Z/ar1Op+V54f+NNsyFOA7TLDmA+VsdPgPVBZtxNwRoY3KuZe4KA6b/9VGMNqy
6dj+noGcw7CJM8NW2f8Nhl9/bbT1Q9vzc+uV6Dbjx++ZybYgb3mW/3sT9xiPOzuuKJ6Tz6ivDrEW
YI5mOrYoI+j3kglaS7VY8xtEBSi41J5wtlxRt0N6NYlV10hsZAhsgHVzUka8o/2t64dxit90vz1i
g8dPG3Z3QcrDUql8JazMQEmd1yEqc5v5qk7R+RVp+KDDT6nZoQRD1UA+JhWxQ7Z8yRQrMJIPO5Fd
r9u0Ao2DPDL06leR6cb9WbaZ1KB6wwplfAYMkZVEyeD4zyKs+2kwGOzoS8bgYDA2LWn2KaHdRSLc
mLjA9hrF9ykBdBXhNTG95AzXYlm9pRrVp+EMDHBU/1Nn8W2AVkLT5ZzVs2p9JIGb9x95vFNzb08G
K0eCwJ0ht2FmrWsMIZq9sRNHRYoaurLuBvGJFFSXeFWjzCk54L/mG3PM6K7h5Qh+fLUgDhXz6Jg8
FK26ggwEvU8CPiJWEU7rRD/GbenkPgnDybCJIDAKrmME0wxHnpbSrYg3YfupEyPqj++i/SwJkkjt
q0+Y4VxwJcKnDnbafF0yv9ahOLZSB+q3ZJrmpzs1BClvEJI5JKq/9ZUucw34TvhQNKIYl/6gAp5Q
RkfCJ1snlb7s9QQClo/SKuXudpVW+m6zeCMmeE9YTd4BEiyHqb1y5IU8JTVbirJVyLF4gGhviXfP
Amw/EKxIoF2217SLXD+oqN6YnUmXoL4O8UsxIdpUPyyxH4zrEELyO1sTt2DMUBNfszpjJ9M53xzW
9ncR1xMUDJ1wSmnr6R3RwDPYZAacEDgQSMM16Tx62xX64/oiwG62fnXxAaREFBYFL4t815tXnOMy
XHvgVCqwKoZZrmHoNn76qiAp7dNwG6K+RgeUIRFPn2ONE3WLUHMzlnb9PMrDHca4bWxPuwBOuIJS
QyFDIG/u255kZU9CAA1DUa0vpTnPQQvry9aqTTvEl9LXd6EKNrgi2sFKSscb+22TJE8GyZ9z56gi
ynUcPnGJADeAaOYRe0Q7oakfB6QnZvNZBN0ezTA44H7XmD15E3zkxvQQT0w5unBf2uZLR0ykaeOr
xKuRzr3Uztxro0ya6eCQNsyJ9S4O66OikCkITcGosKggNtfU4bvHWAp6fplF9l1FPkKccUfe/vo2
8X+IxzSv9OafSug2bA8kciXp7+wR8yN/2iOQwqnI5EzVNG0cR/+zSZgGX0GXOacRsD7/d5NgJxBE
ylGCIIWUjV/O5/DpEe8EfQQVhKCl+ZdSb8zf5nvCHGcUiECfZwlJbE7F+WWlUwPg0eSQKHZ7Zxv9
3muGJQ0UkuWXbbTwHkxcAa/NZ9WtVfmaAluui08N2U4I7mdMNyGTJZsPYj5uWrB8mGUmKKPWY0EM
yTgsx53R1PAzoGfWb0Kr4PudoCLkuiN1q2lCKLem3GFM35zhKwT49uIl0aLU++2X1bl0lNTCtfyN
jZG/XDJSWcSW62lUlnG1CoYvIqWWSciIZhjchhONoDKv9yHdEBbuUO8RJ70ijg7SS5rc4ksG4789
a9Nu7qSNpz6vkI+7wUN8q8ns4WA0AiBnmebY6hSf1i1kSpO4zMLQ6JnynGUDl4Fk1+FHmDTaDMkp
irWyoGTGq+Pw1/wl/VRQpY1I9RcJAy+VbiAEB46CxXJdIJ/X2XT50C1wnaDnC2n+AWBOU9falS5t
5GW/HGgGqeIw/6V22wSdCEW40+8qc2vhmmTr4L+Seq1M1H2OmlK9Z3fFlqvItm6f5OxAmnVzR/5D
f7abVcU8nh1klbZbH+ETqdRQ3bfkqvDHYCurrnlqg43WI3W8n+MReIKUiygJpMUedV7PNIl2R3jK
vO8O5Gu2ioSrbZlVenBfISeb5J44pAnbb3Ay5Bf4yESV4stTMwiJT3lM7HZyM1BGY9mL15514E0P
zWVgr+xyHQ6XWn+qg3tRP6VQ4jS49Qini938BmYgOiTcHHjswWkJtAXafTUXHBd7+JzSI3cSYki/
fq2JH+eU5UaM5WYFDTip7Dke1/5C83eRfZERfTVJsRLR3uSeADNgkBCjuTllMrG5JGgQGHry7+KH
8K49xHfFqTo1J4V4oIV9I8MFtiAgl/JT6SAj0jBYKorTvA23As03nVBUZERMHIhPOuWQshfZLTjZ
l+qWM3iW7zrJpfEfncrDtBt25muSurQgRXbisGVQkFFFocyc3/IHleqHk9/ZuFfO85JscwnAFbvx
QTmbR6J9wGPdkpv/EBJ/Wi0+MntvYAtbaNYx+LQ/SIn1IGqr1yQ4l/2ufcmaO8O+5j6uRnuX4wjE
ag/Dagkk27D4vST51B8WAOnoFQcpRpAF84phZQAHZPKxkGI+5oxH7OEWpK6tn4bsPU5eBnQcpxRB
i1j3Z6a0wwixf9mln+lRbqNlHuZ7M0SVw/FReoKr0lM02htdPsbKrRcHM86dXFnV2l7CKlrjFJtg
So7pCV+YVhDLsYYYEhcPg+ytWroyXGqcdhZHqF3e7luisMITGRUlY/0Oh1393LhqTBhJ6zSjG6cr
nZEBYvuJ7KhmYYxk9gVXuakOlZnvS7qzFjzD7lh79snX9liGYXZsfJebczPxo3mv1umuezcixzpI
j+LVesBsu61c87Fex0fUSGsuVUvWk77In8Otfxcqi0cv3UrbwVoCWZR9V3kwivM43PuUNummk49A
bGTrMbPoYUPqkOo7CJnUK8hWxa4fniQaPmqGQJbZkN7I9F4Dylp7FxEHLY32FiMeaE5tHRUdqKGr
Lb7q6lACdqrPiUV/WUBIL1mxItnRImnVyvpdYUj3LZP/oEFuTHFldrwzRcmwIGzepjKhovcJ3079
VVDdh8WhE1+JlgAFXtcJpa72Ssh6HV0C7a4OzkF4yoPz9Flgio0uGJSsGh8ILV/QwSzQC31LHvIK
7ppFFjJjhkV4v0mO1qn6Gp/saBF9mS/6i02jZ5biwiU/9DtpAxp1QxdzE65SB8ulq34ywGa6AhMp
WkApSIxN9REc6J8zBlaKZUJou2BpAg6zDAInGJ781ClacM0Ls12A61lyTYl64d9ZhlN77rig5bS0
lu1SZpvCgwtchfxgs2eic0Jk6rKl3droQN6LegFBYN1PphO26x5wdb1k6VHaUxHppIe/tWigXkl3
VwaeK6Jb/6nhuYzmsXCspen4DlvHAg31YlrCG3ZQ7kkELpJu/Thuo311lXakwfgv3Vtybd5iQOLl
0qp8IDXbgo3Vb1YpOjqJh+65xHTBqISlVXGc7vJm4UwvfstS6SDn+2ZVe0JHEHugqJZkU17CK69X
lB7NNKw3IQKSbm+2L50xLpW8c4n2cErbaWGD5z40VerM3NNA4Yhl2merQZNwcIJhagSqcNhUmWtG
MPp305ynJp61K0YP9UXZW+gxtHsjXAVirdquwbiMIYC6ywgY6I58jGonB9zY2Mu/fdHIqf1POgvb
OvjXP6PfqRjnh/1UMc4pxLNui5oQ6sJPc3RyEhU8E3zHsDjPz+aJX1SMBvWlwG/272/+zyCds78g
WYqGAATPv9ZWoDqkIvxVW8HUAEvYKhHgijlDS39ZMfZKZBNI68vLJmDJVQ5qZTsy3cXuw8LhLGqB
v0ggEzkOISBxxwirpTpV3N7sEdr4HY7h3m+tfYVipynYE/BaksNrmfdpBFl/rcsw4RBnDYt8E22N
JbEu80Il48Tex1G9DeksZHs2biRLwJc6Y6/qewo5mpj416ecIdeyOYNaT+mPnc1nYVJRwLVxgo1Z
UbusQ+nVbB9VsggRVjHAwgblWO2l5+jHlhdezQ8PyRPWjnVAAfZNAC6CElbrhXQvwpXxEj6qp/CQ
b3u4OT1y8mvc7pDM4mC03mNM70ffdKF5pjiyF4j8W3LA16K69Oad0RIzgEQfywT+ua0xPKvHzpWK
U54cmnXSnrt4TdOAhESaNcAV4EpZL8bSmjYS7kyDIIel8db4IC+pYd5q3JwLT2JqTn0QTeeRtUB2
YfdTu9wAVFg2JpS1fy4Y9JuHOcT2EerV5H2XKsCml+6r3Q5UveWG8g1JPb+zsU7gq71NfBDfWodp
5TrPTj/Gg66yBC/sR23rmzeJC5pt2JpKCDFQwBDeYWyZHCJYqIWKi77NR7f13K7fw6SvpN1s2AzW
aoMojUm7G8aHdKQOc5vvGdaVfmtPtbeLwBav++iR6aX1jq2OWS/zYQ0XKw4HD4k1PHEmkwnSuqkd
l1yF/8fdmSw3jmXZ9ocKYRc98AY1YN9TpCiJ0gQmqkHf9/ig+oaa14/VgkdFhrs8ytPC7A3eS7Ow
tIhUR4LAvfecs/faHYH3aGdB7OtsSGeEP9IqaR/jZYNkzcONkdDJKg8pnfGaI0HwrPnv8lMwCxbp
g/zk3XtH9LiZuIHrdBFoq3MIdMQkNkSrKQsMP+Fe65irBZNuG9az0HnE2W/wuS6lA6secZWueq+M
J/i5ic8kxqOCFJaxS4kHhZq+xJFi4UzBuV7jUxk4MuNaqXCvkFo0SFt3kmtP/JSrEdm0qsont0yv
Ha1ytAtPZu7OG/BiwvqQlXXrrIr63RtmSn3JfU7rsM2iatqPkAaLnPk4V5Ydj06iETjiPXXq3sy3
JNWgD5kUcw5BMywhUzw89laN5nIzG8eBpBs7c/4x+I4NJnZB2aJ2zMTRQdf+DuOpb4KEwP89H0yM
mLP+qJEko85T9YxkgvSXBsEIyhLqDHdM+Jxis0AxkJiT6jFkdwvCdc4RLUepzsudAL0KL6VoFqPj
kEE6KABmDtayAXBEkuiobwG6stBfGnZyc6l2eLbnfTH32w1QfM0gtAVbVnv10bOF3sYTrxbMqPwa
SstheMa0PyuUo+vyhBHRtCCRG/kErzOIPuCH4fyGSEseiSo2fvxc+cMeGfI09B7D5j6zt4JFJ982
9jb17qqAAwrttCYNtoLNMQ7Vpdm8AOZtyACp7fcmuLZ1Rt7c1i59ZqdPSdPs0VxMMqXewmxdtRnW
JHcl65f0IpqEvZmg7RqgRQvOrvFRSMCqYkGpNUxgVoqwIJVWGkQpNQwOdfFEjA3QDZBsQPcSe9+r
xbcJ2UARFSjyTOqMuYfDvgvoHqUvPuk81mfjvEXyLh/N6wtORRyBBmfT0zcc5rp9tIrbsMC1MyiT
+LGplnV5Lqx1Xyz4DgzuZrVMcChlxcosN0a8bbsXx0ak8Yaep3CLTcCUpxzspYpGF/FsUbFsFHiD
poKh76qSzrEyJ7VKavamswpoB3uDWBa47aJiHQXpQvERRkES4amo7K1mXQIrecCPC8aZT4gwgVpj
0T+j78cwz6S/Ni5OMpMx1AeXGM4zgR/A9be2cw6yl4FRHHmxXTsdwqVJEoRqA9vakUHooglA3ruI
+xdExjqnY23G8hsnRE6fUmUVW/AGzamrnHy8xtBdoMhkaBQYkqFPt+pDS2t4Y4GBSGAIXSybYdi6
BL6x8ZUHIxkZontOUzbPAJVS+2j6b5Z/qaWrFuzt+NXwj9CJQ4SRg/uhEOKFS9hjui13W0vGHOak
k8hyllYx7bfSc8MCSCOvWcNYD7Wlry2MZubtYB7TI8/F0k03Ifbc5+SkLwvCbCbKM0DMK3lphTU1
ys1wpvfnUsBd/Tv7JXqSNt5rcqYtU0enXLanaojl/ozM2RYLRVkZyqrT7rR6oY6n8FmylIJt2e/+
pY9r34T0vxwEbV5HEf6NdLwvR7Y/fvT3I5s9JgXKHM00TcNMNB6x/iF9pLnGGQnZI1NEnSTrP49s
5m9YTXQUp0In6hDE75/aR+M324Li/udZ7++YnGSF3/TdkY1Dn4XlgFeHypLcUzSaPx7ZPLtwSlvC
fCkcCTGuVnQGJSQRw6mszgFqYV+q9YIcOZJ+Rz1v74pFEhjcyS557pNMB9PHOdVinhx5dHxobqRu
tugkG65wpX8IhMN+MvANhBzRZLNDxX9WFYWTYQb/yzknseegVUZkjAjJTpWnSrYiddqo2iHplG0d
4OGT24E+Re9VW0i92qmL5WiupBIIBW9RofBxI8s/eWKcqGhwL3pzbkUW8hh6c3qQLxzwEXIZpdi1
fBrnat7fBQOjqCChloGgtK5C1AAE6+HrQXUMPpb4pCynmeWSYIV3ly+YavjWJjVWwhSNg0DwVHU+
Ns5w5wn50NslnNr+bKctEQdOYoagcSGSiQ7xWB0HXKhEIc64aJ9aFK90BWkA5io65SJFHzlyHyIY
+zNtoMEq+RWNVGS0s8R01bkjDf0c26yzjUb9lFTvY0Birq0mC0fPvHpJwIRazdBj28488gpC9ky5
nLmlYn6GSY9cvTf9k+laIedmV+9dVucKrKqKu6DzG1Z5K0tnwlMcqE1mlxEjlCU3BR5FMBG+LX+m
deojmmq8R5zJYAUjiQ1PlvE2+fLJiQijRYsK+CZygcSwnwbWyuur6iRUgsqgDOCY/ZdeS8Z5wQgy
+N+HyhDE3hkqf1lI/vi5PxYS4udNhNCsJrrCUJl2/O8jZfs3vIvIoNH56xrsRJ0Jw5/TAqYIGH0o
8n5G96kCdTeF5Lefkf9WfIOpjtOAH2o/QXCygNxoYeWknhzJDd9NCzzRd9YQFiWRfgCZ9OST/gXg
nm4RQ9iIZOXOKgW7fsrcNupQO+VL4j92ZY34QJDdFIefFpz8Y+r158pPdykTUaOjHRtWVz3EDlgl
Aw8f+ZCW0b8Bb5opSrMajPDeDIvnRgSLqN6Hbn3yEWTorexMA55kV81WbXkr2T+JgKD6fJRK0MSq
MgmRcOI2ZMEbU/b4n7LCq4hfcRtLTA3aqJ1KvFBqH2mtueY+op/V51g+AgF+NLKQuQ45ZOtBYrBh
iZyIDkhK8djGy3AfpLTfmiP1OJ0e+ckPjqHcXAP8m76tLuzeYR5CI6sL6YSSfciBuaX1rAXVs1Pl
hDzj3pwx6JmrSnM2HABFEQ6cqtXIj4H61x5zCaKnXYfvJnGQQU/3OI5Go365bsLm7NHmXtoFcKFW
YpRrgMYZsnSVjGzh1k/vDD27FpUEYvVBgUoVkJnHzQW3xshmrXAPANdqRax7NFdk8KVldl9kHvzs
hhODhYDPK1/8uDmUMSJCxz4bjPEt594B8poy3PZ1C/ZGeyiZE6Vysq8089nsemAK2UZVAnSYRCrg
HMUMhTa1iNNpgaYuY6yg+7jPB0ByBpWMSZKrB9fg3SteJRSjGFXYAThy47RkiuJ/0AWX2J5k+oqU
/OVI/uLryFqDqpjUtBNVrZi2/dG3j741x05zhnd9Rj+5VIKlocKEhKhQAnvtiJWS0wkOWHCEAL/y
Xe/tYi2ficSkpjZIhy+1aeEgkPcBAZgb21fW9MSIDCxjVL+LpM3mkI9JwWZgLy3ioUPtXMztfK1w
hzXmQa5OliRhoDnbbT4X5g3mk2nvcerL2SzG92QtGmsRaZ8WPPhCYSQhwmhfgVISYk0FMHGCFmlE
xExK7zcySNyp3etL2xjQCquMWdw6WKqAuK3SelI4yuZG9ugmECEU6G9JwLZpLDv9wavjvSH0sza8
xna2sjQ6lcKbRurRTW4mYR4S9POA+5JOSjiCpO1s7QAEkqJTxoDDjpGncaRPERW0Kfni6PtF3szS
AE3YCJtUy+TG2BtIL9KtnFm7EmAoVu7LBtoyB2tDHQd471UwMEuC4KZiFysgCd5FDtMIa64PAZI5
Cxa7fW+p6lR2D1kfnzk5zItRJ4CuXf+UoQd5eC8sONNxS9lVkTJs6XeNNycwYQpVdF6IfNNn0bTq
CAuXmL6RX+ah+I1weUVQBSrEK3lYLHvEmBYaT1t37uKWfBeBwDMtjj1YsE7r86k3gDPWPv2MB38E
dYioXktOtYuEiW7vENcWUkwCHutwhUJtkWlENBZglrg3HHokjep+gug9Rmo6jRSOH99oOd6i7De2
6S80jHaSLC9yiQq5YJwfBLhLwl7M5a5eZMJaOJbP2qAYVyMEYtbTXqHbnmbDfW6Yc/BnM1scCsoX
LxWXMPtMHQCoVGsy1EYdvYRm+Muuey+j5H7goUibiI+JBSQJFxmdnm7kijCE9cyjo0IHbxftWKsH
H3H2Jsp2TjjJ3nfOmvyoZ9EihetQ6WsP9rWhPeJWRt+ySRTjQavzR4spyPAKTRV1R4NgoDowwwA9
VgAHFOekZwoqgIJE3oskJNYCeiqJJT02nYs8JtqM3uW29lCeqyerAsPcaNbWKqR5Aq9FV9BIGABW
8EOSggPp02KND2qgr7gbSAsVOLF1xX7CTxlMJT8+SAo3ZNyJpdF1T5bOOQxqeuGSJyDZFzN3djUo
dDQy7SRnNuQO7WPh6/wdkxqOQS3zkJruduCIg1o56I/hMRvJNC9Ifyvh3rl9SwtLpiZvF1VQPfQj
3AkWFxr7WRdF+1FqA9wfy4DLmTPAiDBR5JrgN8rEnDVOG5R5UpTzmLE0TAEV4+UAGDLBFO9hDTJI
HshLlQHxzWPS6nAf9mQWkMszQ5HiMtLQwmrtljMNwICwm7fCVJ4dg/kG0IHKxCgRbSNAKr5JGzSg
vHbKaZzaVM8WUUmgMwjCTFKaaX22F+EY9ZssXK27i1JIGPDlolCZKHgXaOcSyQUGtX0N8bRUzd5j
SfecfVjs2KlKCcsTIBLJRV7lFXNBJxDcIPFJwPOZQJkGFlOZEb/pgygliUgzEIWtStROoUNUaYB8
hcc9VmeGca4bZi/Mlr2LnD9E7l6w2XuCmB3vOsTFwuLBjJttOyQLuRErs3amqGsa/A8pgqIe0XLk
ZOoGLz0Pdg8LBXagbTJo7rPdoNgrhxgSBt3ehymBNNOtU1OGlz5gXKJ7N8N1Ufv2PSHY4VsaaxsV
BbKotglC2oaymqF8wCQvx8loNd0iG6SrUQVTpuuzzCyuXRQ+DJmzPk8dM7loZUan22jPLp2XNPQ/
qWYubFy7rE84zUAqh8CiwjQsRgp3Yu1TWsoEX5HoGi/7odtkjGV9Xdl4GXabYZfCFTPwjGaEKtk9
h3dUTwi8rE8jzJatwQ6By5EMw01doz7WCeOoaRQzRi2aWWTWTKXdemdLwFIjJ58Q63FKZOXN0Onh
oWow5WhhhcAaWUcbo54J/4yTZF0SptuQj1dhr9A8d2l4+jqWkA7r3cJPpXlTgjiXPrKk2Opj68jY
1YAxc1T7ur/xIRIp7KWgEtY+vdzE0T+9CFUV4AjXdO6SsFy35K57IIWHQJkmEU4WnAPQ/x418mZQ
GLMk6d69SouoVikBwYl5o/Ome7KpNmhf9MuKXSku92oE6hhEpRepc2RnUztmds2RblHUIGbcZF5y
RJMJovOKo1wqZ0e9Sap1NMn7tNiEXEleDoiavKIewCAX+ISdGQ0obF86Odi+5BEunNylGGUdNONG
TCpUao+DT31TdjIKBH9pl9VLI8fvEjLlRVeXD02frjNlJAarD67r3YaU/IKOPGF9KOZ5g1ijTrHy
ZVusEVbOkSwJQVTkyawfWbyEWf3LF0vqL+dk2//6z9tH4r02yV/US+OP/mNWZqrs+7aG1pWle+yh
/F4vMStDIGXjRlWQ4mJsppT5s14aqXKw58G9EJH3I+rckAESAEZQCanTKYD+RoYTldHXeskwTBVU
JEgUBT239kVdJWJiMWW88VPXyvFvEM9r5waIzEZax0LinFpNhEgf2nonqfVJxMhmXDYicDqE5Zhr
pyiWue/iQG83ht0/SwDzl7mBHh8ZhMJp0dXvq0rH+VdJCyewFrBBn8PguQjRQHLLZnly1tTngQ6p
nRxj7eyOxrcM+pTdN+9tSt8exdhMYoWJ8kXFEC9TbmSiQpdl2AACgCY1GZb7GtVWFn0IiJvOXVZI
RKXTSh4DZmn8K8gLeUqaY67ZS1KqpgHnrCHbiUjFF4sdRZ/a6g5HfWKvHab1gvGMqZ8lhmEeROZ4
WdozN7GXZf3QkzYiqitGyXVpF8dA8u8q801haNaIapqpwGOGZR3jreJ1eeY2xVMktZ9dAW3RffXK
dofBxDAxBwUrO3VWuM0XLXa13s+2fTUT7pGAJBxZy6ZtHmLiG4jskHTGZGz1OTIDoUHD4ofIrGvv
BC5UQ6EvRRy3G3YBArNp2wJ6ftXNh6RZ51ibqrh4bzjL5tlBK1UJm4b1ILr+BRzxJNNeVOZAlbi6
/SIXvKulXHFyb47VaCghoAvnI7s5c8OWcRK8LMGWTmpqvnKRA/WJukPfPOHQZifZKu5Z+m3yhE2G
PGpUcuPwObn2JWCGH0JSMEjsbisNECWOn75Q5o0EdXdArZE11jqmUxzXycFEuyaU7KPr2N29RaRS
epRbOX0hWHwt0mpntEs/crZDWmwM8j7pwEeEm/oU9d7KMWDu6ltP2nRIrGIr3JoENvrWQUbpFAIA
mBqsethVVdi6OmEgEkBoSvgCBc/craAOO/DO+mvsLq3uKKRDLsTVi7HBxWjfaPGT/UUm7HQgh8ox
lrJTL6HrzyWb306Ccj7iXeNFXh/sDtVWQiPq3Hfacej8GrRoQhu9v7MiTq+SuKtV8jFaByGzH7+U
1U5tzXs1/Yz64GhiLdLpuAfEBLXAHsqFHenniLLFiRiQyDVHRx0KeYvEylSetAZizylv3jT13dCu
Df6bB0UBMAbkNwLNXZDb4TA5pt7MiBYHxrfmX8TAHHiTD3eWfZdCWAjz19Z/EdAI6XlafrOO5AWB
RL44ysZuCPdJvakS8oh34JmYZohkJ4e7NNw32r4SB1EeACYAO6OG1l5K+RXpCLveFGDsNK43AhS8
piLHEUfaRIyKzxHfMswDyyVF7Nqrr575YpFkDjBJP9qRz7hnOCDHspUHD3ymfR9kGzt5Ca2pxEQS
SAucqP5SyOcqvWTFQ1HdS+KT2PLcu4ePQVwAX9Lza6Lfpz18woaP7VYz7oDoX1efhT4Phpslv+u5
NVMRsyRjQdwRAWtwixJZnmPzQ22UKW9DG62c1pi38lrR01eB0DvPNXIFjJ1EU1f3jqI60UImhoYm
Re1xhMqjV9e4VeW9YtUb8j9npElQOyezROPbKmeiuO8pHc90MLdNVXz6ljYVY6ZC1+6VHCx8zSQ0
UZi8RQ0dKHHEkLWqI2Dehk1++6n072285+oIgy7Rgjdc90C+d52O45p3V47KhxJ8HJKdFr2pqmJK
lNCL18F+MOALcloOZXNWN9ZHi6uOWWpGv6Kwml1fRw8ZCVs2oq2msBmt1gtHQ4uQxATzPAWeWwN1
lkZz08pIsWgoIdHL2jrqobEOymfuD9yVbYMsv1wrQXzIZPPeTKlt0/axc9p1qCtHLw8vrunuZK9/
Z1cEROOsShf1bKK68qwKTbBWIToJ+fHfjF7thN/1RDJUCeqtbcZx1RhjBYYPOldPQ4b7LbaITMAT
Tz/+oFfhjFnCkwco0TGlpTnq+KwcxTBxHjO8Ujr07TwG472ORvKU8RjziwPOTDL9AporqhNMw5Cw
LTdnYMB4XTFDRAxoinubz7d79/xhI+N8StuMIfdYuavFKVDLqaF7i0YnwS/ZCYc+Az7iKl1mbDGs
aKHZwEVo53kO2PK7Hu3d773N7zO2FQY0P7Y82cJNmQODxulCM74SRsGRlUHUWAKz6lp25EWPETJm
0hEMbyZ5Cg7SDykPVl5NdwSjJhlFuDuhmeMRiGEh2pcKV0qSP2j9vWHvUbAG5iyCWuOXt0FjX66K
5a9f8TcBzg9N2vEVa+jHORLJTFm+HDoMV6VySUxBvM5ZxfRrQZVIwtdU4QNW2awdxN5kPtcSD0Ke
6i+R+sRxOdAenBrBqbHHmMgG6J0Md2e75nPtvbQG6dsWie3Cmbco9PSwPtqsNYV1ax3Ij8Hdr9+C
TDP754vOq6enzcmO9jVf/67PzLxYxkeOKh3PPPPaazb6EEc/Y2nOTMo/LMbTGA6bTuPOHI4DT7OP
KPDXr0L5+VWM6UQm8Sw00fFzfRmbKVGgG3hhEDMZ1D/Z1an7BVyPbSCOobrFSbVi4j93mIbVyI5M
b26nF00/t5m79CHe9ZyzvCRHj5JMnVrZUUQs2wHGrP5/aVTy1v2ftzTrIVh41b8vP9LDa/xR/v+Q
hy2Bi4RABjESS93/PlHZvSbux0hI+75G+OFn/6dKEL8BpeFXWjwTPMLjB/k/VYL4Da86ljsmo+DO
qCC+rxJkkJCA8xnEfnNa/Dme1X4DP6ljEcWk9zfjkNSf1hfmAzp4G9YYnULmq5xOS7Hl9Q40yDyy
T1bo3wEAQLZLm2Pe1OUkISXA7hdJagNMkBZ2iThj7w32rAzLuzi0qoUiVbOEfkQWISkbZKwBdTjr
+nDRSPHG8cReR/w8DPaHTTqE6hE2Zk9RN0ghbbQ8n5XoQOMSV0UkH1zM8t99IH+xfMo/T4x4exRm
OrMpoDzml8VIozJrrUyqpuMukCvuJqX1ohrHsvcBJ5ibUvJppYwAAKc9al749uu/P0KHflxJxss7
LoW2rvEIm1+e4SqPrZ6cDMKYWDriAI5LnAXPkD1fY49rIDZc/VWqRDTpYdBhOCzHzmWHENZA4ep7
s1Q1nk2tP/dOdyV1YhMTLzuRRikfjcGYdjwJEavcqmZsr9QpibrUnTcNwVFgQKEwN21E/ji6akOC
7Bgkz9xx2URLjEWsKr8jZnmM3Y/0Ly42F++nd8vtKDSFy83Tg03ox3UTz7urFjqvPKHjT030QZrO
LVBpQcvRs5yUS0YyM0L87qX86gz6vJKaM1JOF88wPhfVweSpGWczlfeWDnwyU941N1oEEumGdF42
RJpu4kB/H6d0aa6h/MHJWRlHE/GggQh/Jls1LR9n6vT4SQNhnqxBoNdz93WeO6hmvLORFkuL9Dmc
onylUa9OLw2zisRgIHjqRh0gLHQ1hP3+wKDgLkdXwSpPogGNSNfQtpl10zxzrRd7G9FQWRQEJBb+
LCEsNc1fYyKb8Wx/evlFQoUtY82IxcDEjxhT7SlTPmXt6hNg0RZMsmkZu5FGtmYxttQ4Yw5RT7cq
AjidgAu1QygoXXRweVgYXhZz+JugWAx7WIrI2WeBeSdbnNG1cu9lBgOkoHlV8LEWBh6RMNCJGksH
4n9zv1wWMbu/hmsk7kk/NXpNossov2ipvJKG5k71kJUq0V60+qvqFyEUvJ6MX4YuaYsZoVGkSel6
0azp80UYivdOdU7E6NCTiwXjIPOpJ/aWnKAZoocOIyrSNsUzF43LB6p03VISBBjJ6bMSEehIEsy1
a3ToKIY/Nezi0pn+TmVGFZDrIkcHu9Ixr9ox86XmuS2Juq1ysWO08EK5PUZgPoSRN8Y7nCwnPBoN
VFstAVek2+2u05pDSEasg5iB/nhMmVZmUI4iHYlFaNubyFEx/xBgSDhTGwXz3D/atbgPTTyrhuD/
D8V9X9YHH0DEpKrwY8liYqTMDwO1epPFiRz1KW0RZQo57wzne5Hq4VL25UWVsXzmzO9GcLTl2yTR
DqCveuVOL6PXwpFP+UgtYrhHhpDPb6/bbhG4+mvk0/ArSJcqzUOmFghfwMuOLRJEVobqxTzk/mZI
vKXZxoxQ6mUXJ/caLuY0l2e2U88b36A/ziEvybYFvc3KuPhNfU36o/AJJ8oebOVFlY11bbTHTtBH
lsuNCOFf4M+N4TBk/QizaNCaao8mdAR96KZp7nw6ttAmrpZsY33vBM5Ss8OlV+Pzp96KiSot8GXU
bb1ErrEr7GCe4EVqHaYLbz2Zz2nAux2e1KTfFXzBg7bTaOmiBjnZ4udyaIRUxLRa7DEFPCM1isei
nbhme5kLBVwkFhcNDOAgbfL+JcV+TNCspqdHy7zZCiAK5DsFUJIczt8AibPBah3SLSHOT20efaPe
BSWrRvpgIuVtcc3S+mJ8EOwF2myrfA+4N8cYM7ZnZh3ZrCijnRZckpSsXGTAKPwi5SJ3JGCnTKMb
3CWljrKSW0Z6d7UPM5K44IgaAw3blzQTUNaSnlKaZ9QPX1tYXzn0BElHL6eUB698pxU9VRAGlOpb
bSoLczB3YfukKsW0AaQCdWPsleRMO+siv685UaaaeAk9dR7DZ8sDZ50mNMj1W5Tdob5dSt6bL983
WXy0zXc5FXtwxEgG3goLe1iVnBWEEHrbTlOUmpIM8pI7Q8TJ3gzaFdlu5TzvMO5lydq2gqUuQyMr
jaMrwudex0SE1NvDVZ4nkQw+KznFkvoC4/dQWNyoJl7vkKer8JdZ228z+TVR7mKrWZSydK+TR0C7
apvqt4qsYKURSyrfVRK+hAPGNMgWBJ4YR50HgsYlN90QcVpQZ2F7LmJ/qevHtHvoQxSOuWyeh/Se
oJt708xWhIAlE45DBcW5UCcu4gLIP4nB/Zcgwuh8wOuuuxlY/aykuGQ6hnuFtpmuucw85ImJJqHz
7+IolCmunY+I7pIcauMjtB3sa2FK4AMu+Bgmrdft+crSQokVex8NKSBkLY/ONRxl7qTAlSjLexlY
LJCUdcs0PqU2ae1nMlmQiz11GTAqp0W53cIvIkXpI9YNyvx2qQgcA/Q2ZUP//HbQ+FsJIf9PUzC+
PyPLSHdQBIpf6pXug//6j+jr6fq7n/xHB57pj0qnnaKTCvlP6qMsfrOo3cgNgd+u4UDh6PVHBx4I
hixr2j++wqnwD/6w9puuE1pjWGgVxbeO/t/owBvUC1+Pf4qMKApOLcWE8s3M8l0h2WYZsXSt0SEU
GjBlKXfUewffzFQGwdkJUOMqknlg+zFqGJLvU9uFZ5P+IoRR31RAIw0wrkstfPFEuwfZyxMQdvQv
SDHOctz8Ts6RpLVIoI6RQ9SF1U0U6V2CQMasz/2ETgVi0m4RCwW0s1GwsyXfVyH9H1FfogKLdZWC
Qw+MtMSEEZ5hOW1T85QU/LeP1GeSSWxxtqPA0inRI+suiZOZu/XHfHsQNGkBldxET0Q/HENkqWun
YHx3Vi9d+j78jDuNlk3lPLjjW8rN7NBB8Pn1GXv8IL9eZGAlKt4iRi66+HqRm7hxcjoLHA7Esu/p
GaU1TTAY/gelQnjTEiFX1vIq7J3LkAW7DrGMGd3HivXhFcbh1y/mi9YV6gm0MX0sqQiFEWPj5scj
cBxQEKR026YIPG1G21KCQSQjM4/QDM25j3rHmpQpVuXaBuiTxDe3zd/i2LhHSfTByOim1qxzcd7P
tHjkgwqduInQQD9UsWsTVuVZcjgPGK3HqfNPruRo7fp6JW1CcxRgMjrdJvEFUuoithKNj6vaUBuc
gI1EQ9xitpk8OERbmBomcoS0vAFSb4D0+zdzWNQxUZsyH7XpvepI+oFJgL0bGJp4aqvMo+wxsZCq
9EZ4az3v08C27U3ClLDnGqdlJuyS1ll2/fXHoP/FgwfCgAGaSfsGhtKXui+RcXO7NgI7LBQlEeH6
yax12vnuzA2Mo9dQIHnMcnX892HtfzpWu1aSh85i/h7sWtO9UNwcOp2nz4t5mZaMRUnrTmonq78/
mUYXHQfNB1bAQwkk6VNVEBGmp0BTrrqS7hQ/v8p5t5PN5iPyymsu7EuZ2he9qXnnyqkr6d9ZGytr
9W3VQhroB+viAQZJbH8jceaoBs5nfWWulVEU0KvhTak/Kjd4/PWVQoL582fOyFEfe0yjVHu8J75b
otImyT2WGSpUGtVSHb2z6X+2JOT1oXbyMuWkxAt3GNa1Za59K70St/FPOoagdL++BGyGujH222h2
AMr88SWEEkM81mLY0BJvN2bnZLG/mG26C7AdG59WVt0h6b6xxp7s3rw00vBe3nkqyxdR04d2NOv/
+qr8NDgVvCJuHNo2hqkhif3xFTm2EYd2wkVhNLOsQg4+JTYpPgypNC+Oi/GwpZBgYvLrP/vz6mHQ
pmBeq9OpQKw/6m+//zCSoRFxN+4XpWuRfRRzLjTWiht+DhI9X8tu7rS0fLSz4GyAMShi7GxVtB1A
u+Wycsh1lnutc29xzDlc8m8+2q5p3XJ53EAPMe49StjC4iH1Z79+4X+RmTYufVw15GUygKkvF4x8
j8i0U5a9hMA2o4l3TL7XcevfwMh37qtkS+d8cJetWidL5t8IKTBiR3yAAHQJa84mThXcHJUdxxv3
vV+/OvOne5wd3WI7p5OKxA8R8Y+X1cQz4ZQBMXRGb6wbheth48MeXH/pVS1yCzjETpuJWULidu2z
4vZ9s01M87Wwh4XDMoabObxZEDGMVNUmnnKrC7ZNA41rl9rYDtha3Cw4jHxkyw+PIWYjy7rQMFhS
IByarn6SgnZaSEibsI3TrFoD5VkbIP9sTKRxkKwMJbsKHykiZQFhuaXyjt+QBok41bJ3MxtjbQrw
IZJ7k1lZsgAgQp7eOXJJqBDGKwln6rhfj39WamlVuzf6GFfVyq59wvvNnU6aVuEn8MlpW/rnQX1q
G+ndx+rooql1WxBDrXX59XX/i7uCy401RaVXyW39DYr93doSBYbmNTbvPCrJ+2KpO+hleyuwuyL8
v4mKpbmP8924yiRacY2QxaAnvBVl9Rj0doeJILgVqXwqC/syvp1fv7y/uC14xLkxODeYqNq/PuWi
IBg0yd1xk3DnKtWH5407nkR3hlbH2vUgwpgVvmGJXE3LNw9pwItSmlnGiQ96FY+k2qlHLYzX42IV
W746WWNsmPm5ffURi4Fh5AFMg/DiWfWxznk8i36cJgqMrTrjYJRpTLaTHYHEN6tjo5EDYzm+20hS
zr31GdicZBrHXxQ2KHuFU+K3XzJ+l9FtMzvdRylgBjiUIjTXRgpLpR1XbX5TSME8oRqc1xV/1lQC
VLPjec+Odlno3/D+nEIcd0EEnSre1REtMFXKronPN43fULY+NlZxLFxpC2KNQ6puXTqdA9WvP4Vv
TcEf50UmOYsYC0zsSGwAXw4dWR1WnSqX+OkS2iJ5WVxN7b33ArA3KcEPSZg8pW7HUZgC14uBR/vo
VaUMCHHA2+SsfHEHZcceoUBfKbKFxVMVGeQBRd1HLYaZFcdkhrvFtdHBG2RoNydVK7Bis84UCtcG
Vnae+y9mwx7fSmy2saHuq3IcoSjWxezhLsr/ZNdVfnaxm/glhMzbNkw60+OK9d2T0dadGSIgYGBX
xruk45ToEL1taWi0cV4q7Z3qvKjCvfVIn799gJahnAofzocw8C/ryCgG7obE15b/TdmZLMeNZGv6
VdruHmWOGVjcu2BMDDIYZFBBMsQNjJQYGBzzDDx9fw5ZVWcpqzO7F1llksgYAIf7Of/5hy6Hc5r1
j3HV/M0D8mf0nOIJVQfVARMI8PnfagNdlpjDtzwgmUFK6kiY9vDTBnSMTGunV+6+mfJz0O5apdHR
//YwVDf+94VhKfkaNel/qOEmzw+rule7hyqaI4vBcwxMRW5Xc5P23L34LREBfuQVXdQRivapl/Or
j3XrCvpOu2mE/hpA1aFxPKcyP1Smf2aSeqJqP+uEHgVRstaH/k6t9r9e038qaMj8pg0g7pn6g6Wt
/v0Pd7erYuAdq+STeyGjc2Qgk6K6TN540Ya/aznUUOr36wTgTqHi20QcEFv67+8We9PUMg2cyGL/
ChCuOA7FuyJWUf9uiA/HK5l9VfUaTQ1zYKbQVEXCKKqLVrpndb5Y3FQz0rFTAuKCV5yv0z59trPw
KtP4injkM/wGDP6kuew0jvhmnzWPs40nTaj6N9HZ6/76Ev65q+PEWDZl3aJ/N3+vSys3FZ4+osbO
OvvkTRUE2Tq7xgPkTAMfvt4SxzYsYA771cXQx3YjTXpNT54qt8FnG4bZ6q8/kbHQ5X5bkMiYYFU7
Jofany40zkE4R/PsrfTeIdrRYrxNi1Z1PR7XFYZbnRx2DaxaN/0pZg6R5bp7vcYp517s2H8f0Myj
F/reMCOB4EqP5Ln9xci58G4wYK9I0qwbZggb4vlkBYINb+p8LAYdSPkeY/SaJV+Nd5bm7eDAs+E5
CHYDp8XIcWjWUOPwdzCxAxx0FwSWTXuwYCtYzNd03/0hZvN1TBD8izS8zSwE/jhQyc1glfsIlbns
2ztLtM3a8cSHNoyfRlD7K38my4Wxz080YRgWpLxFcjC1BrezAc8+kTrRCrx5lU3usVFtY4+1+E1l
Uh+5QbM3o/oZ3siH0+TfE2nLTZyOr0HWPHUVEUmIFoP6a+h+2Ecnyx2oJ5m/yuSnzYQK2gse55Hr
AkceAissV6WPA2Sd7Yk9y1ZWxVEUaPEVoUWJvWV8jdonFIu8LeQWnBB58BsswKNGBwcGIfheqG2z
NN85NsiC7FkyVt7dgMAislELyLa6V3d4DU9DCo7SBtB6iyr+JIjsqjqPqHLPVmaeaqf0cdbMVkmp
fQ3436DfPDgBLXqxbclL1XyetkDTPnKP7OKigm+Gkbun3wWFaqqjFm9HVRX0iMJmEu9MM7kOFU8R
DdKmsuxPV3M4k+vL0vZPWfQpMvHYxysNIsrSEabU1TpTKHUmLJchN803l9s52RVL0aLCiIjJKKED
zfiKxHr4fVa1Vmd471rUfq/s6FqE/l61xTXm5o1mHDB9BFxysr1HyDvBHjxZZU3xURrmrp7ZWtU1
Kbxz4eoQ+An2gJgCtS/DmF2x2yUiAeKf2vKShnz92ewf0jR9CjsUKUspF/tMA5f2SadSISfpPGB3
N+G1RdM33mSQN+toPs5dejAQkSF8YyOKMUjHkHVXNimJJHytGn2IN2hrUwNNH6jpb/qKeid1jqqC
Hcf0QMKto/k+Ygj9p5xGtEf2eTJMXAz2rSqE6jm6ashqBo1CuZjucpFi4wCmJrV7v4wSAA7M4Utn
J+LqscifZMnyEaF3RHLwXGvWhvbn77pN/c/VAL03sBH0RSpSbBX/fQfvun6CegahRPb9vU/FOZoW
jqMIv1h3WmcebV3DQwafLSVy/uttjdL0T+cH704DjhCcHEqcHf/93Zmk6vUQ98izU9Aeo2LnUivD
pyNT54OZe+fUTg4LxKjjja6WhGpIgtC/FT2tBldM1OnBaR7nqXpOM1ZG5cxPVSkf1GFTjxbGBzqh
NKq8jmERcnwznhuK7gy/CURR8pbGiJI6xHK9EsqrooiebZvI4l66ch2b3lrM8brEzI74kbOMHo0m
nm9KGK0kXaXNvczJksooE1J88qd62g+IEIHIKGZlQ9E+Y2CGL4J+P6l1nsii3AZV8jlwBrYqh3zC
L7aM4k+FCLJlkcMTpJ9NSitYzOnVbYuDF5i3yCjCtrlY6gdU4ebSwd20I0cNzv58+olvHkid8ff8
niigrE/RAtX2Tp2Wqj6zI87eydilXkculB3Z1OOEyFUxR1fZPfjS69Yxzguh5qxqhM41D1cX0LYl
I07BKX5iHIY2T2KXQ71k8seSqTpYjhpbkMV5oaniSOlAGZVtCxOlu0CiEjZWtun7+b6cm63b5tAK
5/bi6gQ+Dph4uXhLBCaVtSoF0uUY1RBN1PrmV//S4s0SSeyRXI2ntrosqKa6Ugq4y4ABS1qfFdD2
U14oueynbreXooKqC/8aQIxKLW8uovXOyy3y6OoCCrsbr8V+XWuqtV11d5bkPntAitK8i3vxPibp
J2KhMAxPfZl+tqQk0R2xJ9f+eGqrYE/6RVYzzJs0QOlEaB+eV5+yOX00STzBbIZ7V3FH7QAPnPkL
vsmtwuGSni6+z9kEhHHyqARLpspak5wdWrDU4XTLLI6JwgDGkBi21ExK1SJuesA+ExRAuiCWONVc
mpEjTltAzA57RtyRawpM9TJJZpzUgTSEzaMwsw/ZB+esp0SqEwmuZzwuE4DlOUknDx6Cb98x2sB6
TX4TCmKfY0AFtx5uEXfdz0B/qa+f5tI7JuSsMWd8lm26161hK8z6HGvQNEf73LHWBD286vmlegZb
s/hIsBPx3HeiTS/N/A1HYCg9en3RtPFtyi4DIcYxHzbziNHxoztC7/dzzsabB2y2mokohuSpzXLG
NFb0qbYCqYcwwJUbg17REOL0FGTToU31U7m0MpwZHOKcgON8a1bMXNWTkecxQS7cwVaZXabtF2EN
JzNw9lph9hxQ81YGbEBS1ZGt+AC7mlfLovKg7nhUQqvYaliRClte/t6gfu8RIczRYzbxS+oS5wlx
GRjxxTD9dTvY1Cbto9aMDLDHVd4dm8h50afwakcKUI15amcFDrOHnGvsaGBTmon9InWeBlyPclUl
zCpabihK7jj9aJDQY0q1np0ieIn9a6er9QehzqmicqW7fNMejDdPgnMZE0Ke3ZHO96My0r3JLsRc
lns7Te69F4vrMpvwXUy//Hw9VtiURXHwjQQIeddl5s6EDMIJzL5Qa+ZWn/u9TQrB8t1zJrJ4B4ES
yohxuqsHD52f+TtjJKzcnatL0+Umd6UCfb86HdiFNFfLHS0ciXUZi23ik8ZacTEYnCG57TfCE9QH
nOE3nuSrDKXWwZ9tnlKH+0kawZcjRkYOyATbKL2OZopmAMhI440YanPLT4Y+vScNZ//y/Gha+C4a
fzuoFn5okrXZdipur7np4XswDrHP5ZjBS2wuKNoO8ah9EChGX0K3MvNngOa67I8p7AUKpjwMzgqw
8H3tSzVQYQF6JPJ15jYrtyC+lsBADD2+FETRm+lhaev92UEZUF0UsO5RUvWztwtRAKhlZ4egcg4/
6Kafqv0rDPsYMwcwarnst5mVHYbq1W8QUVLF2V1ydXtaEPUAQIs+zKWt3JduXdSFpEswo6f8zGkr
BZE8IrlOkblTo74fdRhdsvY8mONurqtLKLJr0wZ7UuqO44AxUnJYnjdVE/2zF6sNAjkJnjD4q9E4
CYNFI2PnOJKehOwQrhdVjztxc8Hy5s7Dy7ehWiMd9BJihNTrzMpnVJ+AtRyHPU+rMFsmUdNbZtvH
FJUh+WmMYGr9LS/LraDiUptVUnLvUpPbHdVvDFSJ0szGZ/IJ1wBZ2ENazcXtjC10djCxApY+caPY
U0ka6yzIDjHHARL2g4GRiDrt1NEwG1R2Ms2ufl4coH/5K1D+kQ2o/7LEdnCwaka2clL1bjVXLyNm
rYmlBBhtW24j+dp6JKnhFoqRFtbC2Jgo61hOqbHDf8nKJ/A67ok6JyM5KI2R+6aNvrdidoOyNBw9
NBz+UXatvKsD82Q1hYUP7Pxe27W7E2X+GIkSb04ToaGbwK8S8c6yS+xarI7cO8aumOPJhyCq9ZtC
Rz4ZJDBXHM44zSzfjVFC5nOTkc4n/ZgaebVz5DoJS516nRM5MDczQZ9miznVgDcEVR6WURwpycCm
EZjQu/yQz5k6Jx6nYsWlaTeBR7hIQ4ykFDz6U8Wxn3fBiwXbXs8DuRnj6Y64bSiASVNCbXfv3bbv
NnoA3iFRuyZ+vtPLsbhFFcvEaqggQcD/x5aq28QwF7gdYXxfedDk+Fx/XUnqfy5jVbQhkxz+4wRQ
UcB/hD28tE2G2BLgqSznuaieIrRMnKCfTeefOxtgy+UqlsywUFr/3RCJEcmf6ljXdLCEtAltpMdZ
ZoJ/QF3arpadExFzi2nrSFDihggZfWWNuMvEYbq2AhRV0sak2NpGvenu4H4WMJ/cjwf8gaDPO9Vl
IJ5tl6XaxwI5BSUVVexTQ+p6tTVKPCEslyMgyhimyLJ90/X2TrWIUS73ScMUwwoDuR4M2GZxk0Gj
bS4OW0fd87UthPEiL186FyVGOu6X2pSZO2kA9UHX2ssy8B81Ojj2yd2QUSCpsskPKJ3YVmyMZ8sh
edPCoiS8B8igRncE0oRrmE0/2Jun2Phe5M39bNOXa9YBBzlMlhX676XsX7DbGmUCoHDpDHiVnbxY
M444TiPWg4FqjnRbJ4s7I9Zh5Nk0844RRf0oZl6vaPmayHztrkewzJ8zXiZXvZ5URW9NdJmtvSiY
NenY4xJIaIlFiWdVJ6J/UfTLjvRgyADw2n4RFST7faZgPLvnNApH5wjPU940ZnNMh2jrsx1rE/1f
59OV+DU6+rZ8m/BtQe9EhTaJEfxxJcfiwYg4xq2AXQou5Y0M82+SSk+UPe5L0Vm16RMKMeKZ91y7
S2Az73URGCbufdlxIpVCP8UKaM8dHGTbnOmNiamjIDbBz2LCBMfgXUgdxdiEuLh4M7BkWOnrkad0
zLGg405xR0o4GdInUCJkmiSjhP3IfvYyfN4q8MAV5iSDwceUFrQAddTBbpW4wqwcdWZisnRYAJ1U
n/Fe6O/tiTq+CnlhvYiZQCJPkxO/OUWwxGRJyFpV478UskgKUR7cJsc1jmwPm0ly0/1M24ZyBG9G
u2YvsrMD9QfW7Yw2VgRt3lYZe5tZAmKpyXVC7RSgL7pJJiIk7pMA243K8vRVrJ9L6uAx4AeFSdtm
Ws22k9mFUOsJgiLQVF5gxBTIb8uaS3zK5wkHRDZLVGm87JBSI1uMFRIlXXEQJlDhWyETXjVlzgdx
7+c4zXACq/s/0+2KACKLTU0KMn0sBvZFpoqki1KUTAoomLCPulmiTDEKqwfsn3OXL5PJgvZgEJ9i
4lyYSUxOAkm52W0JcuYWqwal0rv30MGlNVO1pm3xjWN6x7Vl4KLsF6rK0tF/NXUEW5qzCNOIgzsQ
fJhOBCrZWUOAlsUezatvZhn366ZFFWgI9IU8DauyRSRepdFRNX2iitMNwNwLsV7F1syaaTs7zjf/
gpeDv62ryL3RxiZfW60hN/n0bZRzuWkxFmjyet/n7qllQLBBGjauBLoy08S6ZxiyjZlyEWc6BFPT
D+hD7gVtADFUOQ8MnGtRou9Gu/QaVVGFnnA4WqVF8KDAf9btdBwluFYx/QZGa6OFwLPc186JtWSj
sjS+jCHHvtoj9C3DTWfXCAzCraYnZS5yy5tuZm0G1rOwXHx1o6M+smiD/K4LIh7iVha7pGgwSBry
L0ebr05ht49GT2CBMX0M6bR3WrFDpolZqemTnOh4J6N6trS8x3UmeBD1+FKM3Nwq2TDCveOwH2LP
37AdwegxnQd26r1phBTfPp74boz4Mw2hF05hdVeYxUNbVNPDFA1XLR6avWdYZJjl+npwiGS3DOwS
HUgzlXfoUdWuDb0/ZAlCuGAycNfXd20xhDD/ppewx1vbarvoptLnD5doPpgizsQyzI+TOzyaHoov
fSrwz0k7Qoni8c6J5UNjGj8yAjs28Aqe9H6aHhn74B2upKnZdEdJINd9C+TVUwciWSq/ogkzzbGh
tVY7suqQyEq/ICY/iYjCZw6mH2k2nPo89rfIqa4hdNxuirFF4/IbxJAzyI0Yzd1ZNrBWNH+6SXh1
G2e/tOdtkh0Mpg956t2ptr7k9Y3kxYmbr6xh003REnZDvlH4olRtrzZqX6PNDgWaEzvsZaryV3V5
6aDfneKHxD04agytmjtPoZcu+2z6PrjTu+oN1UGnGmw3hBLcvRoT21NHWvYcbpukvhRDeo0D3lgH
SysrQz3ExaHpOW+SFzWVUVhiabId66LejS65ZIyLM8s5Axe8DkZ9/+u3R/kpIo4gxmRQWyl7RUgb
hvUS1VVnySuj1UPkZD/MnBnhjV14P9y8vSicJtTK518UOl4jG2EEhdXTlMon1VyrKiU3GRp6CNH7
eaMumZHaZwXAKaxkGtInsstu68Lbq9O0yOy9j1yeDpCtLP6kOL9mcXxdcFZybcabkbo6B2RVvBm/
pE1OMzb65dp3uuSxw8Vs3BYll8SZ5WH510qFNRiuR/NMUy4UGDEXF6y8DnLK3xgkcaA65lMwXSCX
nZHrr3PR3WUznSIOGoqrooYlWgPMFqlhqoELi5uOzdqf7WPC14hddYbM3GUNiiBigpfEUdkG7LgK
4Ca5uKZXJN2xVMAqlOyuEeztlNMqvBrOOkmHYfhstdVaann+FBQoVvqkRS0LWb6vdZIbtA7UblJJ
IePOkNtOZwfQyJRfWTXzDBL7VNDAde6Dg4BRroZzYLLhTUi6da3UqwnVTCq5CMvhGfXUC4oDYCiX
alg3hSKYxCVWsfE6I0qzaigabItlzxh76HQqAb6LatJcPzm4lCsFcLcakyt0um6TAzPkg9maR8dL
PlWjN7o0VMJcq65SqpsUQCpS3ZsqvRKrO4QNdt5oCeDrbEvVfgUeKKGhMnLv/Dq/6ny0iXUnR0rF
qDFOVPcnE+R7mOCUuekqTAowJ35RnXCzG15V0dgzt03D+bFFWkENQkokwJkCSyzmvm2YHfyYzjYl
fMMJP3GFxEdawXMu8Q5W+klWEtRG3IWw8Xv3Oe8RwuC0SmanMdOUx4lBKEC4Xso0dQG6sv+uBQf6
m4sOSCQImIjL8XFU5KCl2HUK7dIThfhrkkR6zpPEESEraUBCgYPKFJ9iZGIB2AEwNW8+aZSgto2N
7pR+Bx0nJPlRj+qtU3+FbYbjcsidyybWN95axMCMTDjYI4y0upgjovF5NbUs6LprH0eHKi/YCEbK
yVCsnbZ8HnT54rlrWHzXpGuPlCbbBAC1baNrlgRYU6e8UxzSHvOs2VZ5j17ldulhl3FDo+XNOmOp
5Nh9DbHzRs/HMydvDTP8jBUOjQ6Yoag3bHQDsj5mMjwTRsrQ/U7tA4rRuOCIFoGvmtvcVw3kcHV3
GiYzyyQHggoAwfggR38PTIQXnErJHMfhPNhb3WsvClTi5IeSxYQnCNMr+5XcqE4xd8Gty74aEFJ0
BJdyoaTgK9DlCkA1u8jxhcgJNlfoSeA3q9xKCXfrcZJPLJO0Y3DBG9fWfuY4+aFmph2pJsJ48x6j
wzLFRGB8LTI6aWdaEKvSZG5U7dLoe04amZi5ZEunv/Ad5xSeUGq9M9/dViYD4kGdAigoWOczsgzr
2ZXtpXPlVe2ky//j+e4N8a1ZzifUJDw93DwiuL8Uc0mv0KBPj4qnF4zfJml+dcC3QvR7zdYSzAHY
4tvcKlaRuwHn+Ix6ysjlLR2XCj5RHDBNPBeglAsLNS2D81TrO7vQiIbwMNi71rl9pNkFDwSk9wGn
taF+VvwcpvFHBTMr+iBmFOT0sO8nTf9ZiCJe+b0fr2IcgroUSSzUBqJfpmqDe4q39bQa7n95CI3s
ZRiG+daOtS+3Ykw7+GHFXBIX+yKhPE5Ef8mgjK7IzrFUnvgCJC4HV9bL56Fxjnn3NIS0SIneMrRO
ZgsfsaPqBcOcL7gA06HwB2QS0yGmNWa+S3RJ1VTMGvz8Fs3kvdETHehOzDFxBCgYxZYlZ53thaho
Rop5eKl2BbyzvDkMLLkJ9Dcn1uxdEeT3CE3xnWgwCImwbQwxanDAWrZd6H36Y/Vhp4WPnMV7DKQZ
bUo16mtw+ohjgm5KHXpTUZPJUY7UvQ3Ap5rGLXV80PsbfeStl0IcQ6u3Isu/KwpK7j21nVig5JRx
wEDDVynm86z7h7jMAPjH4CWXfXbTJ1wYi7h3knU7bJt4DsKY+WjUkSDU+oTVtvo+ou0uJgW/GAyz
C9r50CnJoME6sndGE8ctTH6jTD7D4dc23ZzehHmgXKSwa5MNXTE8al6yEfwuNXXZzP1mKWc0A2w3
Iy1wNGZ8FBX/XX+oNIm9sMX8FrbQSbfsk1PSfNU1CzUkVSTuUJD55YiYcLpYLtNHz/qp+DubwPga
a3r9ZaNwUvIkZy849DbFjKJtz9H8wGyCNGXF32aLKNez/p22F+iccepaksPQmiUpTToi1PDwnEMY
oPxFf1cXiGrbRqzd3vvWF9WtOtPUfKqM3x0c6krF9OS0xDPG4yPTMnlF+KmQVOgvX45/Lgb/XtrF
JXB4nFKqqMHjxkXWGTfeDy/p/VVXs7csdI9uTH/0pOEWsXjGuQoKQVtc8H+kyXenU6bTbI+9vDpz
uXM8XPECjTuuGGF6HWxi7Ycfxk+9iRV+z3pXk91GJE+6cFdpziluzkrnlwA8m8XrJMAVcm8g5Au3
EfwbVroE5142ownxDhSAqJO4X4CzJjI90ROowa6iaGMvvQfU4jcUkBgK52jnw8cQgPUQSh0nw6nr
GIwtI4LKQ7OD6RbSKnFi9H9RfLAEOtltm6jMsIJ6X2bx2hp6RInEurmz/RXzFK7RwT03koTfeIBw
0JvvWi0Q4WagqNhDl6U+bhTZ0xvHH6Vl4pIM5hZb4YPjEyhgCvqSkg5xQeKXVdFN+k+31F6qohVb
NJM3IXN6PAQiUkLyeh3lPwlDMveGhhFy65HNPs8XjGf0myRnrIc7IfZ6Hg1MKlBkNGEf3PXj/Fj3
HLvQ+OFu+M58W8fjnhnNA2fUNvYVbqgsyTropIZJGmdqiNsam0qYAS1wYKiSjNVVn626XUUIRWsE
oZvuMzPodWLT/ixn4y1OcTa1CBKJ+0eI51rziF3fkwW/FL9P/qdU43hRU3Wram45eGfFHSlqf+P3
MCVyDpmuxp4CaQxGNi4FYKznSEu6l9DlNqYGeHYUBRerZS8sSs4oxqbnjHCIrOFy08maVKnmttXq
dxgfNAbMfBYya1SK6+SVp1zdlt6igTS7DU0hEaddD1OTkZ9T81nmwKlu4kGliHTsD7kuL1agjcjB
hofUxB7Dzogygglx52uY5mCogPiVXTjFPq8e5Hw7uxsRtfjAtDyIcAP0Ookx7RzAm31CXbr85wgm
vhlkdJ3xIjdcFXDWMscnZYb0gMl6bipTTfLkxoqx4Q2o6KqWzlSwK/waPuV8sY72qU6+1a7/oS4d
E27vppBMleaco59S0fU57ws3YJfQ2oMdTDBaDOiQsU/cWfDZGNaJGmcnC8jiUBeiDLSEtn0dh6rv
URU0RvBKd4lRt8U1q02GX/h5j8m6rPDTCpXGgXWBmSrlIAzo701MVKnaOwy7wo+47tAnsIFoPazQ
cHyVCi5TNJQGM2k0ROx2HzrTH4yGeeSFbp5ajt9xPKNy+VIDFturSN0IH3HVAbFHJkQRd+e22Xs0
uFereFzoHsAPjJNsKrHgNnOQkU8xe5RuYpyLUtNJXEC8ZL9soL+aKf3A3k16ndqijDF/zcdDofir
y6slxFusdDoeENbyiHUZGuHkc3bNY4ajIuN+WVJu6Ky72tCQa0q5E4UFJpQwaLJcHIia17rOf/q0
e8b0HEtOTR/a0Ab3q+hmbCuXVV1/DwNCcrLgFhcz+RBV74OQ9toQBQLj4L6O8Brys5TYbnO1EHwl
5cxyEbqMIh6HDr18qog1R7POIZHW5qsybA0pFEJJubJQUjQBB8VFUrVQvM2Zu4sm+UjY2mc/AvwP
lnG1IDAsEGg7RT87y7r1quzsJfWjbeEgNQ/GD99AtKgEUVZIAKBRj5xxah2QafOpVf3OFaG/LTpo
QUHwNTaGsVnw76JgQ/ECA5O0RF/ZEcfCaD4z4jY2ruYjO5bFXVhDnk8UTOyjDZ3IfWg45GIUCHNU
bTTuTB02rx1RiWlifUGoerQ6LhDAETpnL/9YeBRVxz7RlbvlUI9G/TuN4A7HWuamatqsmrFMpyhw
BNHjQZmtg6OhR/nK5xn7dR9Vaa0YE21eokrTblGUv2C1hP11y2baFhwPXl+9tlO9r7LquPCpljpl
OU49QQurBfUpEPO9jXXmViptXiATsnG+Nz2UjIqmZbk3Tj9iDOPZJzzDNrZd3vuEnxdKz4A2fuPD
ywqZ2kKFGsBCB7FJQkh5CqckCZVAHAGvqjBKaGkkFCimottr50WUFHTufYTmvTSNHC5hVFPiYUGs
dv+8UcPv6blK2a115ReZDz8mnCyRTNBuaSiLuJjJ3tUVa8/nQG81IugCRZwzDXNFwi5HVafdujGM
E8FfG2FOhYFHWmb1rDeDv1pO2ImmKxYlpHaM30ae9KLkrW032NnIuDM1lF5YUC1EdbwCqcWU5k9T
c3gvIfPg1KIVXrma9xDEVc0oYu52hXnrhRyNiQVqFqiwVA1LNnh79QVJX34zRj0ZKI7OQBdSnq8+
tYtdOhND/22KqpeFIbc8rZ4JsJsph9pO/0os3tRWXU6h6U8VhKGF+iCgKS0/PIrm02JIr1rntv7M
g/F1zskR9XiGflHYaueVqdLWztWeCVC1dMT9zD7ouwwR6JXZMkgKMn8gIlayhWp0XxOMD5afWZjx
uSora87WHPPOtYbievJa90bfK3Kaz0DjRnEy1BB5VsNck8bMooQnLAk6gYOCstdMKg/OFRItIHWa
41OfopDzFenxr2d0i/vS7xxWWN1QA+HU/kr9/eOMzikpLpjijSvFLu/b/FwN9TbkSaEXpqZUoL0+
0dIp/ZsCCkzlIW+U/M2EoXWXAyukalKsgDGYrU/B8M0c7cfSjL4Bxrp/M1I0/hO3GQUWCj5LN3jP
37jN4xxOtcfOCCBdPGiZdisA79rU2wNnH72KVtGA+DqE7Um3s5fA1x94jZUV2+eKpPAk077U2N1Q
FIWkCreFW98WZnVfgIfFzKn++uLaSp71+8VVfk0GLGxg+d9537YI3HRqwewnvf0McBJXNXYwBB+i
0CDHsv+48kTv9zzjJb4QrRLZXBYMcOH0K+RBpmyslEUKqFionGSq3udZfLvQSxS5QP0XKDaCrPTH
zE/3Uwt6RFyUYglQWXx6VDVabtwtfLSFBqAGiUutL7vgzZx/dQND/ZYzp+BZotL6JfFgAxVJ3N6W
0DsS6qF+Kt9F95rX1Cx/fa1QP//pYuE2ZEGl9jCS0HX7N5J83NR111VYFLgyXWP++WKskLaW2K3k
943dH/04JXOeGjewrfugjIn4iyEvTGX7nAG9gj7sS4e5C104m6uNtx+BBSvZCnPbM6DrpHuYauD1
voJBCNTob8vgwdAJ7R2qfmMo0rXQp7PWkNxC6Y0Fso0TR67P8m7o0ydBZ1gO7FvQrFsSn9Z1QFx5
r4Xf7di7wLo7xwFgKvYi7k14LAQ/Fsoo3TDPYzgS/NRTXhc3+71RV2Jdaf5t27g24zFGlLgb5A1O
EZDFVrNmsnnkJnO7kQWiV8NHS+zK0hyZRG8xHuzWekXPE9XuV9F4sGA6GIY6t0jVpFnW/uzeTVWT
9zn2Db64V2XmIg9ZZrkGtgwcS/bCXlv4PItMxu2okCdqVTjI8Zp+QMVTyOewdN/UBDcwYM8QkuzG
/asa4EFjP4tZnBz6uy0J3JfIDF/zjvdhRysnVhD9zkNjz89kd1Mb+sFXaGh7XWKkochoCtUNB7nv
XEJK2eY5iuy9wg5UwxhIwI/oqistgVzoXKosK4W3d6R37w9bi+IZcsF90qiXUlWtAm8tpmfYgcsf
EvfzLswYoNXkaygOy9I9YEGeVYw11S8t+jqN0lJhRExSwdhhqYQFV60nP0c1Mfkrnwl3c2bYFWNP
9TBWRnPQR2+TqK6qcHMwn0E+VDogRtOf3YhX51QntiiaDk6ov9U+XPRmxB9mYC46Uio58gN7xtuu
6d+widqrF1U4tJK7NR0/V+HnWJWQauZh2MrG4eOMP9wa69RCUA82XIcEevNSIdFeXOPR2ilmkxKf
qta4RC/lCxMrfLxMXP0xcoFmSybaSv9p1QDkjPB/iSojNzgLoOqaX1G/RpbPOex0xkj1Bh4CDOTn
0Imvtrp/ar4yRtZJHfHUGOROV8+KXq0UUVJdYDVhh5bn681zP+GAM70t7K6F2h5nzqkqtY0mtC/T
zVZ42J1EGH3Cf3+YW+ehrvWTndowh2fclWLbu2GXeOryGUMa23ztvWSzlB2KGa8bnMuBVX6aZLOX
Sq6Fc8KlTspDPQAXZRyuivgYt+Khy+S3pUsRI3QbXfvQLMQiOJhRSrDIpgQdZf0a+9mXyQ6qDyxc
cMgMBPq7W7KSluJYQZmlW2FpNq1BT/dRQTdiRqumysmK8MAyfqE5lXcbYtcbNdpX7Q4HBuL7PuEp
iMf42gi2fWkxLptw3vZ5qlvlzNBP5m0rJNcjoWnUkmCbWxU79xA+wez/GealgcgOtI0HPocDdNMF
w45T97kUGrugF9M7mpjGY7m/NAJClV4mZsWh6H4s+JbhLM/0D2cKgzUDMlW2Ldv2/5fPyO3mefO7
jd+/ef09fNuef/8B9Q7/cgNs/mf5Z2zF1h/tx7/9YZO3MfHZ3Vc9PX81Xdr+035D/eT/6z/+r6/l
Vc5T+fXf//XxM4uRXDZtHf9oOYR+/dv+53//F24iKv9IKRL/wuXvK6m//i+/9S8PEgxc8RlBzAd/
ntrqX/5++j9cl14RWT0nnbLq+5cFif0P10Ig5jm2iy8I1P//Y0Fi/8M2HMvGLE4YpmXyW/+8Bk+/
ig0uH1fzP5uy2f6fWVmo0ahJfN/E1gFZOefwH2hRdAoO3RYwj5P9hLi1MXoLxx22nUzaFzcSzhrf
+Q3ZSisvCm7m2r6Zm/pu1ma6fdIy0vhbOXirTOcopaV+ZsjBBh6P0FWhw+AbnUAMwXWD1u+19ecn
mtEXKckvi3mHpFgPfYJHjhBM1YZNMq6nENOfVu7SgTPVF/MuL/0t7RTFsrlyGuLGMdVBELFNp446
H6UsmPF6ziArElhuFHejifEshkIk0AwYSQXWOiU+MYwYXri0XgxK6ojBfmcX3WmeeAJyklHEbByn
qd/JdEwAD/3nEa3LTVv2yEQjuYpKSJMIWMIy3YnePjQRfAvN1XqE89C2rDcXmYxmFMfajJpN+r+5
O6/d5rEsbd9Qs8AcTiWSkqhgy9k+IRxJbuYcrv5/WB0qTE8Dhf9kZoBKqA+WbYW913qjvW4fy1rt
bgOhfs5k9mkzb0P1xuyko03KX9nUN5qpn+0JpId5ekeiB4ICGoqLytqlRWCDFnMIex3imcTKSRIu
tlM/7YRB8qzWzYd0CuEYZK8i6ByK4oDb2K27gli7e1u8QM5uOREBK5SbarUFoy4T4Sso5I2Mw1yi
O0IW0UGOqZZzSKGLeJbyeGNQQEM0Nb3zRNuKyi3Cm5D6jyqN90vxOtMGM60/B/FzpjzuBHpGVQEx
R/KoKOkOimk/NrTMSg8VowuKOaiwVHqbTCLZjdhXWbQaXrS6MTd8WLYaGyNmA3cmC73RKCaoPpMR
tUz+0kFQmMNNNqB+kPdSEaiITMQ0blZthPowKdWTFVcbDRWqEY5boxoPUFG3QKVYhWKWcqQzSnnR
DYms7MlNl53JeiA9r9dBhuXNjmm/ASIZCVyW62ctjLZ6Pu2yXPEb+d1AOaYdBuCkivILMhTTFjeK
eoLg98ywCTSkzgZv8wYTuL5UbkyBrzwi4qrIDo7SjwRUVhf6XTIcdc3EsNIdW+QOSyXRXDHdIWKZ
gcw6nCksc313mDrKk8k3FlV+UGV9F0dfDBm0lxfepMg7uib8snUCKe19S2E6jNgPG4YOsdBuTULk
B4gUnrzzmDxVA32/2j4rL3HENz+FlJU0Z3J1Uqjp9mECUcrrGPNauu+T21I2b+dRvul6gi9T9GZV
Vn9bUvfc9U9iAvaOzljgd5I5+wP3NOETwK4W2CdAW6y6a2YYbVVuVKP7zpSccoBpn2XTNZXvREOn
UJkFIlY3tB6VFd02keNaPZyG5MeVguZqIAONPqi7ODwKKkEBb6DDYIWgAVUR6Naxj35M5yWvbJ/Y
Aw1Qrj8n4BqN7LbtTZy9qcN14d2bjufCXjl6dYd5itaQO7m4yASOJ80H5mUQwh9FOmJRGoFAonp0
85G0/QGyjq/iyRX9UWN5R4XsZ6a5hbg9tMbFyrmJdSTFlBm1Cp9Q1R9YnGwmrppSNotwfqd3fGGl
UNn7tMr2XFes+RW2N3XHTXscgQBNGl7NUezKkfaYKnpWltgr5E+pL25nyrSXlhAR5nE0TsVJgAga
Aw6W9nnMUeI10UPPrKXPEvNV8Tiq0VkzitIVVnYupPCzyAQymYJv3JZ3E94dIA+q7ebo2+qs/Sg7
QU0WPrBBZOWPhvRdmPOmojMJSU8Zw1RPsc+shixDu5Tq4o5iuDXCskRXCLKpwlU0yW3PwZho8b6Q
jBFbAxBmjkpW+khERBIzbTQAhnLynqbNB4jzDaMRaBRp3gu1SF0zP6lVRPRc8aMZGR/beZ9NakBe
6X6uEFm0jR9r7akbMMVShtyo4rUzWq8gx7SOPqe4O0imBAkLt9V/R/P7stR4f2qkme0dvZmeDpGo
JHTXmuSfdudsiF/swkAJSWCgbZOC+DbWr3O22pYf2koQcpc9NADQSdY8muib23LamwIHzHAzt/k2
T+7NyWJ7OTQCaYJDeZXckjaOAgIkfUKMSdwkhlAIlAQZtrNg9nhe9GMzkrY41BtZujb580Sle4XK
XPBWtEn5HCIUZBEZ/Ds7VfcQ/h5AJmtEnx8qqdhNCSRCuPhKQv7IWMJQdfanTiXZUHykjGvGQhh3
2PGFsjszaBJ8r+X3zURgUXsngxay5AUDGCkG42J4yFmYYcHI4hw9VHbUJ58tvKFhz/s6KbxY6TyT
vL2pexVYSoZ29tqYrVL5Mkd+3RrEzA43slmzb83g33GqHq2oeq9ZkZZ8pb2IkyCQXhtp961teNMe
8yqfEDT6Bap8mbFgomhHyWHiU6gBrZj3EUdJZTl8uPYLwerZzcyTlSjNxiAur1rsm3SJ9rq9V6OU
WEOAi1yJd0ve7qep9rUx+m4TG/VI67fU9UiLsXM642yr0ZNCPIbUQzlkoepLw0zHY0JOE9lTlB06
HU0WxAGuXaBsZo9hk25NJJJZ3+7/+tD7UOb89b9mqiVzmDnvP0215I9F/2Ws/fuX/X2stRlDMYQy
oqqU1MiAcP8ca+1fgGtIplYsRPZ0cfIHvyXrWSSgISg1DUA7c3Xt/zNZz/yFBBgFJA8nyhrVp/+V
sXYFh35D2tacKhkGmQGaH+3XB/zjUCtw5zYal+7WBm3LaKizQhnyAAarev7d8/KPgfr3CfzK3+23
f/pmpHOvo7hNjTERC3/8ZqZkw6yT84v7hMuG/Hp9eqspY3eEwFf1pvccABWE1sWwheb1NOVSFGw+
Ye7i6rolj2SnqeOzabVurBiXSq9Lt2JmmNvus85v+6SCM0HMUovb3IRkbFFqCf0nUsK7PleQbFFi
nxkL2U30yE3lzsjGQ/R3OTYBmnO5Q3tBgOoD+yuOkQSbSmAlgS4COwksWjLsk5Z82M3OojW+X6dv
0GqSB3uWU8TRns0ths+KSsJxvmvotCiYQlM8NW0Qh7sZrXarDySNIKFgdB5uRoPiEqo1iTbc6HaJ
l0raDZG0r6SrzUUT1RssQVV3j+RmI3dv8CB9ikCxPyja4rVs5GP6pUJ7eUhilsvc6qt062UQbxYt
Xm4j8s5Na/FV6PRmaAVcebJDo8v54ARjzC3ez1u16YJMJd+mLWFQEBzu9LT+Nq3p1kBSxpPr0Kv1
KSkUDjUYfci8XXeL4SRP+nFBRTKNFKfo1GBpKeidPAG3JW9RP5iuhe3c7aRyb3DuhbWZorgXB5QR
a8UbharjWaTxMVOKo02xSKImnlRy1lF4GFe2V6U3jUoNjdZeDQIf6d47KwPeUCoSVZ5pWS+5re5K
y4QGORP7vNciJoiOsGfchVXGJBwVLzo1ZvxrWZ6VAdDJmQKpMtyZJ1BWwyBX652tNtd0JKLZ4aFz
yCzKIKRSCUrzqMKoVZ2EIG15jYR6S4KwwUlvsYSk06WeJy8yTA2MDG1vWl2s9rWob+ZSdisTb6/Z
nZHFn/tJuh211hWq7Y+rKMei0x0pgC1r266i/h0oJtZShwcOKWqLljtlan6U0DhqxBYZ3cAUpKDk
iLWfgf3NngBZioyzf17zKMe2m4gccN5KSlzJpcKmPD03ghbNmYTVYU5lyoT0UzV0btgZPXYaxBzS
Mt5yvGybSlprEB+lNZugFeWzbZk+lhoPduW77rscdrp+lWvjUQ/rYApR4y9wysPgwezTlWDeaDiA
VPtJZ2vtJoC/6ZrN3mLetl3h9cVjxZBaqLQrkftF9066lZiH0OPcxqVOo2/T3Ld2xPPmKl3sqWHt
W7B/UQnLG3Ox9nF01ZX2qZ6wttnSThJIctvoIPCpGkZ8WGbhtwS393QdijxyZ+vdAUtUsAMpZEwb
HyOpuzqf4U5hxlFt1RM1dXl5eayG6qxgLCINOT5SSeYOjuYJ4zgOSGHlyHdKaTtKwq8Kye8m6zSV
zHaOTP0GVkQOBkl306Tx+nq/OBdpBNh2Yjchkn+qiG22K6j/0QuR6qLz3YYqDhSZ8srsRH9MuUCd
UyBmtv1lFh9F8RpG8imr7tnepDAOrAKBVm3u6NXxcuqIOoxQU3nCPTSnaAzkCz8ShulAEgutg/HN
MKKj7tUbw2oJg7aZvPIQ4zaOZM32Em70Lg1P0NfbHAS0ME8GraVx+N1GjSeqxB9Z1oRmuaGxdnze
zGALXleoPvUnF4v1gtLb2WbdRUNfqLInO9llogEvMe71otla1nRJdW03Mf3liQ63/DAiII4gYZl2
pDZ/bmiKLuOExxlfGslAH/poZs1uRGOGz/femi9WH+2GmsunGhxGv8WYAUBqCnlnXy6HgC6lyDrJ
i8N7Divqe5MZrtScKVfiFPcqQG1zu5BRbWkslHfzGChMnHp6TKzjsDYu0a0Vxxy/57rGf6UHOuVS
NByhM4tAmUkuiAiQ25jgk2vodHVTW16mnyLRHCTHT6L+0JbvWghHIGoecDyEenJ2bOk2Ib6AakDu
FG/pPayDuSWRCbj2vfsLn2ZnMH1zedA7v0aZVuUblbdQ4Q5d5qEqH6tPI05vwDaZvXeNEu1/LUTM
K6S9bp4rW0647Sh0L0neW+krlGWfxs5t2tQc43zgMWZrViANwq/pIm3jJhB6+9ZTETuP2h2Zqe6g
1CilqXazf0j2p6qT7OyJTEoBlYqHpyUmv096FyaHKujllPOliGvkukOJA4orIvjbgLD0OfcX+cHM
LrqENsRG5z76pfo64+eWDbKhkDkM9TGTbmteBDQLGIQ35hRE9oua/PSZdljsftPPWCurwKjP01zC
0jqbHkyl63iPYJ2Lo8RTq2kfE+1aYZeaSX5PZcONx+jQE9NAqcB+nh23p3DYgaUEhzrm8he+v2OO
xETEV4d65n6R3LWSOCxJarPagGtv69gD1UTgWQa7xPhhKOMpwjo3tHYgj2DIY+qpteRB4/I2epcK
caL9ZSuZzl5JvxuMnerCxjdS4lYBe8tiV3d4WUuDkk+dbyRcNYpcI5q8bpE3hH4d6PLDUGbs2hwd
lYGbcFkQXtbiZpq0V/IWzjJgC5n36MWXaDXwd4iPrGQ8lnG6hpScc0VcTGb0WhfnVH+UxHAg2BhM
JQvQJBCDn1AzTKZ4RCnw8pnYWtDgsFEmlHtD45A3w9xvsA3rxj4X5KvHjtfajVs3pa9jI2u7Y8qP
rhEVUdmlBzFeEqL3btq4tEymlPkmzRxy6gmgjz8XHrQqExC6XdgehVS4alftLBJzJYJKagayQSUx
PBRuSgV37cSnwrF8SQtPSVG70mzoRMEJP5yic2abIf4wuwbCoS4RPvWmgGl083WEmk3j2jn5e57w
ztYtTxnuDetrbk55RfTTq0T8P0LrmgrWWbqkC/ql5DLZ5s5hk5x4AnPgrpkodE0Zg9p8qegKLe3E
p9jJjbLvHscXcXesT6SUcEaWCzIwAvKieHJDXiFBBXVbJs9yJ6OilnDi7ag0xwrZHrCgzaHudaMc
5PW7kk2BE96M+S1ZDhtg6IOga1gBniuzIx/tOHkcqLrNexPt7vS4dNNJRaWqz2vtsXUzlO0OMRC4
pKA5wkDwUu0H9RYHhl8PDcGiNDE3FzvOjiFxHLZnFw+wiBmgL01+jfLpSF9j8pXQY63yS3Whq9Gw
Z7LvKuWV+YFr/lmeIMjV+Dqp0ZZwzpsJIXLVK4+mxtav9ocsUl3RiTMQqRfmox8Xj0WDBwVbYeg8
Dikjd4RucKsOIZdDvBHVvZC+DCCwkCepXxQYFXbKaCZOH2FzbgaK2RxxyviMuFt4N+R8HEyYAnsg
Fbpa90lSvIE9bu21K7Jczmr3k1VQP7IJN6xR8Ae4iyGrAA2nUKHTsTLqD4X6ZLXDru/n48JjTepT
OcP+InGe05MRQ/AiRtZoL+HSjkOSGpV3c3nNFBGoSXZwRIWqjbLD6bl1wl2/OhnQf2vYJrIxg6SN
7+WWZX2yNK+ZnF1hsuugOxY0AjckQMy6BLEEOiRaj4LbGrLUsayNHQ3BND+hvnnrdA6GWAko6t3W
Kq1pte5ZHaUGo0G4EYZkiZ4twzViJKlATEb8RHzNVpcfTeU2agPHeVJpKsHY7q8ftmpl4WZOw3CQ
Nmb0qjgwAWVHhRD8NikV0RjurczCrnyXxM27glfOqAFZ1gCAnFguHjFjRhCk7+NpP5qjulGpvBv0
+IvCFchU4U8ODpGGbk+14mrr0bhq6UvXW7jYy4jiTfXG1jjGlf6K5WBRbW+d55oQFyzw3ZroBV7H
39a5cQsp2fwtn6bS0DpssfmqosRVqexs5y6fn7V8X2Sv2UJLYL5ZussKaqRREJfNliu9anyhPsxx
t1GAiVBBS2SdVCbZRacBObtDI3abJoFdv9Rzj5va3nblawTE4RgEEsWnOOR0pb6yQ5Ueo+Z01C9j
eCGcDzsYhuCDOgV9yhmyNPc9T+YsJP5v9STrmdsr17y4HQR5bA3a2PqB5M56kMGpAPC8vj/P6XMs
IRN/bdogcdxhAXVOjlkX5Lq/hPtx/FqDAmp1v4R3qjigcZWvVuMv0lNZyFC22X5Iyr25xK7Qjqkl
cO40t/H0uNqULSsK/iaZFf6eeaBBKPeZ7Fu7WgMyN1P4wt38t2gY4kU2+eMpekLFz+1KlA2Qnu7G
l79ZGcyrFo8UJ8SBIQGifYZ4l6P2GUTxb3mVolQP+VrxMZWvhfxsl8tWmF6I0G1y6/h2WA5Wd5xi
fkGe7vGgz/AHO9Tyeocz94GmKmc+4MqIKa2XnuqG/o8EsJZ9zRvaE1Wu6A/99C3E1hueKZZq5F1u
HvGkjZjGuUzE/J0pFn07YHuO131aA4JbPnVL6lv12cC1m80k0GbLoa2e5kHzlMSLqu9cemo4ZNdf
V1/FcLxplOhjGXkCZQDVo8H50Ky7YxW61CTaxv200EsORFdLbSBMjfKHQJbPufxgyZ8mxYFaG21j
Skig50kT9yWHJAcEIs2q+QVKiUkOoHHkcUqWE1iYO3Z7hw5WUoi2tXleO1IpMiQeB23KdCB/Dytg
TQxwdA9ieaDwZDPNyTEhgKOU5k04WF9Qw7PyJKWHUr9bdPuenMBDyG5kgBySlDqMT+ryRXLEdlJU
dxk++um+vf+/DKj9q9JtBX7+e0jt/N4k79F38yPK5uv3yNofvv4flLH8iwb9p8qy4cD4KPK/sDUH
1M0yLKRRxOHCT6+tgL+BawggLYI1VshLtR3kZ7+Ba2TnAlDR8qzqpuz8JXBN/1Nx9Aqv6bplwBrT
nyHbAHl/RLw0nbxrYnapVFCVH90Sh8zsjo7W7Fl4DlSUn7VRv2kK/cfQiuuo15joI/XIesOwgPFq
T804eqwxS9b+JfYkdrQHk4qIXZEw4Rnarl0ri1MqeSes2YB2Bm9lZ643ktRjGlVK4BQ5IGrKR87l
4IOoIrqK6fwxm/jCUK0CY2ApIaEGnrjFloUbajcV7R2Gr8sYpZ5ijtqW9mu6mGaL0kY9FLt4aItD
VvcsnZUamCkZRrQdfOUWvBAzSOYViwLtyigf9vXaoVWIx3rIC7fXE+VuxJLp5tGUnWc9NgIqQC3a
NPjcwhucl54xUd7Z7G6RPvtOF7FVEDY3pbiGpzthtQQfGUR9aXybqjvw9BBHsE9LWsVmeRfiwV3y
Y4PsbtAOIZmSYdZtjGxnm/Y2DBG+CLEnZTIl20iSQ3KZOU6o4s7vSNWbqvuapixbvQibsiz+KEPV
pEXFgaCwocBKgIufSB6ia6jCsSHB6zI+k/LoyhRPi7V9CrvTGmxRyFoP+T9+h/V4jSKH8zgwZs/E
xRWqb7Mkw9MnV3k2PNThTAMu0wnnlB7QtIS7GFjiWwEGKK+SHljpiYjmUcMXCIbAxoZ8mtcSXwu/
tiSu/aRfrYwYTzscjqZo7zsL52GMERTl5FpRN7W3dULLSHPols+J5boit0azP0oN/30l75lV2qAN
YctbY3ydZloHG8ui9aipE9wD4lJYxVUupswn2xCqs+1rQKhp2/fPdtW/TsnquyB+Mjb0D00N/TUc
OqbHxcsWKzxYCMHSPn+ozfVGgXXpfbVCmiM5NPvWgy8hUlYreasXsBHjnOPSjZfJN+pUAPKEMMsj
kckYoRLEfhPwn8M/0rAhShn0CkDs3JY1wKjNVl9LUK+j07OOEW0o1sFficCKc6aVYomvtdx7ekLN
7lL351afuCC7C81M1jbk5Dd7wyMgNrAjwo1yUt57KdwtRX1ti/reTKxrLzVPcZ7cGhaATOTM13RB
vGRKYXIYycTa2mFcXRM5J2gaAeG2t1WYQUEpeJdVrwMixnEM7/OUQgJ5Ah+ylmsq1SHRKpJDEzii
YFNINmNQg3mow5xaRGR2mA3aKKn7AqVHEZK9T53xhoX5KFT9Hms6wBFznA9471FO+aJUJvtpeYPx
6KPIUSEwkz5UY0rygtrgpY3P9jCT2RpG7X7sBCsHo0ZHwzIgambie5Donk6fUZQcE4drr05gY1tH
+IXSH7MifTIkSLCEUXUiDQlHTIxcUVEDCrclLBYhGzl6NEKDclZ7bDs3Dnmu54EXeVsLpmmbGL6k
p+BGlYXsl/iYkKpL9xGolD5MXw4jiaBI3C7Gr6rGRVB2Ew58s3pslWinN/DdELZvGk1gnlkpdwp6
AK1bjo0zWtt0kU4sFfkmkVmenM722x4NRWVWt+WQ+002uPmSX+no26FOQasx5fe5nHxqvX6NVPuO
As1DmOqeOchPOstcQrTC1CFqqBbxZguFNWolDg2E7wpW2XwSiA0AhwHf6KKqAEI7y6fGp+LjS1JZ
YsO/TbbeX/VuNLa6U0Yb8pB3I2ctJMe405XwWZ2Vh7QqA/wR8QZagQ0ppzcxJXBHYxE17eIlsig/
LMP5OR1Banv8XShl5L1cteeusQJh5bqbq+2tWZX3ha1dDTJZPGfhVbCbaQFolTdCBbY26vI91SLU
OTQeFEaMMCHS2b+BltTSSYAiENdirfBnHBnpWIbuEI20YiTHkJ2H0GTenwkywzzMXpRM/um75qaW
xrestP4hVv//1sb9T5S+/TaTMF/89zPNhVHmS/RN++/nGb72H/OM8gsVp4jgDBX67FfN2m8Vtwyp
Nn26ZNuaprlOOr/NMxYDBoOMZlomQ88fyELV0Wlf0S1Uc3B85l8hC6n9YV75I4NnaEjtCNllaoLV
/NM8k6cWndRxNFOjDJuUll+DRpdRlPLp0FcohcWJDLVnq6OkA5wKMb2bdHrGFSztdSm56WboxbCJ
vJiguk1lDE9yL6W7kHAaEhGcQzx0L1Xqty2oiF7A0lG7YPqpeEnAFp3I3qPZT91IAQSQ2Vk4Jl3A
KywByj6c3kfWUbXeAyKeywarVBiMkGBwSp36kXF4jAYVdhG9nwwQZdu4ErJhsHcdtiOkA6TaxFkw
yuxWpE+BKwErK4/J5AqDq+9WV05L70s2bqTHOs93qbKLiHI1gjHdKsqmUzcOGQ+zuQeiwuiWbyei
0qqTYDHR7+fI5SGU5HZCyKCD9u+t8qdh6U2JrXSCgtmh+UR+U1OvSSrkZZpcB9ALh/kmFndp6Q/O
LsXeetTu1fKwXEFwLLRMyg8J5Burfqiv/C6MX9ojyuNNaj+SC5gXey5f5V4ZNo39mMiMJPJ9/h5L
vmj3lXYjPymTvwqm093yKv/oTEpKId2jFwiwa/tUXyOLaQ68rw7t8jjo5n1R71v9wm4EVGZc5Xgv
TBOTHSEnObUYwlZCriMDnLw8OslnRcZJ7Fhkk9tozRzgLvkQ8yoUqfAisnCqZL41KnVvqjCvarbv
e/B3ErGlaQliQaxKpQIOKeXwVZqqp7AExmAiPMrdMFDuUts4Q4ydikNAbphvK469Jttw6LsGurFI
SLtOVwPEh7wwyXZQq0s3JhfHlO5Uen831OmUNASbX5qGXnpp8exGJgYZYegGb9HkO7USwjDB+KpW
G3w7lLl02W2zJHmr5+a1n1hraxIWEQamCI/7xaubCtlEilJxqIS5j+pvhWgKBQRrkrEMhvddRX0m
wYbkoBAxvlFJZFK5S4AqR1LPpva9IspEPhXzwe4eGghPQTaXcmPK3zkTuGx6Q/9EFf3IXmxpBQpu
zm3DRLTynrfag2McOTtuFvE8S+q+nUsXFcojclCF/EXtkUycDGc2oTfsC5z/Sfgu8r6n5dGJtoXR
vDSWyNc6jBQFHvFXXc5dn03ywYJTiLrmLtYIye+7tCVPAMmdQMrqOnNuEayQiJ1jVhDBS9YZP5kW
a/fCIUhw03NZX5g+TF+j0chH5r2gfSEZD1EeuGm9NJANJfmbWoMrSmdKWqasJoZIFncML83Z7lsp
UArZ3BdaRg1uM0Wu1rf612QrbwimlmPurEjF6Kt1/ZQti8qIai7XvqIYOwFB42MhPYIvtew2jh00
M3df1NHyVLaEcrRhY20mFcWkZmpeoYR+p/VULDmQtmXMgk/UXjK1d5gpVnM1dHUD9BWbz0DtbtYX
D8Xcrf6tbSfKWwkodJpkg22P9EvZqAoPFsEBX7SAFwxu4ZW2qWQs5IltLp4dpe8z2RdeIcYTdbQk
43bDMY5UZnG9vV0sEj+HcE/bLxRDVy0HgHbEk8BdNsQJiCEojq3SG1DXqnOJkvBWEfV9T42FbxsY
PvRqyIKBZt3n1gZVGeVEIUsAiVeSXyaBFFQC/yykL/yWz3loncpeJaj2ZapJcA8vFhGi2KfZJRPy
0pwDjhVy2YS6z2Tti/Tl21YHY80YIDLgoqHsDkmt7zIl8qIGO4pGyMRwlfLnEJdvrODGHY2eT1YH
EtMkskeM98XoOA+mGFCrGfYwXYeRpNRi4iya0ZpVDzlsRIlTOLZib7T1S5Ympwz6SqDAWMCbyev3
MZQ/2Ga3b0PM09nknIYxfEzlpfpSZl7NtMx3Yaixq65sgBbXN6k0E51UwQHZN4kRHhTs1gVq5nYN
O2/vh9x0l7pElKzcGVP5EOYmquc5RCVN8k6ycAzxgd+QiHGWhgGt2giyZE5Xc1yOeJcDHJGMt+Wm
tYf3SeI2wXN6kNTBKyROEMjuaMRdvvRreyGfNm1HJtglt5XDiD8n7zmUZwa0Bxq+fTt91xskr73k
to72CeG2ayq0k9Iaf5EOzzFNk7Y97Jy2PMgjzWC6vAXzT8LDSBZDZT6SXO2DC4DRk1jSp3cYZNxx
Ali2s/1IauUyINPGHQ0V501RD0F+zglaq7iiBMQE5R1c6Gtgo1ioYCmDTordLNQP5Myf+oHNbVZd
tXAouMjZT5FCrNCpfKt3x6F/WEZy1hx1S+xqaLz9bnr6N2KiP1WIrMCKYesGmipqRBQZudUfgRWA
hVSmu0bGkeKEt2rSYMJu5UdkJwky6BzkLmytrxrAgLVS4XIEREHhmneWAPZPeImjcO3ZFhbyb7Xa
13b82DrK1yBgp7PWxL9FYWcDdt+tYlziZbFUFXAteK88DD2ugUt9MYcgHbW9Y1T7Xs2CvMj8QibC
VCCHLav8klSGdiB65BONwktRisdk7br66xjgv3OS/E+clv9uFLH+s6TuMn+UzX+V1CF2Y679F+xn
G6ZMS49D3wpvhn8q6iirZWhlOMUuQlfdrxaSf07Jxi+6qq8NjYpi0W+Mh+SfoJ/xC2ggXIGOdX/9
gz/ZQv6jTWT9oX43Iv9aXEpQkM4uR5GLqhl/GpErR0MP2iA9x/kBnxk0rcK8xyBjNp4uJ1TEfU7K
++yYh0xbCEbNTtOIm2ouiUFCBmzMxxB8DgZ6fbsd1DZ3O+fGMn5kDOFSEZ2Xdvq2DZngCupWagt9
uESCpol6iRb6cvwcsvYuodix7FpPqR8SRGqGRC5tAizNUUVYLWQA72fhy+I+xXjHje325XSKZp0Q
AjbqpHxfGoQe/TclY+co/2lWgbFFuEHjKXJ8EPN4mAbjqQExo/Ruo3XGRhuWJ11E10TIB9lm8DbJ
kIyGAv8YwYBK8pY2s09S6HPYp4kL13Hbygn7Z6H4jB5eFcFHmPFnMZAQKSdo8y0/JygvSu9MzhQp
HBE+2PAVCriJsV+P1cVS99izzhnast7Ork6tk8nyZPWvMehhrGS+Lp7jFGUGwTMF/LIZ+nLzpVQ/
0ND29B46H/yH07/oMHL68tKqh5SUpH5cA4E90cro8Hly0ztFuUdwi3adRNd1S082hkNr3F3ooLYg
XBbvqaz8JMW8HSELh87eWECLvT7idC032WBuMrvbZhKDpPRIgpAznCfzYSyfQ/w0FgE0/YhUB8tQ
Zt3VHewkLy5YjlDqw+qe7222+Cy6hIo381tkwAeyCD1V+xgUAjIikuvgLBxJSYBXMjT0n7OzT3Qm
Q3pPI8sIkKnMXeSlAwa89NQCCiXTkVtqp/ekf5P9vmaxRdBvuHu7lLxMSJfyLpbOS3kibdSI9uV0
YyTHtMcYDbBqe8QhmBKLA6qtFEXhiNRLppBJVLcL+KygZGk8T2l5SwmUJzVBbb2NSOgTpNG6ETJO
jxifbovpPlx2wJ2IqkuPTA8AvK+2ToOWUKVKeTLt5GvOmQelq1CNjbT2d6qBnBAmTGrV0MBVJ+Fp
McdttUZpNOQTjwdT3ppUnxg9WikiTCSyCR6r+q6VWh/Y9YzL5BXOSxEnxchc2RI4Il2NQLpMuCIp
tnr1iZlHgxZqnGvXv8ziPmJgI4xRi380Kd52fbV10GjI5aOUPpYALO30mg8PsdpeM6MjKXRkNtPn
zbrKA9tMX8XSITXTv4emJfdIBxiOh5E6CXGcc2pRCSTdirHqsEzoGtRWxYuQQ0uaCywTsOKJNDH4
Y4Bcxlzke8lSe72NDrBTYEJtmF/ZbFKMFsiCypSMiBqnaj8dUtY9VT1Kiop0iQ2hro81K4m1aNk2
LFaTECt2OkbHXrwnUni/qDYifhaz+aliOzbR15mL5cb8hqJtL2TS+AMfp573x2KdnEEl8Yv0ZHON
VFMZLdV0VwrLm2OEF451lWJn+/+4O5Ptxq00675QweviArgApiLBVhQpiWonWFKEhL7v8UD1DP+8
XuzfcJYz087KquWpR2EvhUIUCeB+zTn7aFKsiRd6CpC9VIZC1xScbXi9TpTcwoh6yG3pYdDapZJE
mzhc+dk9SKqbsGjfZJdFt21rnbVUbaYJGjyxRjI4Ora2CdKn0mKRXyU/CgRgWTmsu46HpY92L9M2
oOABPeqEdYXcCy4wLhcBgZ1ui9Q89JjOC8Orup1arzTIenqhHpz5GQkU74iDL86pFAOD+YadynvB
Fjqv+wCVbns0hqsjeFzkXl49TVTC7nhdYI0WjCk/V9sYLrQJB5WVdYn0LmTFqxiXD91Wi35Ezi6P
L6K5rQPssfo2sjDXTazUGVRz2anyEZs6b+hWDBRH8aUhQJX/Dd/jcMDRxjUXvHZu/ZJKgPUIUcuE
Jn7mf5S8ON1X2Yavk8yONLHPE96rYgK+OmhbP3e2WXDUDWOrqmSbDLCPFzusyf7I1Tzl0EoqUqnS
vT+l6cbOHGSaw7JWb3/iu6J3FmSFsdRlNKIZ/Z1WAHhsuoPdxx8Tk1Zl9k8Sa8ngUAKLlqkFUhEm
nvPEMkShP9VQ3DC3f+ngB89oWeDvPM7BNenA+yL3uZnpUG5y2HpWjVBQ692a/v3FwAqVFcpTGHS7
0T3muvwh2nBvI6dVMXLDSuFMCY5Zd5RZ855gKYTc8hNoAKSxWHs25p0LyiB0IA437i0RSsUqMj5w
3d/Omn5CV3MkuhDAjvQqLnuHYX2bor1zaX/nOljAjUhs4C+Wjbwb0IrEAb9s0NLBDKSZYmM3rXzV
z+8T3rE27/dz5Iw3mPs9flBVpc9TqVZxMK5VEe4dEAo17RWDZC2cc69y63OMFILB2SWu4kOUdm+i
sfYzYxrLF55LiT3GEBJQQn4AofBCzsvSKK6RZXpO+MIr0Tvn3Q0+XMP4wNjHHCW9ZdewdTtjZ3TJ
JSjyu64LwYuFKNp7WHHtFjbOUwrju48WhJ/AYpWBLmnRhbTj6i9fj1oELPwvs9v/+s+m7b9+t4r+
70J2+cb/rkjlL8LEiSwwbChdsnf+e0mq/2IaFmncfEUQ67C0Mv9UklLE8rd121yczfxz/1STLlGh
rq0rStk/WZXKJTHiH3NbilJQNXhQeBm6C7jljyGQCZaBSAwFXTDGHrPpzmzQ6AI7BKy4u2D4kVX5
AEbqyI0kKKNexRRvA3slGenAY9h0Bf5ZQhDwFuXUYkOmeUlQ73VnOoJkR21KL0XdEDi01lVmnRZU
Xtz1f2t1/q0HW/6rBZtfAx8Nq3ubt+uP+W5EpoKmnqsRN122MVBXaanc+wuhScfLf4r6e8A1usC2
wfO5YwvU2bsU8apdp1cShNBzUk/Zh7FpuH3L/+PV6WIx7PzxbTYkhhouBQb06o/r/lnLh9BMppHI
r4nQr2jcxfglpd5TXfanlLgXTvK9KCavHHl3Rvz2LMLvBxWglXVOhSyvlksFz1mgsz1Pil0wdfT0
YI9bEy2eg59S4xNj2oc+tvzyOSaKrvfSReQ+27tksKj1jkOtTsy6NwMcT9N6lPbdrNLHITYeGnly
oF65lGE22/6ioQZxjGhfSsb4jc6ADYm2pw3E9y1slVFcApuqgayIJsQjU/FYcZz55Gbkcw8IEojU
vUN7s41gY8h8xlIj11Oq/8xHI/MqO38MRPJezyTE9MaTUO6Da+jruKTKdblcsD55ofs8dI+ULdQL
ixzX98xB/CSAcyVq7OYVuhq0UBHOl8K/GObZ6qH/l7sFJsZ6Cpuu7RxKwu1Fvamrg89TTWfw1wKi
i3xeAbgT/z5FD2gcK3dtJPYG0cfODj/7ML+zGd6aKs82lhPuVV95GXieNjCfTRYFbqCdiASnN2KG
PfTOTRM1QOTzU95ZJAvcCyv7USVEGQz+N0xgLYIumcQ2awCB87k17zLLf2L2faD/iJaN/NWo9D1R
Ki8DGou6H05OY8NI5w2p2Po183BLPC87AuKsc1CCuVoTy/bt+/qpR7ClA2DNmSSL9LmucGGba+nO
WzhMXhgb6Bx8c4W7GHsCsivEscCbtwQ2I7QutgBjX3qM4mP65VrvEHQeuLI+Mn+4RPiCRpvVbaOt
OYIPXVh8+Ckno9ETnFX/zDJgYrozQqdDih5G4S0sQJY4yWcV1Cs2p6tYgtZtpgtvzArEemLLzyZO
X8Ko9MAFPKel+CwXdoAWiU+/QmNpwZwXVrVWAb6fApfuCmf/hojCNc6ULEWTFnfbqglAI5bYN8ja
q5sWOj385DBOWA/zS7bcv4bT41xPeckk3gltw/gAbR+2z/x1gMBt+jo07B5PcQMc/wJpa6WAzkWB
f99x3ksLQI4ryV7V9VWsEQE41y9lZ60jHmA5rHOXhAFf+CxRFPvWLy7Bnni4ioU1/UOl/K0TRayc
jeWtW/XjxUbx2hj+Aa3LTQgO1LBb1Cv6PqddrHGPTCyyr37vMye212Nv76YOWUOcXEqou1l3JgoG
9l5KliHMn7HeTr6/64P3Xh9OelByoVNOUstMLJUjQP3dR2s9mwHjZh06OqjQACdDFD/1xaL00J4w
6K8sCITUJZ3eb2Tb3Dr1sNZKyaKKMLryKZ3PGdL3GU/Yz1xuOy3GRS7wU2jbfCy8lrkvy48DYy+v
z2fgntCyu9cGwKJdaZgarjK+mAkKAQPsLtusdFPPP3vD3XbCPhiIA3y9O9nzQ1sB9h+7dUVjNZuf
E52MGNOzAPHSV3gfpsdJ4BTrwVfJ57G/EARxIEF5bQJWD1FBFPPWRPto6LpHcNuDT9Brgniz1K5Z
oaGWCiAEnEv5NIr2XqHKNWNFysIOnWFpXnyNkXFxMzbcC1iUUEaaxdMkEPs+j2HI/m/+EG27T4uX
rkYBMkxez+OE08yzfexhHICLRbpCS+xQKsWq3IytyWWHOJ4rwXD7FZB4D9zwvXS/bYxjPmaqGVSh
F8jSS9iFkZWyLRgwFH64MmWyT9NwG2hPTpZ7FkjLPOLQzDpwGCA3kF2rFDAN9b6gndPgTLTdV7zA
OSprvfCYU13dRjrDnBFVJV8einzrxMODasLbwQzIJWwuJrJuFVgbF2JgXcDMz4JTTnWfkegAm1pH
Q4p6aTQus4PZjoo1EcGqtZKdSyxWFi9p7Zg02vFLk/ux/KE1jJE69Gc5dD1SgHEEYYj1nHbchDR5
IrbueousKBt1AHpftLwz/oZVHA1bPdN3cnzNx2Bf9/o7TcGqRJNiVRmAgqsNW7MI5J1q21Xjtked
cn0O5pMyhhddS64Ss0LRIJQxgnCrhXzmHZnzVPTZOWeMbTUuWhmuMR5TNnEG85gBdJhewjK82sXs
0SpJ1F9XoSlmtdNunPGWkowa1hr7h7iYYSU1W3sK7+LKBuVu7VqHCRXds55mkO/Q3ZjkITHGVwej
mj1DLAMWnoQjUI8uBCutx7Tb6YZhIIk5abtDzkLaN90gSM1ed3fu0J6twsXql4anLFHHxB2hg5Ms
StAUguJgeMFThQMg201+8drULGfQysvhNq2BSENbau0Su05Fu4yRxo1YavryOEtjk8/YDpSD1N8X
7SaQplj3lf9p0K/obrez6/ZeY80EN5hsNZjj+2JQ1T4srdViSg2abuNn33Hu8OQKH93Gec9rtlZJ
z5thtpx62rsdGFus/vgQQMEKeYyK/ko46qryQWRaiPVNfg1ZD7dFHh7yqCLTofqwYnFf5K+V3W1Z
zx5Sng15cy6CnzFiZxTDvcACmPH16SZyH9Co9dOFXsT02/Moj0F76BMa1fgUjDs8HjHxTf2MF0pw
IetMUWt4OyX7Ej99UmG+N4Op9TLniu+WCOnxajPyCxyN1r3YGexgTdU9sJG6Ffikbnwbrxv+N332
k03oBqTRvZBQRRLt40TBswhgJrY7w1XCfiDFl+3PIaDlHI5D0W7aybhkovFMaqAhvpQWY/5NjAm0
7kCNJJxIof5IeefZzYNpY7MP2m0r3iwYY930lsL6TgZBDmBBZlC9h/a+xvF54yub3WK5i4dNhP2W
WQvbQ9I/tKPCDovuwfQfLSouzsameysKb8Jwisy6SY9tehIDUFjYMGW26pDgxA0H2fSYo8zsKX61
E69OFRtde7LMeV2oa2LchRZy0G2hP9bDxmL4i/Qb45dlX0fxlreberiPqnBTtp9j6S0y/a597d1X
P25WWnIU4NmcZmuOyMICTqGs3UiNh8Y9kd8IvoNNp03Q868NG/zo7HPyiIy+9KsE7AGUOUYM5mT4
GV8y9AJdlULFYTQLTNvv3+WADJGHPGWIL0ICRbj2DUarasPkJRtTUOkBD8HnqtxoMMLc/GDmz36F
xmQH4lnlX00e7Qw0gClIUwRko3+wzGcxnWo+/sKDfMnpuZEJiRvTR09c0DLwXKB/hvPEYHsCyVQz
JhLxMSq/Kx66GSJGm3FCi5jbDYRXiQLbZkOtaxFclByzSrw2ihkDg+E8WTIlOP4JJ6j3OU9vO1Re
wrQJu3c8vNWKc8qazmjOAwh2vnO3wKfN+NGq3m3AtEVOGzYkEajCxyjPYZQ749bv2dTlMQLA93Fx
5vAZpDiiWyPZDimheUO00TGmAf9f1dqdWyGAo6LddBKyo29YawZtu7LLzlloeVUGiad9TxF3JcGu
nRjH2XcTe0RSC7Thx1DvXOeNzdkpZnXZK+vYSGtbZw4GJ8erqFmUO25GqibRWqu8vaTti8uIfFD4
9Oh1rAJHT1VewY6uu5AZZBq7NBs4sSbSwLlqhgQbXjHc2BpWEe1Gkp7C1EUwnOXTqukuCXZa0Z/i
3wH93Rz9Dlr6Ys/MrUMr8VgRfRTLr4K58LJsBZwD6rJhTjpv4QQefH1a9ypblxItjfwMwt7rcPvo
uGld1hc2vV4B1IJGhyFjx88YoGfFym1pCz2mNihzcBFD+a4KbhTmwn3+oKr2KSvgfowlV8a8C4m1
ydqLSk8ubZjhDg8aTmYkI6whkQhhFBNPgSF33GS17VwyworDlpvYKd0VzcRNCmFUc9Lr1IYvGm4m
WXkFk2+bQA+rumZZ82hZbCUURWMqqaRwnYG/dAsG3fNF+JAzy/oI0+YuDvRD3GZPbps9BySOEcLZ
5JAF+dR9WLT5Z5xABG5t4lx1z3Faxtr2So9ffAsZzOg+tOCIyLDY2oU4js7n0E4rxrWDZa4bH3Vs
DiEFo4mbbRp4BT22r2r+nNSwbgeKntTR1q3zneNqtWusuxpOE4iRYaShWvEmWaymDqksYVgYMScH
gxWOYv0tj9GRoxTtkEcnTkDlshdoDCH+mwXe98wbtCcA+8eEHUIBaQaczo3muMiwyr0OqWtAqCzU
fFNnzSqorR+T+nagCwA9WWoVZ9r9pQdYysD/QNT8vx9gnX824Vdd/8sE67fv/Lv0ENcDKmHGGgqV
3+JlGL6aFryf/otEV0i4vbKklLpi5fnbBEv9wrgDPInt6LbhSOefrBSQ+QyqIqYgv2JKDOfP7FWV
u2z0fz/CUgzKXPB/QknK/WX28uPjgRa/4SX+Bx1QPMc10kO9xRUbDLBCVBQj6RAgmvSOBynpgjOM
TOznDvju1leXskbcPRYhmv20t9JHx22QNXBbvIBYO85aXwFqLzUAkTprn+5OTWfyePZW5blTiwMN
4tV2QnzRbfTmlKKVTtRHHn4ujB6TrYQ7kBQYH0VTXK1RI5MPVXxsnIa6H28cnXzEGaJHp9+2UXpo
At8bs7dZVnezQVne5k9IU/axsTbsjn2XvxujNUaJLjtiP/V1ByfAsmvIno1FJD582/XiVV94PpsM
4VII3jgpJ04owHz+JwPvU1PiCcDaC2OA3dxnpVU7YViHyrKOU9AcVYhjugyay6TP13h2v+SEdZdA
gD4LVlH2cx62zqlBT8joG2ec6ZWluGdGuNfa6bUajQ1DkDUQBizA41eTQNpIffKQ4myrmBtN3e04
1jul8VIgXBgEJTKAg/aJt7vfm8PisFde4CMTf52yc+BilDombL15efFqdGxymPi1bBVs5u7IcncV
jciMBHCEhBUjHv+m4fmecv6FAndd9mATR79q0okBy4+c2tsG1gb5mEzGkmyfQgUXOS7QjGCbspv1
SXNqIXbYYHg7c9dq9cMYuYzj49XE+V0UR2iELOlnOk8ERqragJhdpRCyu9LwEmNYTclzE/N0MnYj
Zk8NRjtUpYYDqdJfrWqvJT8MFp3uS63jHW6pQ6Y70dTUPsj48rOPBTtRFeA2nnVQWDi4hYkwhzzL
BD08ezbQFl131sh6xAEUPiGcw4h5cADXqWPmH8Lk1odtN1+kg77/ko5nsfjpTGp7cH/+k0NK6WhS
oMXhS4LhWfC22vQXsOZWSNQZGd7FNSEHOsFfPrVVGu1x8t8Ki2zOa4SKfRMSWoEKF6bYHB2B5KAR
06DbLDb3J9JOtkFm7rLkpzXkW4KkNiMqmz6GaEnD383laibEIMosaFoQazHumEjO/PmqT9rZsEsP
DQQF3n2ipmPZVsSD/sj9+4Y2OtTzbzPi+gRUYpgsb+XNgCyhzTcJ68C6RRxIKvp0Hqfz7GyIZXKG
Y9vfOTrG0n6f+zu9/W4ckGP3Y3I/DetIb5GOHroAx/1xsteqeseFz8KL0Snmp7VmsxrVt421nX08
PUeBqhQF8xENYUDgxIRDU1vcBFs5iLVP7ZFV/AwyhOh/GfPRBWDciTijgrQ/1SSCIubmv6FVx9Om
MciUDFyLio22Ouoh8Nnm2bwEkUs+cO6RFQc9EcWypj8GFoLpurZXwu1us+KK4H6lul2jKzK0+5WG
9ZHzkH+coGjGV1116kSIrZfu0euTiR+c82SqGInt9KixWcKmzKSkfnLcmFuFX0uNZJ8FLNEJ6Q4R
WyDWmHIvTZEVMPxa4lPwOZRfLeyKYTwv1l9tuLg6WSGiPBG+99oY6Wbid4V3AqUIzHe87ugsiY1A
MzrodF5+YT/mwrqQaHKQGEAmrcEzXlXbWQhIoTy0yOG6JyD1mDC6IwBLQBYZXYS6drjm/ngIRp6E
TEnKLHnry8gjXP3WmOhU2NnqKTNJSUfs2IzrafJuKDIOtm0dNW0JMIlYh1bVQRTVYyu/I3t6yOVH
pQhJ7zGE+c6p6vhx48hGW9Tk1ORRmt4Fvr9V4PxSh1Z29mH/WODxbyoqDsu/h+sH101Pb/sOvYIr
flhT9JAM2SYonjCerbtoJOo9+5bkCkTduBa9/ph39lsVVD903YEzPL4X1bwxovalMSmQ0OnqJakf
5NoQKeJNaGYGZjD3RvEo2asGGvhyTLYWRE0jO4C08pP5Ja7EW6z0q91w+wUkfZJRfWeH2MQwMuEA
9+Eq9OM1irTbvgku/khLrUJ53xisb6zK2Nm98iahHTs3vVg6ex3VfLcjacmV+5CL8j3vy+nGKA3o
INapz9MfWT8zUK0YXfbz8IZ4OEFyCtoAsaonEMIEqBx08UV5cIkdiFFWiXykMIaLDTQfjfHPkgd7
lHX3qWQGpM3+nejDM2RLzHYZClWlkEFVxrZSM8yj8ExIxi36g01pEBU9HgsBar9Fa5rvpHEdnLtY
PUeBu4vHec3SSfXRugkfVW9sYCtu07pcS+0Ym29depqZfjThW7x4mFlyT+AXRbFG+bBqE7EPuM+c
bcuuYjCMw6R/d8MlRP9QmT8MckwZnZfps86ztrfXMpvXAnlw2dmcqbd+/zX8dBngmqSgxLyNWGm0
W2KwbmwXLdBCODSODtCQ7CJA32hFf4/KasUeIV8s7XjyOOV6ti/LaqzskQUaJwlg4gaxM3WLTfA0
ZjwTNi875xj5TecXuwzYNheMOiuDNHFFMtmMUDtIGoL78oMe2HeZDI8iYzTaElh4E7bWq1sC7h0l
KplRz5NNn/FsiCfzMsQ0C7Z9y0NqG2Eaisiq6923Cl4mn9ybWz/miJcpIFJpXUIcenFjr0zf8Ub/
OOY/dZ4ZOs8gPped5nJhuv13MGVbY2AaLRsMTWNHUgvG9rULCQSr675upiNuopfeLcCJ5/uZEbXD
hKJJxDnJ4pNl3C8dbtn8SDmXobmtA+ctZbJVlOZ1sHmaaQRjaH7LRmC65obfQ7h6QwMOHp7RKslH
pFc574hcjlpfHKbkfo7uA1s8T111Y8t4m7jZvdScdxuQKRyllcNwuOI9bpirq5kwr+reH3DodcXZ
YpBE4ZghibIuNtmBSGnMrWYVOyy9BxIbdoN+l2l7U2UI1YJ8y7MbmATE0zQ0X7M4eDKq8EfBM3xW
qJsYCfoAuYxZi9d/6YbEQo67bLL/fUPy8JH//Pq9F+rXhfrfvu/vEk8U9zp4QkXMojQVncXf2hEX
FjhPWpcttpCmKySr9n+0I+yFLVNISyrHskyaiN8W6mATbcEG3ETpaf5ZZ7dUv29HfhUgm4plL7Ef
cB35eb9vR7quZxkuwgEPdDfcV0XJIL3r0LwrQNdlxTp1ckgUcPM9mMGrUuYLO8yHlsIlKkNqjRTG
EbdY3RRrcj2vDDRXfktwU8C4k2WW3MWQkGvKqcjX7/OqASMwtbU3sWuCPgfDpmCYTOMFHHTukxsi
X1B8m/KCjgToDaC8FC8LlOjoxgV/7GrGA66XHbZRVDlWT27VAPgkR3DlpWIJKbHZBOKYTUoAOxOG
afSIcadwU+aMyvVB/6wZ2ZVDtG3M6YHdp0fON7Cb7KWZWf+GNilQxZNUM1an+cWdgzeCbreDUxwr
S4Edw0Kh9JpQn7kN15bbbJApXGpH20hsF9Piv0hiEILlwFsQxmNy1yw+DT3P3APGiIb6XCO6iLl+
0xDO6QZZss0Wr4eB6YNB7CbFBGJqSPB9V/YbO4fW4xeSKAcTpFwIg2jnNLp2cHyzPmWOFj8M5lgT
xkvqc4XANB/Hk6rLB59ZY0RilD4ZZzlR2sf6KqJUPuit03hWynsbFMLZ9UVK3qbL+Gd6km4qGEpV
d0ZiyH2aEUxAbgo85MxZRfC1S8tkwmybmJkESVLIIcmtGWwrWY2LFZ7Nn/6QtVpDXnIAOkpEsc/v
pu87n2jMwa5zbwgodJQeMjAhVjdZnPdtneR7Z3HjO9hF1u3i0A/TxoCiy7BlDO/cpGKK5WxxvLPZ
H6oJ2pmKMXOSNxZN2qlMdVZNdRoQTmkAgEvedBSrZBGf3bns1rXRbhHFVQR69AqnPnABa8EMEErP
EFRuM/gDk6borYpCXNsFThAoLfTmBVjQitTcJQvEYGjEMZhIalTwDfIWBsJgnimbTgP8g7GpdmPW
HC24CL4zfWeLlZSgsvcebykOoG88tq9zWWs3tH4rpPr38KSrTVglTwCd13YWHQE2Sxo0VJ+d/SNa
4tfdtqgfYpPVd1ZrBEIESPLZdOMdkl5vsE6YZ5SBqSBVqLVmbt86fY5r48hZrVbYhLb16Lw3ur9U
KcURIS9ZgMrtdQ7y8NcR1GlQzoMcwu84BTyFJjVcySS5E4z8MUV+pNZSWloR3EJZAJku8qdsGiGT
AnXqlCAAw2KMX2X5I29fttNGvLwjk91OTa6XK1YFQgg+yyb+sGVKIndlHMpIjPuiN57QBN8NpXEK
BLvD1FcHkv7OBn8jHayW0qFjPeGLz9AqTr3NidgGJfTJaNl4hN9DnP2VT6bfnLqGw3nxv5xNDJSS
//p/n/yhPSbxV53/T5bdX/+Rvx1Uzi+YUAziGSVQW13q/5ibOb8Qbo7kinww3YJGYjCl+8dBJZUE
Bmyx5lycu7+fm+FFcDndXEc3MRH8mbkZzJM/zs3AmRCCYfKHQJn2Rz+CrzKGKykMa5oyFknUht5k
Nh5UDnBi8+CZMStuDpNNBTStm5x1gRcTnNgWW+whFJjei4jdU2YGmO47/IIS3KHX2NVH5boN859+
QoVgv8oOllGs0Y83wkRHPsiKVBcU9ITUbWTqslOvzJ1hMrLy53MhbVx+RVXctFAgEFIfKkk6hUAF
6YbGgbAN/VqHQK3iMoL/0ahu68fmxtCsV1NM+6Kev03ftqm9WdJI69sxMPKGif/GP1UfM0u79nXH
KgL5lT1lHxV827PRAY7FUgnnnM+X2jDPpy1PiRx0/eBvU7OVO38YCtTftjJvo141J/JJ4TpG7TkO
F5woLRXbyGGYzm3YXCeVj8fcHoLnaLZSzzfodkumMdCbyZuIU28aSujurkvtabukgXGe3TB6ZQHj
VA2JiBJR6Cw/5CgQLTgoiatQq+GUCX3dW4b/3hAJ95AoxDAACWvffLYc42wZY4VNIUh/jsMIjkxq
yWbSa3UuNPNaubzlqpa3/mxuRg1SZQqxi0WDXj/Go6Pt0sE1bshw0LaDxFZdifvE0IpNkWUOG0kX
1H6OhwZnXY1r1akf275/1eJsUZcE2g2yeQxtVTzdNHG7boOcqoLGdu6Gr0kx7PKHIPQMCFx7I8FC
xfo6EQKdb0ambO+XgEyTuyALwRZ2CHkL3grIbPM1zX0WhCBS3GLRfPHjObf3FsQDJLXBU2gHT04b
vguSSdYiZu6E/fA8pKgtBiF2oxqfrQXdUKXdTzLm91GfP5aW0x7LdAH9Yq3tIqc5M1yubppJhyum
ObvJTT1U75eKmmBdzmaxEyTc7viE7cPifV91MkffgVkQoZOgauvu2PLfwYu6IQDldoz9xYO+Nd35
GxYF465QP7ZWdshDsDytsM5x3Swm4a92QicSaFFF9lGf7Am9WGuOBeh2gUQCsbW8oAhW0hwFW+Ia
3ykxLWOJcjizzwMQfka2GY91Vs+GrSMR0cPuvnJJZQjdwbzPbKfE5yuZY1kZ7Gp8ou1WS5d1alH3
ktRmFuqtFPnOQSc9EOCRuOJxAlGKmZ/NPDobkggD2KY3ZDdB/xpnBxzkaHHCYv61brhR2x3AxoUM
2vu3qezCJ1GOfOi1+m5m9j8VKoIVQVPyhz0XL9JlJ+o72NFJfaplfp1LWNXQvhMM/C57d/ZMy6JR
a41zoWIgcYm9p5DJ3+OheA073XgtVfDg1twOODh2mGrr2zIqTcwGeCqqNNwpPb4Po+YUyAq3ElVg
tGD3E5+bbTDKzaxRgkV4xDBQZP3hL96MLS3U/3XgNe2/LIeWQKflG/++HMJnZzmsXxDfCs6y37ox
lkPskVgOGXjnuIP0fzrkCGDiaxArUDLzBYEV7rduzPrFsKRB88Y3Crof/c8cciAo/njIKVtH32wu
Kmr6vz8KgwMARFXAoHOFGOSpSaNT1vqrXtVgfu19NSbPof8txuFdc2WxdrBjs1EQ92OGIiQP6+ec
B7yyAtRu9ExlzVYzZ7lCfkcPnL4K8S2NdEuTzfTJYEbczVfVcmfWNqvLR0uTRDl0XiH19zyLKwCR
2WOisOTK6YdjWC3PuWBPst28bdIfSiWvNqJFzejogRDw0TzoSDB5lw6qTo8j1bxmfCmg1tnc3A4N
W5J2gRjahzl+tQhJ1urm1Qw5jLTuEocpUi3MFjY3i44GgrMRJ/bK1E8KmaDzWsvWs9ynoSivlZZu
s4VSoEPirutw0zjyJMedMTUHw7GO9KKbzhz3tl+vzcY4xbW+111ue2KRiqy4axr3JjGcfQDyHi9i
k9B9MaLiIwYtqG3qAnlCMqyTODikLo0wCsqMDN8+PoaifqqA6GNxurRFfhqDGkkaw2BiN+P0ZGnG
OY4KIuKCXYxKW8txhiNMy5J6M8VAC2f5MDs1wbnKm7WOs8ryADOtiO3tx+EYRFiymTeXZ8K40J50
u9bMz+n8qZtP7O6vcGzfzdD4WaSkHLQTHUa0tvXpE+glA/APkYlN1fWLYX3FMUsi0ezNAe6saaPw
6bnx1SjeCl4GOKi++5pKOpB6XAdDz3PoK6+JxgFFgHOPCCSwt+4ACWpJoe9tiesvwqVk/ASvtU2i
d7KG92y7PgkqulGtj68jByNJIoBrvGU5c90uyC880FZWDhGkFBCG49oBSVHrq9HOj4Hjb4vB3Ahz
hpaKLJn84/Au0g2Eh+61o2ehmWRVD8K253qQNdPdh9m3Ng4kBm5q0M/5axoa7BDFMQ3cVx16L0WX
FSJyKY07s8+Q1vc67eSMewUt/rqK6MozY55YQQb7aCiIVDLlsTTDY8n0urT7e10MXiesJ+ipSFog
3auUVdKv2jeLV0mWBNvVT9n1m6kB0DE5D7CIeH8S1mpR6vVW8a1yfaXZr11PlnrDtNuS45Vu+qTV
bC0qdbTkixz1+ChxLLh8RL7ubmpEJFHxBH5u3SSKq6TLihsLkUZJfAx/C1ccBnKoIxpCe8EK1OYH
F5/T1Oz1alqSZW8k8vkKtHqQjl6H8NNCANoiBB31l4S951zKjwGZaDU+V83eKJ7A0q5shKRDsy1R
i3X6XWVeul/9ZAayUwv56SDa+0I+De6+QpCcFYFXaNcY8SIEFHx82YNEyGogaEUsr6PgNJC5SuSu
I0KWob8Y5XODFHZEEuumjx0C2RmhLEiM84hwdjI/S2S0eAfWDbJaNT/Mc/iY9fapQ3hbzT8VMlyu
/zKixHN2enwhjEUh1xVc22X4miPirUOx6nm8ObIBN1fd1BOrOTye9KarbuL5YxCdaRz9ekVAWz0i
FbtvUAz7KIdtFMQ6SuIWRXGMvgt5c4LOGEvwc4fuWPVPZoUBFjXygCrZYPRbNs++9h4G34yWtig2
b6v/T955LUdupFv3iaCASyRwW94bevIGQbJJeO/xZHM/L3YW1KNRq1vqE/rPnX6FpFCEmmRVsSrz
M3uvLZD/omdu0DU33otVeoACy7UN9yZA/SyZkcTNOUMTXaKNBkc+79BKV2imvZC5kX77j7/MDfq7
n3SvGZTc+MvHtz3rV68SF81/L3P9F12odKtSN5AhONrv9nntF7xGOlwFjeta417/vWNFzkFHipZD
Y0aI+JZ7/vfLHBKUSg1gUlRNs9X/62Vu8SCY+to2GCxpfOeg19XeU4dKwVbkwJflk/yaxPEGePTG
QWjq93BtxpckjO4JFl9bCSEwiIs6MIqVaW1A0nGEkR+KCzqyFBRiPsHMLkcqVvKc7ZgzUjwKatVy
WNRmciS1lR2tdyLL5A6B216volcUsm/ExuI2EJsiUm6E2b2lljgNybtUrg2NcqdAtaoENsO24zBu
wkjbDdgvgxFGR6OuSg+8j3BuOSyhP1qUqFwK88yn7k/87pinB43xjRY9ufA1tAz0FKpEx60XU3BF
gCoTt8MsGtOrRqkcj4TApIssRgzLdDM0SrpwY7x4Wk8eTVE9DqwwWNcNT3kLfmlkLeQCn+finkeB
PJBIVG88t1oWSvaWa1hw3UR9Ikhs3XYwOqLqklpoOCubV7RRDubgvnEZ3ZWFfCkK9aAEJTcPu7mx
H29kDrQ548zLQBGLlJfTctmMVXc+g4V5VvNsWWZCgFpnmby3xuCL7zJtthtjC/UomjHnZBjVE0oN
3SixiN/L2XQjxNWx0nuIF9GtIXU+1OIjiOWDVQi0i+lnh42lJNoC+fY5Z3stIMPP0q4/+CHbbVdP
3lPg13FGZkdePNil9ZAW/SFPx0URn+BNrlEKXT331DmfNjntrnEnlRenuSsYdYCdmSS++gdvuyVR
mPu+yM4cPbTK6cqorNUUVOB1zVKa72FzLhILFwCWcNKjTZU9HkPyXIcuzbTiownSN6O2917hL+u8
26jUAL0Css/pzxIJPZPESzziWnKVfuda/SlLlCvBNVu9bV4yjm0rzBBJVmsXG2iSD6uIPk8JuMwr
MoPZqguuEYE9yCRuTg3Dh6iJt20Ek6HRXxpwWEnAzHsw7nNr3BmK8lr66TLJzJ0wuoVZ2us40uaJ
wjIhGjFejzsb2BJsoxddz16KNNi6meBgD7ANBAx5faQATkqpWRnh2WADDsp2mbrBeZxW1qicd57p
P8ahb22EzTraL9+ZCc31Vrj7WmrlGc8KdIYaPXFohQ57U+OxcwWu+RCFoOt3xoJAUFSyQc6+cGCu
Tr5DqR+1QD6Dizsh82Oyq6DawMxMIhuqQMpV+zbuccGiuGiQAQ6TqKcy50GYbeXoLQnZ5COmr9zB
/GS/tE9r/yYGDx31gCUbfxW20cryWTC211yD6d0hMsmy+L7WJap7XNMGile/UFfGiJJ7IL0dN5mx
G8t4S2zlDUCald3idSjDbif9iXrLbaZctdh76sFv0eRiC7DtV+js17RFZBSCztXPPaZLG6GV1XZv
oWteJH2/INlBjqfKGm4tAFGFwf9Gd4/8355hgVz1AhUYnq+qYQaVII5yNrpLABxaMaoXs4QxxSHm
DCxbOw/sLIVfrxRrX88LFODxjlwoomPHizn2xzwZV36f74KqWQoN0bQTYETxweXCqgjfauTeyaCC
A4YrpRSHxkXTgp9ojDcJ1UvmBTgC0Xhz6tHo48UjpR0hLkcvoLHwEqioPlSNWikt7+zBWLCnIrE5
3gcFdFY8JZV6KhU8gtjUFH2fclo6BTuZyFuZnrHrbIIacXRBgI0WdV5tSq18dOoOq7p+JEyHtSq8
rG1RGGcZ1oekSbuv5s1/JHOSC/1X6ebPd6zNtGL98hp/Vwr89pX/6ev1X4RN444x2cAZbEyG5v+I
PvVfAB9xpzM5JjtFn1Lrfhtei18mvacN0dpyprae//V7KUBOM52BppLJ/Kuj+W/AdFAo/NDX07lO
wwPGCzYo7+9KgdRjBmfmKn4vF8y+OaDsilmqKoewTOe0lnQz9rKlwlfE+Fn24UaxCIwxNyl6jMbs
0MrtBsilHslsIjklw5U/w01pZLvKKFBY+SdTNOdxIg4TNZlQtuti6+CK01gI+kkEjdfbK5GyYQJu
1V8ApM39aJlDYZuEknAMEAYAIKG6hTH2NjQSWq0FWOcxN0EAhOVbjEVQG+QtPEOU1n56QZOycNBV
g47Z+wl8WrLvyDVWJroqHa+8dyDG5w4t0WfPlaUemWPOalKnPZRACk9E5OStWITdniajUUHZHuS3
Y5W+1FABW1EvBh9Mn+fm/TxNeqwcZDn0xq2IUK7i8eE4i2mEvzqk+VxilJk8LOGjpe2b4VBlX0zr
qvrPvHheUyyk/ExBW+oxbDrr1SqJASbGrdyAw65qBEA4emprPWjpouafATSCzeCFfxpieSBYhhgp
uK6M7lbYt4NOfqwyZ6IIDhjBTI2EDfcXMu7moeIzrpN4gBQLw+BozSErYYX0PRI0FhGhxypECM8/
ZSowQhCFg0slQLSND5ImdDij7XUngq0aIwvuu1PPnhvHNGQHO0BEX2AP8LLbqsZ2ksUEcinb1iF/
Slu5ZTsvynbdWc62zEgOCOyXxuZ3Vb06I0UL7pXAg/ecrGPmBs1YXJ3afhR9tEqJUPOEuiyNDsGo
Zp9l/DGQsRCFCgFgOaFZigvhI+sWMQI/ULo2iApx8HyfpNDJx1VAi0CZKgQbRit+brLoZItHiSrX
MIyTkPu8ehFxs6pT82r24HJKa19U5d6GpUcSERC5BA1+juo/wEdsY8KuVgXWJSUEb+n5k1SP72go
J63I+20XG/uqCG9i7bkYcZYYkf2ciugmK/rTP7+rogX6SVf17399ydo/T6/nC/97lJqweb8y/w0L
ZfU3Rylbdc5Kuhpo2OokXf/9KP31fLNom2zdQtfx7VHKXBRpPXw7Q2iCU/bvHKUOJ/n3+nmJWkaY
nN18P3NiK3yjnx/8CAF7S9KRzM8G541sczS2cxc6OLMr+g/I+gqd0dwm7hsZmLdqO6LGi2Y+9G+4
PuzyQpShWX4K0p9iOgv/rk3v6mTrIT6buE/ZO4Y5xMYSeT7lIhIA/qO1dwFu3HyhIukwWTAdtLcB
fFE73oh82UsGMN3RMllzL+tmmVx9urXwXbUPziPDiNA6h81tH2MLy5W1Jx45LYQDd+YaHsaVsK9j
dTQJDhd3+RdJIxiQttsMO9Wal/ol4jyS5iy17ksQATo7v9lbb5HcyYdl3aO+wDCXbZpubl5iKvy+
/vS8TeXAN1+X+0BbxfZzF4L2frM9MvMo2Tvk58f+MVs3Rxcx8SMCX99YIib1qIUWUNIVIKQ4jQ6Q
yPL20o3oZIlZY0MIt5TSHvqGfGws7TbQwF+N1c4tY0YlIL2+aCeTjAT7LTE/OhpBxY0XQluDr1+Y
2Xn8bKz3iWek1DeoEf2PgdVGqD21QH5jdTfGS3YrkTETD3FMDsHVg6eWQjUdd5kGTGKDglrwULEk
gr+Ixby9ljckC9j+3kL8pqz5nv3S2dHa3GZUcTBBSWBhZclTprRd5tkqlQclPXjxEYyzNHgE8tm7
BUl+jnfW3to02/KUn8Kb9qEmHwbD/DjHqh4iWzoFgDlbGom1760yf+2i4dtbJBg3u25c6fYmVE5j
tJUYZE2K7lPg7aW6TU++vajsjfjs9IWhElm/c/SdTkZ3vOv9o68ijjxEw34SFddMyNgArnQsS1+q
L8Nt+0IpSrfqEzrDfk2sCYHL9RVGWMZtDNBelGaRP2ECZgirlwYZgdpSdQboBi+lcaN1AGBvciKr
JzhOmoK/j0nhenXf7Me4XqP5mBXPsMfAyTLq5BUZMUujpLaqi4j3jveIqXos0o/xVkB3QL7B1vwf
f7r+XHFxC5z43//6rkyd1k/Tl/3nbFV/oTVkXAss5yuo8b9nq0rOiypxdeA9+q5MxZtEWTthWISB
Um+CmX9TpiLamNg7jol4g7L3b5yt5g9HqwoRnc0Y8zKVovd7iUXCmgj8OmKiIkVSKnWgIIpcM6a9
Zkm/TTOoFLVy0AhF6GR8yEs+ruxaN5pjLZOku9LDeeI9qi1m4Na2YSDbec8RGa3aZ6qzEGph3Z4s
eivCVPP4sfQ+jWhV2tcs+4JMXHE/7bpamQ76U7+9aZAf9gTwxiFgCAyvCmDuhjDRkq1ySO2JCRLO
r3/2e+ecOMlXqepfEnq0Hwg9vBSEUvNKSKh0v/I3v71lqqog90Eyws70F50y0K7xNnNmuTn5YZdM
3qBUmvu6Mf/mPr58tYF9Gy7NrfvHy+27HzupNb+53JSy7yyzVgALxvBf5UYROXEZqPO1eJdRJtuG
dv2//cTpEX3zE5kLhJ4DFBo2cIWgjlydkY7eGKCelQGsB8z1Jniwn/9QnXLgh+dpqxJaKe8oQ36v
OpXEzLcV/M15N6U0eO1iqLuVUzk0zeeCGC3Vp/acgJv4qvqjrJq5RcBKGvZsCK+KuIvbEQEKan7n
XIBcCEeIEOHXA+ov3wOTrOnHBwk4ZSKg4gfQv6s0sFYBq9E7LtZ8r3QpSlEJEKYDd/Tc1ce4wYWT
PQkYQORzckVXMwX4AJL4RRa9xzDk8XGwBQJjD6Y3re+D8MVRCpY5nyNUbSdvgBTua1YDkQu/2xi2
iTHtBoGxK85yBGoSadrl56+7xsnzJ0+JA8gxUW2Z3/OzlMpVOid0STVg/eYEGPIkPJ3CuGmycmpg
MIM5kCsJtXNUxsHC7x+AAD/54/i/gI//KDue+uppOG9TERqTROz7o6Ym/sYbiR2m6IcIY7gMCfVH
/LoLU0tXqd18VTv85e/yz5/4pLJGvUaQljO9Ib95m2duzOnhojeuMFC3RE9r5gP2PcOGlDquEhJ7
i55k9p2A52B6tOkfP3/lMbP+yUvP6a4iyUKBoKvffdD0qkqsLpwitOr7rtXnid6dQJd8iLa8BxD8
UbHpzSX4GGJz2yS9ojl4xf/2yjJgDQGJO5lJruZeXHDcgENjKI9tFaz0DNsnlZFi7xobasbA/v5s
O7hIg/FEntSatMylE0MIRZg7hl/qWtlZ2asS3PvWfjBOQX+uhqvPp8tjmVmy8EIEO8/7cTOlLblZ
E1M3Fy1sn/hEaMsDUdB0iVmDgwCBmTtU9HA5HnevWYVQXNLkuQu0qwo2KACCNIAmVfpOzorqPgmy
U6M2b0Gj4Z7LtWmbuWwdlSwxiQ/tMfBhrrA6ZywX4pR2quieg3mugZH16fZDMTlCmIFQnwHaaFF4
ISwFs+ltAtDs86iGKxiD1L16w86G4Ogh6WHUVzX22jdg6iIVMt2dBEQcG8ncz9NdHVcrW+W5hcpd
HYTsXOQ6qOLNqMPfpGt32LnIEecU1qHRuAx9CZoW62PzEcuzaZzanld6nZbNMi72Y8hgskIXC9g2
CoPbHFiu3uCys5QLIQ44xpA3THsWWuoRq6zbvYgoPmi5vVF8Yx26ZNE6HxPRm62hPT411I/y1QqJ
BWRsnxkrh9ahmlw8GF1U8oxq7dYe45vICOEx9GvMG0C1sB6Oj4Shb43aOsUBxSIK7gxIh4PZThDO
ZGa7BHFFkBHsoe8nEJrK9qNjOtskFd8ABFfBSrgjUIwZac2n0yZCx7yJG+OGFKFF25mLJpVIfLO5
HuKlB88SkyQpXj3tFe/Ur0x8rzcWkPA5V2T8SvVPSsS6zC8tRLNKdks1Sg/ROC69cTMa7O2JaoUr
OLdG2jFD626LSHtnF36yGxO6EvoGDP0lxtuAR8yAeB0U4CpFthR1pExg9zdsASMEOrTjmpolyxHW
aWl+mu1d5aEDVNpPnEXDQgmcHi+zEc5ZMxNnUkCpaeRn55hHt9eXsXCeStRidamsMWh92i2wjoo1
TAZ4WRmM2wJfQaOL9wZ22ch63cvDbUo7Y2rlQnrKpg099ObeyVRTQh1Z52fNzFTPfvrKhaDLu4i3
uxItfBOOTat9SO/dJFoB+Ee76zTm1CCmQIzAElb1R2HjWSPZ46HA2Us4snYxDLQUwEcvZU1JNEa1
BAaTASYO60sLCKM38gN3wQ0+zaUpD52K2UsFkquSYanyaMsatr3/3KKCKaCGtTCIrRocsbMZQu9I
5hVUYAvbQB3q8PHFCsn/1XaDmzRybpOUHVuZb0ULj4kc4cytXmLe02aocYaJpW10mzhK7uowevS4
16DoosBfByj1et5UzA6xEVLOsTCR10Q/WMrBIOdVR6lBSFjxkZi06jx3RS6gxR6NSH92WnHja0yB
jOhDNT7V6tMe5YZcd4zzZK3a5bXXgAzhL61ldujFm0qj5JVvxJ7fWnJ8dAt7rxjxraN1D9KlTfZg
FdHigp/D4/q/lAo/yLa4zWD4I56GyW7z1x9vF6ULEs3yuF1yR9/Y3n0lMPymFAvh7OfXiCZ+uEVY
S+PUAWGAENpxvqtJ2GbFRKXiYrA4VHNjKtCwv+jFYRiCa+XuKpt85XQOdxJTzEEVdwFhD0OX3Hnh
/1I4/kmJ/MeHQlvy7ZUahYlpyn4Cntl4x/SUUQIK6axoZjU1kMIHtskL2s9qgZ7z5y/Dn9SPf/zZ
313nrXRGdLq84E7kb9KymxU6mGqYCIpgpUvtGubM0rE2qrwYkU00JVNu87030L5cwxIHOXN1ssWK
5Ai5GvlPhD7OXv/8Uf5YzE8P0pGqTpH7VWnw7QukF+iufI12Kh65FmS7GS1UAMcq5K5/gTP2jxeB
OJOS8q/HlbdBHH38eYbCr1/5tad28C2oRHnxCTRUFixTafebwU7nrz9kkP02rsREZzmkbVB+/jqS
5GP2e0tNcWzgPzARg1jY9v5OS22oP1bcJqRXZCiMRRGcqNMH+pvCU3NF4Clk+BLchOl8kHCEcj3f
kHDJ4pns81lSjs3SFwQvWqUbom0Ib5u+uFOr5tC17dNIHpgnzRolBBxRg6Qe0goB63veF78eSJq2
x3Tt12NJ3nPmrgIPM0HWp2yTkgIXbi9Xiebetur4HHn9pUoq5maR/aFU6r2KAiDDYkfANj5ezaUt
SCvRXzBtQUZwICyrVoqh2Mbtk8ATWYT8HjB627e+VhWs8sPhLigtdaMk6fDFQoMQhmjXCAs19knS
L80WC3oR6w/KgF8gscUxh4TjjdDrkqi54sZ4DwuvJY+ZT59KeVqmZYCOgTsS3fp9gK1pkY0DIHIV
QxQg0XXLVHgBMWSRO/KYN8G90oPQaoJ2TpDlfdBFN64MXrPKHQAf1PKgxsNT7NRXdYTLqpJ1HeN6
cJQ30aTZQurRstGVZjbkabcZ/O6zSvyRebD5pVEU3Ikl0QISxGPoPJmB8dzknVyUdjOlN0vWQAa7
rLpbRuAKrtL1DwRq3RhZdIaN3gD/7+7tybSBi3gGEAZiGDlUQCuJdU2cfjuAxVg3BloCXpvtINEU
aIpYIp73llARL2ow7GLigo5+zXQUKuzM6LjUM/u9VaByJcQczWnVYOCDC27wGAz9k01U7SrB1D8j
D2ZcyKJ5aBxgiW1MoKiTUGEoikVV0WkfRtxZM2BjYi1LBWi/xGJoDVBMOlaASaSuc4t0+tYyNyW6
BoJkvGUZxvcBbMZ4CGpGOOmzUwzbxur2ZVCS+cGF7KB9VQfoGfromtfMTW41WO+KXr6mCREMsZ8u
4sRZ9epQLE3dtQ0kvwwxRc9iLmWhtolgTs0HtZE3YQTltvXiT8W1IIYRhEUyApgqVkQhhVtyB2vP
eRpxcS9FMNwMOQpI2xUC3g3eZtTVjErQKSlaBEJcjAsQZERdVjE5nYMjFpHXQJiw0vAtwuE9F+yV
FmVGpgG2n0lcywSi0gvjlJKaBYxn8rIpJVJLlM8aVU/FqBaaKZ7umn2i7rN+SH3LJ088FyClDHPV
Vkr/CmC3XfglQ6wCFcM8UL2XmFHWorWDu8zRDmXNEJc0isaXyqwPzS+ZK9lLJslhjDPaDNUCVyzM
em6M9k2gkg/CnMKcG0zA3JQFXMUsrq2Rf0byQ0+KVeJAFlGRyIZhqi5kUH2p++aztYcveiWVzWCh
0XRA5oFMZ3s3odF6kkBLbsvIY41Jnu296ZrHiMndzK71R7vpbV4b5xIIqzrj21MfC8xDkFfceD12
Tk/pjuo7C2zvFMvCOFSCgLnKa0rMqN292ubPRlHibyqORPI+qvhmNLgIimYQGTO9S1vjMVJiNi7J
FL1MIheunHhuWf41NPT65FakVdV2MuzBvm9iT71gjqIFk8QGV4iSQm/YqKVGF+rKezf+/2D953C7
/OQ+ZTWOmOLPb1RGDN9MqTH74WqQNkQuFXXl7zeqxUgUGQWJQCgjyBn6fQNo/QJRy4CgxawaH/mU
J/TNlcpdi0CDb/m3LeusjX+ogYXAJiFQerN0RF/53ZUK1LCtR4FsDaEQQ0P4c5Jsy15Bk1N4pNiU
KJbjS10km1EFVzoOdCLEfRfMDNN+Ts7ArCOmwiuUVd+vavrmwFJnCbPG3gC2k15GcS/zEnE0qM0Z
Wz53rqE88qxEYOpbVEj6zaIGCZrBlJmaZD6iiT7QgX+UfQYSGFW1upxiQUK1PYx2v9KsdhUU47p3
y5mpQo5uuDeidO5hYwgMZP9Nvkwa8irIhxzeExUDN5jXDJrSMjOhzGXFuQpyNB3Go6rcVJq6yCix
c3tcIaDyF8jMVhntWOQa88H5SJ2rUp3MPn/JA9IY2+TVY5noDXoxz1r+ZYQ9eTf5QumLbQT0kHNw
JrLwooEc0VlxJsA/fO0B2jGAWG1u1eeCTX0PPSTJ4nVA44ksMvSxRTfiEZkH+pEeE2D85NcOuWmh
ks3YZNx1SC80O3pP6/ozMeovEWqwxiN4TUsWUZ2sh1GePJwjFu2YZr/WMiWfM9liaAGuupNqu42a
4NC5zsqflPpJu0+95hCH+lpyLuWu2GmFNndHhOd6w07X2wx2etI56NHhzLNmBSh+Swu88dT+PQqj
VZF96ExdbRyBiVaoswDG0Zjlz3VSrTTcbLIoNi63ekNb5Rr+1tG7NcOYG68ihNh7GJmVOMpzZGak
fTsMfQlRYwgV2tDabWaniNkBf4WMo3MgW/2zmX1mXQ0FjE3HgIPCRbiZvLlAnKXu3pgtkEzOd3Ag
NcM0Pe8BYmp7xCIHD9ep350sOAeomh5d+twJS55XeKBDfgqKmNju5n5yFybKO2fwSsQvniqAO3vz
ilEXbvLHkVQbEY5rO482ZoP2vrNWFbWUb9MrksOtmTtSGPndV8t8BM5c71Q9YQ5R6Iusdc7C2Vms
d7w0xCxBYAghl2M04Qtusmm0VrHP8djaGuPeDvZsh+Z68UFtxEju3BV4cAlbdayzgc0idZ9r4Lvu
AL5bezI0sDFtvjF6TZlBUtlPEeyRLnZly3sX62DtqzcWi+V5hXipOulNsU7lM4VuZjZrgxQVN96w
88EWu5H51kjHG9vzWCHjjax5f0X92entwwQ2toz45CYnIz+7ZM1mfrV3zHohCaLs4nSfhdnS73DH
p9d67LZtGK1rJt5Vdm9k1lGvjI0w0AxahwoqQ+9RknYOumAILArhJwzsxonLOVDXpu1zD/4uGMdL
RcBrQlKfkygvWCbJQYqWYa5+tIisgAa1ayORn5TcHD5NzR8rS8KxjV4HeeAePY+MIvivdfrZkODS
t/FNDjKup+yXmU6dIRMi3xESGlPBqxtvCm9mLfHuJ6lrn7x5w6PdmXNWRIuAElmwNSZd5makKc99
snaEscocAi35fhWW2UKTT16Xb2yxtTsPArS9C4lClH6y5uZe0ljdO4H8dDB1dJ69Tczy1VThDSMs
IDB5IjHv2h43ic/no1jo1PCtLhpGoC70BZMFA6HE4bAxGoh/+hzL6pOKwliVzjKmE/DK51AdYPji
8qBDMKZWIYm6JUStqVBT1x6x7lFRHMch3GkhPEPXmbvhfYrLyHNf1bCFTwROVctOERI3z+LZapOA
KJwakrQzlcVQxjY7JTSkKjGGRn02FKzDwUoJ0luz9Q9RLh4Ku3vLGyTR/XjrlRapN/p7ipRg1MNF
5hf7SDEeRhMQx0gKGMFrHmPrQk33oRduIRTsEg/VrCEuTSRfwDCXSzkFyaUCE7fiFHC6KlTzhBcb
wyX1+q3bZktFay4DkivgOx9aRFaDvGEquIkpzHTvlKThKibbzDe0tdHc6yVhFTWFVv7p2axdlZ0v
r5r+7BcVRxLca/u2TNsFEFikDk364Si8UQrcSTm2dObV8PSVN9Zny64dthXBrGWYPGV40Gp9uAea
zuBECSsU6Ol9qaPcbnRKeyiIbhIh4otxjp3j8LmtqnUDhCtufUAX6YWf9Om7/aqCUyJ1a+aL7hzK
4iFi0t36R2aza6kyqe4G+1PzbtNxMk2zrNM/E/V+rOSjSf3I5w+GFso4OEltfE7rcJ7X2gb+2kKH
WgilgGsg26kuGXl5V6/bunzqHPK0I9iLmbq1SWNo9UfFwQA47v1OJdpDzEb1oZNcUCOTnhGmjKJu
o4pg6NS60+voszIgqru/ytLvJCDjToZsuuTeLGFUAeIbJ74WaDDoG/ABjkKuk8zdqKF6VG18cUO8
amzCA4kg1nqVuJi8mf1akf1T9bsTI2lipf6s6Azajx9EEV+/6rcBjqFSZIKY0JiUIMTl+30d4NiE
yEuEaFAfHEZplJDflps2+3nBXkB3NBVZ2e/lpvUL/h1EB5I/YE5f9Dc0Edp3kUO/yuBwCvENgQhO
/zHt9b4Z4PR5F3elywCHq9k/SMW5NcJ4O7S4CRDCbUyillF5r81KLuIAJ2uqbtq0PpLI+1KbLtER
HUTt/OCT8cHKb0W8EiSditzoIJqLMXfxltf5ITaTV6OHTWzDp+BtGR+boiHZKH8ohcYeYUgNxjxT
nJooB2BooX8cWREsReu9IzleukqxFHrQMfGJA1ZIPBjPB2jhcmqUYfk+9nAjE2tYFei12hBxBXfB
AqoLqbxYGEpSMKQlHnMdzFDf10tfN7HMq+U+SpoVnrVmpvlcbA3rsCHPT7FGkdcNyGFRK4AvMMLh
WCdE7fQW8WFZZ5C84chmWFru2GhMcXQVfWfUw3CLMvb22ItJpWnwFDeB8MfdyFDDPjdu5AeXITGp
PHNPh9ZtlpZ16nDxbEwqh3ER2ZmyhMONxi6O41JdQGzCn2uVQ7iRiYGa1wG4JJe+a67GyUeq1sdS
DhezSm6sLj8AdSrXnSOfwzhasdrnQtXYybv5RMxmiUgk8iJJOVkyrhFioJqVqCAahimLiCQzLnSa
sJ1Vz2QmMTx2ivFSO+DX1bLq2YpZKy8hzMCPtc8h010UCigoyjhmq92m2pPWErrcmqP7rJYmrsn6
Gg8YDf/hBwhaUVrFvz5A7v79r6lr/eEI+fp1vx0hGAFVnb+lxjAY6/zvR4hJfC6fYk1MzaI92f1+
GwKLX0gxY3JsYh9EdaXzRb91rCbOAAtLoWX9P4SWiR/FRHTKgoW9ROkixKSb/fYIMdsx98uRZUir
9R9w1oqZVNR2pg3BbeASH9Fo7GojdWP3RCFiTQH6m+zKLKDuVlyEAJRgLlOsJZysnY+c1IwoVcCl
2HvQGWRnmN0mKPR7qx+Y5Qptp5oEM3TuzmvyV4Yo26Zk8ZspzpHycgvs72Am+UnL66fS0ZNFUxLt
nnmoUhON8YqXo1FA1v4WY4hd+a5XzDXIhotEFPWiwUB1UlPRseOh7zQAHvYM3FIL01w1VGAA/AuO
OHJ463Xh2bMWuyLtDj2ZiN3ipNW53NcOEOVaE3dZll/qNPnwIlvuBtvWoYhU/nHQoqusu+raDfEU
yUaNTE7ktQqBJtLDKotOL84BJh9qF2hvOaSeXnbH1MwfIL7dG1MUaU2QW9N1yOBbuFZjSB/cNaRs
kkCmAAJAW4DfjYm2gx8NKUg9vHGaaqtMzaluHTFuZThOOgymkPk4mMc0oE+qrVCS1qZc83S40jyH
a1NM6DZkCG8OMZj7GPEKIqAy3ukp3UJUe8VZyInOWpubVowq6TNVsA2CSW0/0FiWgFAlKfMzA5zA
otH9e1to8L/y/jCU/rtSOhmFh/8WxRR5QxfgpdQVJsgU5R2NR/oZtB47YyXE+yd76ymNAAiLAoH0
LACMtCzcqIUbQGuo0ZvprgfZJT4ptgcaMibwYITEplTDorBpuqJg26jRTnWqA6QlY1kNgUrBO0BA
Ecoudt13xQyAgTfVyu2trdNre0Ami5ZKdUjEugE5BJPAuSaOAgnVItehXyp6+tZidpdZe4T+pc9G
MphCiZKwkfGjaSZrJ49AKmfX3LDPw0A0mgOXNJkoKwFj1cTSr6SPIDMM13mrnqIUfGUn0VY5MUAI
Uwc210SLxLB2qcaz7OO1r/mYq8Y1xBtehTByFw4dwsENlMdoCkegi9qT/lM967gnHkkTZGBqTFHC
kBzsw2DTVbE6Ncuzg5SdXzxVYe5k0aJzsrGfmxGYdaNQ66UJELcxnaNfmh9pCHGHShUXHgFIwP8+
I2G+OjyBRkU63Yfx3BS80/ppkaESY+Z2xY7Ms1XYh4+paIpN7ZEpNtYus1h9QtgkwDpGj3EKhZE3
q5NyWwUx6T08SZZm0GXwrHh2eYx9smEtEoxPSW7DtWgi8Uygmrq1qFPtcqy+Xi9/KaT6UX6vYrkG
TsmSDG8zQ8A/nmWZMQpTU3BzMoG/cWwozBb9K1OaqxJJmtR0uA+bhtaTxQMJwmiGKm0B5BHmEh+J
mIH1wkogI7kd8/NaBSEcleuioTjBNOypIS9UhwEa7Y7a5eUiz1NStQKYD0Phwu3ivVBlmErClOAM
MDzSD5cZ+k9seEawdEt0TOWUd1sUfrZJUWqsvVh5kj22nKZTtLXUWuTrZX6f2dGLITGH9moFYLyU
d36IS1sp0CxIJTlib2lJ2MAInIkQtLXbvhcwFXAttoTDTrzDOnqrRj+ZjwYfulyF2TJMVuso1OZG
MfwPd+e1JLtxLdEvAgMFj9f23o2fF8RYeFvwX38XSEkkz9Glgq+MkAlSGp6Znm7Urp2ZKw9O3SzS
BouL0teP1ghOK1KsY6/pb477qpfTeBW7yTatbXVRx+glvr43fcYw26daO7xUQtultv3F1DTS04fR
aLAD/wY0kQ7b8eoUspvpvbdAY6bXj/lx6fnRd9OrO0cxeIqBq15UTMlszzp/k7nlyo15H4rQ+fjD
cXz52bM6/cb/VGjAHcC14R67JNsM+8dsm+EUvMcH3hGuih9/0I6wqP/5Q81UnPr/DzV3yZv/lcif
L0YCf/h/9vACTzhDCC8u6jbJm/9MNUL9xUWe5kpk2dBgIcv+caoB1UfBBNgtRGz9z0Q+gWVkarnA
ao6P/G8lcZCwf/rFWzZTjcofpOnYeH8YaxqNhL2nMC2oLKuxfJ6sXKwMaJZNr90anXuRC26N8Tgq
yfya09KLlFi7SqInblDSH/DQ6ivdoIZTUC5XHjtP2XQlBWQ2fiEs3qY+7zI8tOm7DeOvZyWjNDtH
fob0yUTJfcmZ6LPZMZ6lddG7k5Z+xyEEAsAqQX7TQO2PcBL0pL3S9GOx0Qk7h00bCpfmlvOhPPXe
a6idYwhvrGeqHbqmsG9dQ9T/sWOjka2N8LFo1q52lpjfKeKSn2jhH0BKWf3F+UL3xAVm5tLGeGZq
FzIS89R/pnIQ5qBBmo+9jZfvNOL+SbcrwoexEscwlqzisrXSg+lUjn4akpnO17FC2bGX1Yu2v5Uy
Wqr0Do3hXYpDFjfcXT+0J5sInfTdVwsbiV2BIHTzp9L2ijM3lG3Sk32SXQeYG5Od4RXvuY+9erSi
p1AQtpTq/A/v1//2qedt+cPHntl4Ul8sk5FWn8pU/jjUstRr5OCChNNbdZ9l3mPeJ6deJuAfkuwt
GYuln1HmaPfRq9py3UwRGcZsZSSAAfLi6gtzWVByuPa7co/qMOuqt8imGhDxMdOOPmtGr3xQ/YvW
bH3jxQa+oGADpzmB++MhLcQTdWTFghJjvlRTeTPM28TaZLVB75n0TjRyrqEsziuvObJ1Lf7Hjz9d
Dn788V1aiLlV2C754B9JXa7DcGZ0vMR6or6UAm9qSdgdJ1JTc4l3J1gqD/jko4sruKs1Ds7wgP3h
WjCW9eZ3pJIkOnTjxY6PuSo3qvmp5v458fVt15e3XKca9K9/YSQ1fvyWwZEg3rHF4KPPLemH35ii
2dLOa0xTCV5TXUvmqQur3c7WtYaZcdJZwNYYDjY6ysgJw5VAdXmK4CRmFw6+gW1DPcUfGu7bwWIM
LMR0fz50y9ydbJ+s7IKtkNZ6qjWkEW1ZDA15jZRJ1XoOQNxlgIQVz5tZfYvb4aSWK5V6kRZ5Q0NT
KDmXyRN307PC1S699um2JJyY97NqOLaK2Eph3BNapYqE2b9hpe4F9zqlVmnyZFoZMAxtkSBjpSHa
OW0TXfJNbVpHXA4nQonEntORNWbel2/W+iwO2jM9tTtgeyCBCfDNBZypJFT3SsVel+31AO8iZVne
l91CL+SDgC4EonFja6ciwIKoKVs379emWd9JNh9V+6TTulJJfAwoKVlw6SFC9DERXHGh4wzge0zT
gvM9JFfNGKlt87fSACXp4gXHtl3k3dZ0JsWHy1HEnoinlkfPm31Mu/Jg1PumNtZa1BxClqAC/bFk
GB9FuupUeR14csRlu080umZdGlSysXiujaee4FfexwuObggJG7YhJL9TGKrGTtPwpR1tMoDeyuRH
QnuR9loL3xHWdL1fhEq+L7gr6rpyoOHXn2dWxFooumg0MxpSO0WK/8GaCKeBR3ljO9U4Vmm2VxyD
W6O290K0QAczIL2PjV1INNeCP5q2ge6Q4rytK6TFqnourWwTh9mKxpkEiyZTEs+rZKqYzOiabOic
tKbySY8WynHCKJKC6dnNgFNdkEzasAjE164sR2qCEAgksfFk7mJmNVRBFW2tLtWGKlTFJVdIF2Zh
YS+Hx8nXqzxN7Y2euCddRidTl2tF8O2FU7FmiUfJxRdt0bgpaN5UkvtgQlXRL7l0m+heicRTSwWJ
0+nr3vqs6O+sK9AX2H0WdZ6f26niMxIkJ6McfLjaY5a2zCV39nsrGp9aUz1OgNW4b/c2WdAKrlrU
vdLmuao7+6jLr9GktK3aV4hwCH9chDzALHT/DVK/c5J6Zfs6MalwX1rduY2pqUvmaox3GVuQbhXL
INQuef2gx9cJiqZKTL+G/5RIpEK8/PA2s2XkmNXKqs1g3pr90le1lREAwyDWpAfFhj3nLlEoarDX
2JCWOeqBtYlV76nxY04P2hQmpKdb2eshYc3eQlcrkDN9i8oO1mdG0q3DEMJom79p0ic3WuofTllD
qFGiWU6lXMvp2MAsM1M4epFA2HoDfFLxnDE5cgGa3kd5+5Qa9PFO7lLDXhnUQXVEbr1Ap2HKPOvc
BblBog6EIOTMLOBT6pwoqSXFChJPR5WnPfnmAUuh38d45pu3ahoSbfUB2Pcd9c5otzgzwyz6HAZs
UtDwVMaONGh3FNBSvDU+DVa5aDxjXRvFXsphaVeSlhSSsx5VS8W96wfXWhS3WrkDLLYprc8siA5h
Yd4Lx3ow03ITtEYGTrDBCV4a3yN3CmXEoJfGB5P9gZm0C/zE86asaA8PDtLPdzQ5nL1QLkqAcujN
8aYluhxFYkXv3sLolGUZN0jVS4UWxFpjH1EAgjTOQvf5M4rrRHbnk0daZKtb/cU1u6XuolFhhlL0
DV3RV1TVNj2Y3rY2KxIf6bOoEwhoIW/flMxePu2trUOEaz7VysdU1c+9OewAq25LPiNp7c56D6Ec
Q1TsfRvBQ94TVI11ka9LCkRc5UnmPGF0nXdA3d/3sbaREOxnUVUfMg8FWmJmzL0Wx4XzVvrZewiP
0SirBxE3T00SnYohUBYuFLVAE3sj888N3clu2O7a3D0mIZ/OyvN2LcjDUqXRwkhG7Aoxl2bf7HeK
VCBLsBfOx0fBYZq38hlXwc3grZ/7zcUz01vZEVtWxUZty0XVb6sE839RgM3r3w1BL1fTLCKn/WbN
e6bu5Z2t48qNnJVTw7KULSkTec4SZPrA3AYjuWcd531KiQn8puoK5odelbz+aMLiPCrJ0UKxrGkk
MiEWiYT0ozHUbD+cr7RON520uJjqRJTd4t01uROG2TUebl0dbZ0hW/hgYJmptq3GaKlo84pG7fSr
9uWXoZx7KLo2D9U2I7Rn4vzzZn6sL1z3MNaHPHI2vUrCXQFZ1EzgphXXt2sPW8lt6hU6bAOegkd0
od5VOCkLK//W3JUByaZFrxu9bq+GxVwT4SJ3sJyQDlC/xbh18WmGlJBkZjKPaZ/q9ni+ispfAkue
EegiaF7s1ILHf4i0/Ym/blnwe8DXuGYXgwlbWSaZttD4nrNq5M+LcIyAH0nf1Xqg5N6Z2WF7HMwb
BgxfPjqFvkpZ2wTGLWC9MKJiVB2Or3bNfLvuCvY8cpOmFhpdvPVNZeMR+M/7Pe7XedXw/UeHknw7
4ik3hmOITaBH2lcQ/O3taKYval8cfeCWCf80ZyKXGHg4vJSXuxYQkkuvCrjb41cYKS+DX+XA29fM
qQfqucmf6iI+2WgMcxBb3A/S/hQ5kTWb8ohjBOiQMgR3bkfaSxQrDx5tDYrlTMVs7VbXy3WY0xod
JDCKMF4W0nvgVjczuwby5YuqghroMCzJlohNtfRGPjh1+OykFZJTyzZIW2eKfrEgW6ntGWfMIiZg
U5gPkK+uJQV6gw7CAFmkQUwpexpU5bBxzeaapBuzvzlshBX7IPDFT0VXDetBdfT2rk3RRuZTgVV1
Z/Z/Oy8y123e7h3ZLWuau2V80TqAA2glRrbW8ofEug6WsuLBCYQ0W7L9XFvVI1fTWVtjdZXBUqrf
MVWz2Bc2XkYRU/w1qiXfGoaBWFnprH6S3Hjp6ycGlZPI8lNqhrT5ZAvT0w6FmxEUa8iu69g7hrIl
ssdWzS32fWPOBeNZQYiO3JJyTo3PmIKirJLLXolYjgDEYjifJfqdnS6z/KHje6RdOIXYPbSPukWV
D3t0NaScaRd0CMqIcneqUJZt21FVjfmjP8c5Wlj7ZIYXIOGgE3RSRFf80isKB/eSLkZ8QCdhv+mg
rxNI6SJ70eubZQbr3IR/ycack4I01bU05iDs71r+0vLeBQsoPpWgXJ/1COmeb1Hn1dyWarQx2pSP
3SI1zlbjorm3S49hMtTbt6ofz7rbL1tOgZZQdWzd51F/sozyVvebrs9wgY23LqyWNe6MskjuJUCA
OjJIz/m+tUh5HUYLiwgifV8q/v+4YRg/GfO4YLBa4Do4ya/ixyuhKu3etiunpeIF8kzptacCIhnP
qGpmcf3L3U8RvMTVe2wdO7HplF7binaApaM/jaLZTt22o6XRn7XxI4DFppIt4Lne6UTMvPhRia6G
Ed/ZdQDc1bhvCLGBlxiSkoD4MFC0pLHMRpTIJndD/E3l7S4Ec2Nn3lsm9CdLjY5awfVAaDW9hv26
bL0Xt7hgBfkfO1JU4Z9vWsjPAClJ6pBR/JFRUhV4qWpJqBox57mR7rsPvWbkGTrYw2eiAgBS6vu6
lAs9AHAMY0K7xtHaZY1SUhBAsweODI71gGCef2mdk8xuQ5BzAvGqDpeWzUqS4xbJ5nZybT3W3BDX
Ev/Fg4zjgzUUm4jqDQZKq9823GR09+okL13xMOiXpqdHuNcWDik/Ud23JOxi/5pgm9QBDCnaR0vd
Lz2F7jEfrrJs12N60AGXBXxNWnlzTZXAGGsucaz82efEuPUzw6cxvl6M0kUvpVNLlTfqS+AbfeLM
65jUcGc15ak2kQzoYglzA4PbAyb2S0/dvdc8igDXXtYvM9c9dWKch+KjqlGTSuMk+s+R8aEcyDbh
a+FIq9Oabvf4vkZF1dKXODhh+APuS/sMICZtpzPIpaG16WxtVWgVr+Wn5ZPQjncUMQ9Fty0z0vSJ
vaL39KZD8VPKcOFJ7QyTmLsgvg9DYeea9trZjst/CbT/7wb959wUd3ALYIOuYXhAtv5hbVYDmGxS
5nZ2W+OR6sqrsO8TOsfpRTvrBIOxhy0zSpNi+3+FoP/L5xPrLqhOHAEYK36MIJtVHLaewZ8smupm
WhAwdR+QLb/xEgaW1JQXT77wwd7BS3zqw/Gpwa2vu9u4fI2tW5OJxa8riX+u2YXAOr+tv1jr5kkF
Y+lnrfrXr/tNqxYTtdaY1rrQ5y1HTEHx3+wu/C9sdE2cMNOKBlvLn5a6ljX9v1UdFVn/AVqr2mjo
/EKnuBJGmL9hd9F/DsrzTwECgvUbL7fJlujPaz1ZqQl7Lfg3hXwO6BJ0GXAjyvCSmVUO4I6eaA69
Ka6NNyXb5AWxOnylKKkOOyBz2HsFkU/laDjDYrrUOpTrRVZ9ZzViExrpWZZyP/27ML4GR3w71kAY
+9Gh58eIyHbzmdkIEJc+ZWMxLasSX/JHmZ2xRAbNyoo+Ru9eDY7aKPE8e9fCQpipSegEj61FvUa+
COS8wsoBTyF/YIsakrafqi7X4MlSGua/veKeFUNJxVG0y4q7IHzCUZOTmJ1ii2lacg+gWbZ9NCe6
NTiGllsMsm3htm8+nk9g6kyLs84KtpZHoiNwZpy6cPToEJm4vfoNjc6FhKvGz72ksjg7aHlzxH7J
Dbi9d0O2GjncWqnBuh8NxlwyHRAgUoHTcJMQTdcHqj3g7vrDs93Gi56CwEQhQ89TmAKscl1TV6xH
2TNcp6DUXsMxYdg35lomN01Nlrq4k0RqC3Wd8vSE8uuR8AfrNijOsvt1lQDNkq0U5e+ecDHarQvO
jOyIzE2Zy96FJneYHhCY8qmE1RhZgrfY1PfQKu4r4MIMcOBe8SSC2vMfybDY6qVTl571XDd4racD
7dIaGnMMDelH6cxithtmxeTEBiICP4hd1yhWtgchdZer3ZrE+txX7UPU0gbMYD8kNKmLvdVcoPVK
msIgRQCzIv7Vf9gai5nkW8XqORYdOyLsy/JkSgzo+kYEy6pQeGjeq6j3kP75oaecycdkH0iXanZM
rIuWrj2mXehP/LgsPcuEVdciqV86dWeyfGzDR9XgwF4oVF6RoTPCeqmGgJn1cB3i10/AhzrqLkee
z5+YPRvBrsn99kCOG7yPcNh2vDijpPhH3GkRhmF779Iur3l3hnLq6x0+d9s5u+o+hnAwzfZisksx
gQB5oSBFn+mfZKeWtIMp6VuoJ9TOgE8mOBYWa2t87oqTEX7C7KB3Zk1mTw3ObTu36wslY6O82u7R
FfOsRe1bK9WmrrE5keFeatbKdR7c4RFDx1R3ADHM685me8yshfMAUMvLLzntKuYabOzY7PoCMnF1
ylRl5rGg2oXeg2E8gIuGB0hUD03VDefVxLqCOHWTYE7TUxH+xoj5Bx8OrKX/+nDgbPj5aPj1q/51
NIhf7ImSp2ICNGAOTSfAv44G8QuMX8IuKo1amCU1dvu/25hAn9M/AlOEkkHL5pv4t42JdhKLkCsr
f/6+cP6eFdIw/5uAMMFVHRWxF6H3BwEhl4oj44J2eHOMVpZHl5vqrEKC3q1vvI4e2/8eVIy2Ucp+
DX7E59ZBgawFEXTWmKKfi8jE0O9y0xxWXegvfQeWhKLMUAKCNlr6tVwK48PTtrL/6uGRkfXwuXED
Ko1TRlqu8URvMgbhJHEPGab0IBQ7iuND6l0hX7rBUSFn10cSTpxJvYYxN3XmTwebVRgdCJLdaMVa
9zxG3J7sDnalQjoHlWUh8xiProxH71elB7MRysDYUX2Z4kBonzmYl4bfnTjP4a7QeJRmS3YTvWS1
G6dbo+AGgj4YspVQccbkOt7rfKm3F4pLdG8HBSuU1Z2mkjggPthMgOV+JqS5yAC/T3gMK38vFe+W
4I4qpp4HADYXb2p+qP2KSFDSXnwVsnSsIKiWAZX0+UPbuLQTeases7dn1UsCFRFEhaeRmonKYTEE
1aIaPdTN8q6d+ijs4sWmnqKjpiKhrqKjtsKa+iuG/I7/BueuditFFO/V1HTByp1bBeUXvpKuRM8Y
SClGrZoPGiUZpU1ZBrGfkvIMLDj7wZOIb26w1XJa0QaWwsyV+0qJ8PdDeI+TnmwNG/kuwl1VB/4i
L4Yzohc3btRDMs+ibVdZAnrVQTsT6CgKrvNyrRX+K+R6UhfsqbBBrLWeYVXYgDZYZgETzaiJsEV6
3xVYlrrgZPsmyWEs69J4CYhsVJSrOEG8Ekly9DA85aE4VgBdE8zwSsZfwyZQsmBuSjSxWLzGnOdJ
9xm1z2aeLzKLY8cdiFNliJMx0lgyLLqUasqy4szSVhkijBsJnLYYbSvnUejNEi/Eiq0+nT3aXlbV
vmYc4VNNXIPltf0WSS89JlXVEnj1TgoW3CAJNPSvoSAclhEksb9Te9y4xUT2YbrKehYyIYYnza+f
mz5AiomQEtqLE9XPeVBtI6pJ2bOu9QCvjw1hozeLnUuLehL5K2qWkRlxnvTe0nMm2CxIH8y0ZUjA
W7HnSQvMe8x3vlZ/T7KHP3rrSi1Ww4hpbSis17AhD9uCPdSlO0ftZ0SzJCpUi1yhIujhAsNF7GRv
NHex1eWwygPgbkC9grb4iAlezJpevPhWK9nbs4fIBu2hByEzeP066Jx7B5EgbLWT7bGPbHuEQ1SW
Knt2E6rHLXmxzehLEPylTnZtD+GlDUYVAFdyiQYunknNu1+P7qoI/o/gKqPH1jwkYg/MoVsFQ35z
Qkad1urXWY9jOWMiaY1+k2Ul04LP64WBpmW9Zoz0hEQFPGFa+/AVsj2yzQMtS6fB4mMxXd0JaTSb
BoNfXnnLMh2XFjkNNvdnuuUf1fxIDTOuNG+DhPGW6MgwQ0VJmP5Ga95jXlbmLPHlrM7hghGKpVaQ
tjbH644oTTvDJprd53ujD5axTY31UBGFdR/Kzr4ftfhgFV8K8oJZ3QdGdQuC6FrU3dOguncVmgQi
4j7NEdLBFIlAv4PmTHS83Y1oGQ1X4TJgdu/8z3ASO0hxz2PUD0t9kCVeAm7wXcTI4zMWdfZ4sxU5
D62WuYtchoaeYqCr5JPA4ntsuO2pe8k88yKFi5YxW2evKtBmcAbONJCRIZrNgHZjoOHobTknET4Y
bx36jtvwGUypAlboyq6DJVVLpK3MhhIb/aOpwOv3aEUBbwffbdYWGhIojw0wZpA+sT1jkzNzUJu6
xJllk/xUo0M5fvCMnzIbtoGHm0Bd9026a2tnN2rEjNtJyWKbNGqrBoUrnHbY8SR6CSKdC8kOsibx
HSMM6P7TOElkI1qZFtPv+gBnhRRovpToaWraLVpetrG7K1DbXFQ36PYLGxWOXfIdrqcVkZJFjkpX
TnJdU+0H1DtNfkm0PISIVeu9BtPuVC/++TPSZA/7iwt0/dVm8r8MSdOX/ef+TDMaN2FhsECxKWn5
94yk/SJU25zuwJgyTMfmf/l9RjI0JiMbTKYLJn4Kkvw+I2kguLF5Q+XGE8HV+m/cn42feR/8Mdyb
KYxzJ/bn5G3/oy1G2HUVNiZKQpsi7/Awi03tsQ9T3iOYX3pnpwDw4YEMMl33SBXKV9uvz255N6m3
6SJU4WFE7cwhLDYRjZU3n8kC0Yrm7tkI0DYNNj6kI7AgfCaseU+mrabJITg7cbCOjJESlmDpeA0U
b1SeoKBpgxJBoOBRjSmzcbc+o0nsuW9Wp580jAoO3VSA8z7MECjtKFcZbZH6IGhlw9SgYcF0AmeV
5dpbqKnbhvttPGJpIpGi3NTkqa0GMMHI3PXRJAXo94vcBr2sW0dAX3RA58T9Bz5YyrPOR7pr/LXl
koEmyVjk3PXpy+4o6SCpC/iKRQPpZJtQiDo8WGwEu/pj0FHTPBNwjsLtKPLSa9E8+VSY4RebZfTb
q6O/LvyR5bF5kTki4QgLuU7WHuR8I8Dlm9jLuDbnQ4Dn2/LcUwo6WrjFqXPKRVTKlZKAAqH+iTzA
0pTTth9U2TEsL0Z+G8s7QYRRX2owIKrqomiQt/wLcEoBlDjKZ4HhrBqqrPKWZ184HpoqPpaR9c0K
klFHFV9Rm97L2HuNs/QOGzD1ZVaw6iZetBNchFEcmEEwlk1Xy3jbY6HILAMxMEiVqU3mpS5Mdglo
S534yLJPyUmVnGI0b8+/k+EDqivn651lGY9OnT26YTbv6rJcdNVYrmw6ZvSoWccebBkZTSitmuxr
hEwfadST44kdtjV/S0bWoWSE0PyHuvXB5TerMKBDD7qenuA16aYHGgj8LlhX2k0FNJWK8dLTL+go
rzoW7LKVX0nXfKRmOgnzA8etzvYjFHRnMMgoIjhGcb22QSDjmF2EhWRMKbQFythMCY+0UuOihR6r
GNe2tr+LYVgQz5h17hle1ywzQFSSYlC7cuWNynGC93foJMJ8KSHTtLp7qQOO/sajVZ5nfmjcV4Su
RovJqR3WcRTQhFOYzKTqiQTWWnD6Vqm1xpF2KksTvyCfKu4MlveROMitqTWn72wxnbJdjPC2x6kP
Xxo5p2rtDVqhaXxV1rmf2OHc3otsr457N6O+p+KYG989VviBzuf9sWD2DDTvM/fNmZqS0e9P0iQw
qvgHN8YqBsNRzN1Qfze9jwheW6omD35an1JcPoke7mqE2riMl25KTlJ+UkhH4t5f9ciLXrsyK7m3
U14qJ+HeTjjCYwVXluM+MvFGA4BJqRorh3pRsI9rqRiQCjcQ6XoEOshginZpN+smBXUI104o8NnU
clEyT/KYqN+Ee61km65Lzd2k02kcU7+nfWcW7oQgujTuuK69buHU9rtPIiA30tM41dmoULUSHlmN
os8EpehxS64zqGG7nHm7FXyc7IwIwjeXL0Ms3a8uSahZfE7q/BrqwPCq+ominEoa13FsRvpWs0Ok
7l3cSV7D/OJU6ocdA+pWjuYgTgGVkkiiy7JjmLAwkxJ/jbPPkb4AJkGXOUpU7rEpHK6O1LQSfw+H
92iInhpPuQWlnN7RcTdTBhYhWUOlb71HXeUGMHHSsffNI5z3ltruCgIXAugi0DNAiWh4ortEsIyb
jn6IPrmmasBEbeyrEgW8E6cWAoThovFq1kZqvIHJnaTMtEYV/tNbCkCBsFT+qxmg4pb90wzw25f9
NgM47Emmo5w4FRRhiyjYv4cAh42HgTGa7Tq9LXigf58BrF9YbEPRBsn26z7kD3sScGAIl4Q8+SrB
f/wtY7T+gzH618ioyt/lX+zqTQrQ/zwDSFuPx9atKUcsCViPYumMFraMY+c0eHV2QZq2dCC2Gzdu
OCabbakAr7digBV8WOkX52EEsmHV6t6ly5VPReL1YgvutSP1jsWWMs7LVCpS2Et35InvB9gwHFrM
Ch4Lzce0/8gNjKjpndF3h1rnbd/U2cIIvFU9xSUSKtXccpt5RblIynMfIsNWNGPSgTSVGKb5V2Nx
QY/so9bh5mz9NQfUTOTdk1MCxC6Tu7bjKUHSI6ub5155Laih1pziEtT6mxakW+HUdzytDyMYRGia
FEOG89S+DE4A5hF+oxVgYLyzpXmfFeKBdP/aNd4d7k86EVMBEbKdUFWgxBoD7BCf7DjepkUA45b9
JZtzh1sfgdglzen8k4Cc8k4BG/QRyvGiK/xQcYKJ4d6JJ48T+3Ks1mPXrrwS2AqofZMwrrrqjGpR
dswxsVhoEkOUn+/jON/UljZzQnhcDtr7mxIgdTbQoZRtYx9pAlNxLwkdX9WTRVoXuiG7I5y+Dj90
sIC1hPj56utQkVSsj3ji8zhd2lZ5SdtXnW2/NzzEXnPn0Kxb6SzAxC4efFTwdpmxQdY9zgSVTXt0
y6t4KUI4Amksplswm29vaY+PLr+C1otuerYi0jtvsgafxjOm43kZahSAgY9OMOY6eTW3g/fE69bV
AFygXtI7SBMMLqj8YCTKyW95UNkW0OCezu86X7IZU1hEG3oEoHrsVGXuKdq2CeMJLTDla6PAJmrr
ZAXTmF07j0NsaY9ZSiGb1wosp72Milsb0avjh91wLwNHrEMhJTVhyqPvD7TK9dVlMD97wXWYTHDo
+hxvtljWvVXVW2TLZpcYFhrKy1iG3szGKs0e6KJZ8mvQxtfS89ZN599EHDy5Bu7Z3AUV8SygEARN
/gJXeCt4E/l1ySEec3M1aZ2gNL40qEUN3T1gmkXbmteqZ/WYvQS4wzXDXwIWIDSWLsCwSpssc2jA
lUM1xymbVA7OMwu7XbR2cLS7g3cQY71WM/vCyEc2u9j5KnFGOQHegvRV0FKLvE33sSyuiaevpNVg
W6lws/l1totUKH9+OVVFxKxQ+7A+UI67rvJ31X6RfbCq6tHh+GWCr6pZyCcgcd2L6089omO+VlNH
WQSBckgB3NCPgokY2oZnVxQmMapYrMVSsEWy6inMreDoEx1FxnLffMqhKk7jY1bkvNzjhlsuwjsd
jL7YGS6fJka1pC/Xrv4MKJur9yHsdFALk1af816+zxPqkMhKpPizqGD331MRXH99yv+TF/76X19m
26/s87/TttgU/+c+q/5C9niioHNw4RqxObL+tfRXOcyI27nT2aRb9Iz/fpiRXZ5wWwi/gAZVOkt/
v9AaZIM0V4PzYmg0QwAs+BsXWh3e5U9BB7RqE1WYOgQdCMCfDzPKESMnS4IG86J5mDb2eakvi5Y1
aUS/YEFEpzZ5eJgfhK1nsnxXi+altIqFJEpfTtpQSYNY7iwjrpOq2Nr6sy896ns1undDal62KU4U
8NZa9KpHL5J2moggYyHv68TZ6N4HdeYyeirpf6F9PJ8scQQROMceaE797Bo9B2BNd6bjeAfg+dAN
vX2qFbes6lcllaiAmAiPLkPzScFvM/SMcBViHovSAdXWG4e1oGGAWjMIfCr+dsorFJL7kpE4hqVO
ImIgyYQQiMLrbGVnLQbiDdzZZ1XJbY0tvBRiHScjo3l9sQENN9gEdVLdqpZya30ugXK16iVNWK/6
4cVGQpQWFMqE/mV+InME36J79KYHvEzGY4A5taUG2vMRRxWKwwNuLUqwqUtOcVquCzZsSex9dkrL
yozmBI+ucl3Ua42de89iDKQWgQrDJrdRJsuYfRtHo79xmuGLfssr9ZAH7IE4jWxzZsQjPzKLK1Wk
t7yPVq53smLcQtGV2hpqwet2rxjY1OrF4FKaHOoXjtodru65MRWi9VOXUMczM8+tL0OC3y1sXlPs
nh5b9fjD748FZ4wFOcdqmyX4OFYRJqlwmww1mMO627Se3BjeZwAIX6sWVhS+42gb2C/kmHJa6cBj
gyWREHNw6Fcz/GYbcdlT4oc837n9GmFlPlAL4aUeztqTiZyv+GKG7XoLdXTCJc1dHUxRle0q/C6K
X7KhJu6OD9B2bx5db5a3lUExz6DdFFqDr/a76z9tYxWBdjSbfOagz0BUc8dd4L5ULN29tzR7rkBq
VQ1ziIohWIv0i1l0K5ml71VrLFwGtRFLbMfvS3TDKrTjtcYlq7TLF9FaNEbLeQ9sSo0Yp8ikac6n
BVu0kU82kkLrLJqUm2SBcOtqzzUAZ6150fpXdaBL3lkOQM99NKyehUacHhvKOE05HnWbZQDvoHdh
Xbm6wJ4v4VK8TkDLhjzrkOA08+PnuAsOBXdK1R8PYmg+YOfTgolWQoORTRxdAgVHnI5mSkCpLTKx
nbFHSqqFQLryHehVr15GkD7ljP2qrYdi2MhiI/Sel8KzX93af+gylhMELzxyX+DutUNLsNbXIWfU
Sr6zqR4Ctk/rh39Oqc8OgfaTMFuOYwuO3ufS5mD2aoh5dasM4aPMOvTpDyvLN5Mj2gyKRZWsY0xi
mXZ1WV55LKwSrmFhvoqCm91B6xL/x9157LiSndn6VRp3HkKYHW7QE3rPZJLJNJNAurPDe/8+/ST3
xe4XVeqrc6rU1dBUEFAqQEpHBvf+zVrfugRTNqCwjlH6kgI//6kf+SfeN4097B/NX6RncPpCQ2QC
qU2L0p+YMP6Axqo2eOWilOQkk09DKpfOZIhiwFUYKUyyniGxvtbV96Ttl3/946c18J9/PEAcKIyG
hcnzDz9e5n2lRgb+BptoGK3oPkdDmY/jCKB357jG0iWlJi4uSYFVqmLjv+tRO7thdhjiemOQNJV3
72VhHxVkqppZLrq6RZHvIqzDuJ162jKRX3j7Zp7XM80eYT+BEy4nRmk9C5R+4UTRPk+DBTr9oWDu
5z5LN7zI2Fz2ajQPeeKLxDnGdDskuC+IhTiLzMNalM1KunKc8WmibermlDdMQu2dHvHJ8xeeaJZt
G+Eq+I59XGDeZPFWi+1QZ2fpkjof7AuD9CxSfPF/jsyzGk4ZVa33phtdWh8qsBP+wPv2QNE5LxhP
ldDybAe8leBI9O3oGhjwBT3kkXW9Ugwy2nh1OexV/6vFJmiO7KIV99uCTRqb0f+SeaNNI+s/v200
rtCgmVADhf71qanLyhJR1xEBkTUbcHZnVTrkeTF/7HhyIv/FarLlEA9sWahC6XdGLVvZRXRKUb7z
QLOqZaY5nWimPnVv+9oLcKyi4LaThdLhC7ffMoAM3rgrRUs0gbZywpKwbrqKWpsTp3mKUD9ZWPtY
8xxrvVzHYm8XK3jPBN3uDU2ucibWU28mnIccOa7lCwaV2YqwyoygaVdf9B4AN+3d0eHgShjS8XvG
xqzVSdHgfcO6lQSg1ftTl5vzmuFlp26IbJorpGGOcFuzjt7Xj+9lTxCyCyl45VXYN4Jw1062NDB6
wzPUV7wTYfmYN5A8uqNK6R4Truziv8OalNkkiZsfSrgwUOlDl+62wIXyBPPAZawN6EaLkgKCYAtv
XuWrVi5JW5fdYtCXtYkhbwHDjV2nIzau/lEOa91cwJjDWJvnLza8DW+t3JP2lHgvpU0d/dirzzJb
CHJ63HmlLRt4oQ1M7olWiXX3BYUDjXdoH/qI2AnhyDUdbKsRNPeUd9fSS98TnVsE7EDDVeoz5out
cmYX79iLWu/BwaUmtG8Pf6tOE6JYHV4sEzVrvOo4YMYav0ElVnSo2CmKi+f8iPxJ9XbM9VdH+VFm
e6nfq0pdBvxZY3U3cn/tMk73+YK/PnZ+84f+avRHYMih6doaZaL+Gynrp1MvGPO0kdOpV1VPbKw3
7DpoIYeZTyEYlqwuU8Lpmq7dJlgIa8JnU9wozeA+2qHFMjw6DpJVnOKerK5CNmXNwsKDHce2msHF
JIbuiue27vYsnyc73znpn6BrPWrmZ2ycUEWE7VcGUNJxQ3wyZXhrnPA4dMw4yfDu0kPBelRTnpKM
JIC4X5VhutHDSYycU2JiBP/rV8P6Te3yh5cD1u0E+HdA2xLN9uvHWRt0chW6qJlzhd5kXxJ4Q+7M
mkSTqPnoLANpnbzqPPeh3Fr9Y1msPftB0NcRNuAYa6PGbcEeM2dW4sEMXSFXa9Nt0B8dhNsdtk6k
Z1vNXWKuhENnjXuFaqsk0KTBPemRd/9qKSxGAW9FK9LCVGPF3Dwqdn65g95SxiffPwQjWSbDsczd
RfmNC7kbF5Bo5VasmZqY1+o7yhEiUv9hFKIswCUxFxfrvaN0Cvxzl+1ra7hExhZdfdCQHxKvNP0O
n2bWwGFRC1wIzEkZZAjvJRjOQOZT7I5uj/bNWQ0kcNT09TWumMCZoZkB5o5OITvQ0czRC+rkpKT+
U8rHoUy47xG42C+R2OUedB4dLyrjVFfMM+VZk/HSrXYxkAl28XNfBbXjUlx/KfmKMzvFSRcsmNYC
wSBTWW82uHkkQOxwG3k3S14xepGqadeLMlojYDGzXYQAx38iUGQVyy13FRfFVV5gY0d3/dE+B0s7
ekPM4tdLi8+6zuP8bUKJtZE9HoiUyNpF7y7cD1Yk5ivD43BJqKKcMnDCOUurDwA3OP9jJknNsKjl
UlE+Fb1ZCNOZ9V9IEzMcyLis/Fv+WUN3G63PdDXk5iPlg5Zc9dfyzuPimI88XVCX4vZHpGF5/Swn
7I81k0fnc8ieIgfN0gEu/Kr1v31Aw8gru6NDPFOwUo3LaM4tHXjC0T9oyrcwdxmJltW5VtZqg12C
WMcs6lZm8KGjs3UlyDVn8mamtzGzd4mp7LG1hLVcVy46xGpACBvptCoU6YwOUnzXyNt5leO5pKBW
C2dZklQq4muqfzELW3oYd2sg9RbdYMHLUxyxN5EJ7wJQVjEpstvlq5j4+y9ebW4c5b3ihdKNBCOr
eQi9TexKe9blRbtEiT8soeSitk24SlR4A9CyUMnRB/ibYsoftgKcgI1y731qw77YKLSTI9/H8cQ7
1+NzzOxHdMWyzzCCNXIDWvJCub50ceHGRj1XZZfPKjs4OwM8IqI2kxa+m4szzZYqgiF7wesW5O7c
R3VKz84NdPfzPY8a/Wk/QFreDtkhDB41XMhAPpGVIDLWlkN4datl+6W6a9u+Rty+7hL+eZCQFXrm
xnOy5ypC8pocMS/M9Tg7Arxa6EJ7M/oeLUP/TtV/6tRm7jbRfsj82+D7b9i0Hsuayma6+eMBPWwA
2V7XHhtGO/pLPFbvQR6eGbEtHDpmzB2Sgqoq7vJdNdY1jWtmJkh241VbXmB68VGjLf7glDsSbqUi
2hJBRmqRtaDUpVzpDy73XxlmC9V4pE2UfXazO4Jc0cdaSjQvsJ3n3jVFwBdkdE9B8Zh3nwhONlFV
bGtcrzVXCksm+MT2uEjV5nvsPJR3zHTzH/1wNpA+j8QptapNUpXBC9HvO7u9I+Fhi5Tf+z48RMa4
Y7W+7bR3v/u0k2vmJrOcwF1JSWgwcvXT3UBl6BstF/R8YvayY9bmMYdbF5BmkbBL7guC+MCZ5lF9
N0Z/3WIOzgJktU304DXGpqr1tVuFB2Iot55hvE9vrWu+xflMVe8BUUeFkd2CiLrLlcuxL9611OYQ
tjBmlfJdKYZbqnXrrC3Wgy9etDR9GcGZCX9sZ6Ud7GQ+PihuCgLLJ3bAoQwRkXgw6+zamezEI8D/
LKmNfd2Px8YSK2lOVyUGjVoG5MySVSD09zQEH8G1mwUbv6Lakp3Y54O7EDnqO3BRy1RhcVUBXLTk
g0p9SFrD3knVrS7goCB/atxm52T21VXKFyfqWdFXW1hIK4YFG2+ka+leSMRZOaTiqXE+d6S1Mafy
YkDY5pW5QEtofvoK4kEZqpumApZqYdT2rYBbi5Q1lmKcw8Y8g4npY+8PamjQ5HQ2BeIG1XxJupNS
oM0zFWet+cy0yRMIsmPNboA8i3WaQsoSxjYpAbhTDrtOdylUlr7GQyn7mUSFZsJ9EeRJWGoNLMrY
qZn7FvtoExC59VgQdB25FFNum406GBURKFua3sWo5cT9IQoMWY8n2Z4HcaFSlVUF83GPTKqPIT1J
1GeYmVVpbnQ0YyrDpX7SP+XZwrEeXaJ2I2BKoSSnEEup7Y2I4INl6uSz3LpylKHQPA3BK5ELrAc4
mnsy05IVuKa1xmWbNuE5cOBfCdYd5SQeXehtsbSQvw0KUfdeA5GZB91LlqH4LB0+mFSYbYfMEoVl
gaVVorUqR3MPvXdVdoj9JEKmK3uDZU+gb2gNc6spzwq4gZCZPkEbs8ij8s4L95HYrN0onPcUaOWM
FJwHo0tvSlPsA5rtsglfsty5FwStIAsY5nb73FisBDT3mA+nNCO4DX4xYjCgfOaurfxF395M/9Lk
6NqjOSpfg/qaDYQ7HMxknhcqeTUH19sh5TeKt0DVVkWpbS2O3yTYmvIr0+pFCiEuMt4rPN765EkL
SEEBtB/PimmhlGePf122/aa/+UPVhudGZZSpTyod9Q/jTNB6hdQdsvmyqLymxdEf9yxWRvvIgbRG
Q7Q06KmLPlubwzOLZqaALxJ8YezAmSHu42yP+aFhZdLy60WdvU1wmHYWH7IwIIccK4Zv5vnc7wMD
bgpZodyJv/0F/5ZjcsWeymPdQbD109u0eK/f/+M7rYN6OL0n3//5f67D11fYlNXPO99fvvTvyi8m
5cKGPDf9U9PZ8v40Kec9Fax9Wbj+3VP139IvaMATqU4FWP7HSTnBylPUE/ATktv+VVLw7/HI/3i0
prWvidxZBylqo0tjYv9rQyCDIlKHkmy2tDXsW2glyYzrc5lZWro1pG3MfS99c1TAwZbDkW51+H2V
6hYxzJs8z3KpKUSkiKYSCyJ1SuqpUm5RvB3tIOYbQM4RWbQE6v+j1TxrGaaYYIYkGJem7oPhZ+nD
eqnSkLwUCij5pqa7GByU31AdHB1lSw1o0GaIO0PO9OlHcHIwNF0lTd0Enj8y0pr18UOvtLuh0JaS
IaCQ7JijmpBBRFNEJOBOIOUmflXZelFd2tfYRvZlt6wYe/Z+MeO40NIqTjvG3MMYRdPhttBj/73r
sBYiOCk9qDbCqZmdQ8HsNZX6vNuAYzg5Y3FgQHNTYPFDkmF1VYrsaCumN1eGTJmHmny2M3UhJo5A
N3CkuWpebCpwn+AabTpK7u/Mh8DSKqwBIb6eB1vSQzhMHFPPIOJKiaNNloX1MjL7cF9MApbYj26g
YWkHIqZmcCr7va+5XsoN1LW82D4L3s65EJwkZ8lofVRFms+1nk63F0O6crr8Dmz0MdUCrpJUCbe9
4n3IQTrXlsxKpMwJiRPC3vlEQ81SR9umQ3CKrUIuwtL8qKxiG7MBBlSDWDmuk/RsRZ256RDgg9tQ
6CUTjzK/To2L29sTG99iyjDWmJcsaW9DxYSFqAbz3hGnsUEmKBjt5oSEZYDO0/6HouvHUPQswTPB
qyPRIdcW4pZQtydy5TrHN2UrJIuqgeT5UR9yjRYmDi2OLi3Zt0XXQkf2Tk7ooMELiYHgrZrpNS1g
L5ub9PE+RZngDMzM6NnM23hXtba915WyZqVTYLHzHgZRuqdIg8RqSqiPakQNHfvatkBtPYd+PW7x
m8EPaPRZbPv7amweVLN4kFJnnGTV+yGBXJ+FHblI/rCMWv99MOFLFWo/Qm4MVlop0Y4T/TJr9MSd
IQQHRKATskyghAkNBtlUmGH0tjG9DY9uat/TCiWchZzYRZRtMfAaYvPkFGC5k+R52n07Il6CEnt0
M8QVRbzG1FZxITMcVxkugYtZxznv49SGR/KTkCqG9ADfmHDTW8U2cBTD8sgn8IFIqALUlkSCqDvv
llNQRJODHjMZglMwEAQrGET6LRkykfgGNknkeU5aABzNYfjUaCD4+F/MUewRjxPWYslkVYQYND1W
MiynsmKuR/I4CoOuWaJQM7EJkPlVPdl1Bs1usFZ5VB5lxugT1aKnKI+1Ic+o6vapw9c0HVMcPm00
GfVF5qx1bJOdRKKw78bMjUewPBDFtlPVDgxCp1KOavQHkXx1q8kVGisrS0ECWagVXVHE0t3CWUYt
eot155Emhf0RJ00krFU4QKYp8KKU9aS2duu10pW4NioWel0Il0mpnzUba44fovIOU0qFYtP21i5P
+RiCmrqSPPShtPxYvWOv4Vrdom+gd2r8xVVvPCsecKgQxqpmoR3w1QhbyHCwOndL98Snjj1E7NPN
uijAyhy/Tx6qT14kbmOFoEV4wQ2hGdtv8OiGJGR5aBKUiUP0BvPgU0fR0pIblPbqJtfrTQ8fqqGm
UeRkb4neuizBnkBGsJZFG3vEUG3nd/ClZwCjJ6tFdWjVxT4jZhKC3d7vu7UyjVdTn7PEKO0nJQ2Y
SxhMsfzWv7hxP2vb9hQbLXYDu7g5lncqPD3E9UOAUesi80wmDpsxSQ4yUPAVwTQV9XEqsEtkGrgF
h+j6mHFJM1YwSfqQqA12R21TfMeRrq+byP5RKeWDiBmPS14ohTCjsUacqAPK8EF0BXw3Nml2oLwV
hnbqNeezBCViW/Vdl52yCg22d8gVgD8L9IDqk9YSXZSjF83NoxjzuyHfbCd5E3m6NnKErUwEtzFI
x8jId8oIBo+KdCMiG1pBE6wsHR++6cJyouTtfYetnN1jM2lQM6Vurx+AtVXbJmLUnXdECrKio6uH
qXyqVS84Yj3xVkMnFyqVZ1VlIB6N/bSZHfn7mMmvp5ykApiMGWgeQD7rPQnNZ2PM9oZSKte2shZR
n889p19IGcF7cs4SxhZWrzZb1WFPGrDTGuhpmBj7Vi+wPzMQ+6nw+SerpWl1848aAuM3NalrMUyk
iLCmsuXXGiIoXJVvz7BYsQX+1G5Kv4uaZ9P0XlyTpyUsyvH3ddK/ZUGpAWVXkftRWv2FgPB3Yvz/
oLyYvvb/15OqrU31JGEGU2gZ/8vvygv3b4LiBYWhKagqTYrKn5UXqoNa0EbhL1BDWD/JCKHGG8Ty
OmBRUStO9em/oLywpu/0x2fBNMA1IAvh+0Kb/PVZKIvSZ4rfYmlvU0SBYF3gCVOD6ei/kwRtQ4hF
fM6yj+y+wDuXeglBHcYMoPGzYtufZB7udExcibiUZvPKXGURW9GXH9bMn5RbTMtVpQ43P1on1fks
vG836d655CCxERnaYyMKrU8vcfaVw0x9tHCoq4i1UPAhVrAJXxuDM+BPJT/hCfaDjT0cvegLyArW
hGw1juHewAWAy6yOmZepX7VdofrTMNkl7WdqgIxTR3iFVoOqrZinI9tHuy/PTmZ8GLCU4kDAjhKr
obbxUFavhH4yhQFSEtFBdwSMr6dkmbz6EchsVgNM6at9POyFe9TDeGPFeKU5Q6U37w0uX8OaA46W
DqlYmwI+aL7WYZEbyV5PsxXT/2UhlM04YQXDqv0YkO3VcQQjSj04Vs60tneNdQTyFMF5/tE5448M
4MmwLUs8C2no7lsW1IOp3TRG5odeEyGQODZBzMTGdVfcvDRem/kIyztMjh1Hi6ojMvcmAryXmIzS
FNTb0s252jKEhSneK3+q0wWhV8bRLAemFLI6Q7t/sfXouWkFyfZA1JiPphQFjTaXGrsvWzxIw+zu
zWTr0Prsy3Sb9zSTq2AKtRwnEm+nT3Ixa6GifACFueX5uWrxeCj5DdWO8XYm1iDWT03nIDN1UOwo
Wz/LjIWv9wuWvXCmq72KXILk+dUom3Nb/+iqelvZgkUU234YrTCv1yGcPI9NrD24WzqiJRb5TRhk
F4OW2E70pYF8usWsXuTRXIjhDFXp1mTwqsH2m+X4ksj2w2XxEItXr4iowtcuRM/8QoNTpuoq8x2U
Bs6zHiirgu1LFJTXAdFk7VvPnhiejBFwTPpeNKydw0A+jOpAHHQDsFbwR7LGKDvvWtrjunVo/BmL
6kh4UE16ofoxAEdFjQ64pp6JlHT7xrpaSrqyuOky0S7Hxv1wDBvGU0rtBFmSx0od5CHK9mZWsHWN
7sCsnqPuiUd+7SGMskygZflVR0eUpfXcwk1Q0R/ibPkwCe3CdMtEfFzlCKE6rX1CMHYCA8z+3MKp
mi2lkc19n1vSWnZ9g5BIn0EJcWZVjDTfdIgig8rQo9PsAOCETP+ceJnHxdIAdoaKlLUrml/qM88o
9qng/s2wpUI/DcCZ5WAIAktbE+xEUR1qEGAuBdVVFvt0sukTQ815DmwgD74U9a0F+T9C0NJSbZso
F1aFhCNiFVAB3O1NMiYy9u/YIxTGITkOwLq9T/6TVJEMleJHy0ah0yFZphRA6pJFNzm99MzH+ORE
+44BypBCDiL4DHLW0rVbKEL8fhiX+ChI88lhvjQYT60sgRUFiA2+HcrHklEjAEpK3AkHojG5q+lx
chixatNt7IrEtcZl24JgYPSexhzIe4Jh2IyGBczWGnVCHVJ7sGOFIOJZztHniYtcj96HOzfJVyI0
Dx5ZxX5A2oGiHnvAjEJ+lna3bJzh0qHmKfxmn7awGour4m7CV4piBL0gFNQWyXD4MkCgTgDm9nhX
0JctUAKuCXoDEtLPSaK7afSfctKMFhq3/ggcb9Tku5Ta2anzc2eEPzgub36S7mpl76UNwZO2s5Ci
PeRDhS9JnQTn6SpOhlfoqecxxh+rmqzpQOOatNZWeg7dzOJZo7rPYAp26ls6wobm+aJ4vwa9sylQ
pZVj9JC34daAPRXix9Thksz8yFgpOuhmz954ranNVDu8hiquEZmxWreY/7OpblwG/tHOLOFny0Mi
S/pO87nJigW9OY8DdR8UAEDeYfHg+BuFZ4G4BthS5AQZrFwk8r1la+6xbXoMn/WW+RsA3jIgps+Y
I403oEoZBvmR7ionqXIUCQKIQ+SR6zA91eZar4sFMEl2bhs2IJhW4wXZmmmvz6P8AivzJNDW1/0h
1u4aaEQXSH9qA+Vo27Wuex9tEb7gPHswsHF0oiZ0lqoUe3+uAeR0+AslZDEtmtI9I8aBDnIFb5WH
5s0cirkY2PHzswVRDnHM/6fPFsiPnbgl13kkkyRaufUxbDF7+Y8DV5dRuwuGESKYy34+EFVdX0yr
XPbVMmXeMgRby3plVYL6IONJzsLtSNudhrucdKhGUKpTtouJuM7twdU+j+7sbUFRY7/xVaSVb+1n
pywylFh48liU4IcBJsjOJRpnWrlsnrNhEQZPHNjU76ityJwOS/bLevNYU167CmLIhsM4r59DzL5Z
RX2hm6g1IAPLAll79GKQvTAfRdOCIyai0sVBXwX8GMqnfF47OuG+dfTaYOBXh41ptYfaSdfxGPJ8
8wcw8DeQc6KzBt9NyPBS4eG1sRMapG7YEPiYz6extklSGIJK/qY5kClluOy88aFlDiOqsx52t0jz
9zaFTxtE0Hh5AwxtByAMHtEww5q7txRv31bJvpn86IHdPQV2/8HnhdQN+9SmEZRIoLiIFszqAYXB
hqXmHkbHuvLgwyTspSvOqgECwKD9YC1wdyw2b2l0L6V8bjok1jWSKZZKaSI+q8y4qIF5M/J829un
Wsf0rrW8SJB785nLYogx4gId4lU37NdibD4NTNOz3pm0/4lXQqguj/R5j1NG15RIUUItzF3jopMZ
MlMyA9KlNzA2v7qIGwk4kXuX/9f0gP1UM/+TTsT8DQf2ay9ikTGAzgOfjUMAwR9RUGiVyLhFq6oO
iLCMlUiDk12ylGXZdPMjc5vaI8zwbhL9c4Myq1Q6ePg9QFPtSR2nDEu4p2PWL3zpPIlKPtge66rU
P6vta6r2S7etVpYzrPo4IrJlmNeq4s5dO9lyJa77ELNjmmwGXdn0clzaWndpnWJTji4oa2eZ6STp
sBdOWiiBjbJJh/KjjYMdpQzpbATL2P4TleMmJoUM0hqm82E/dAzTXLwBEs+8gCDlQM8N6gfV04yF
7N1PJrSsd1KBnMhYCAconmmfFWWYVJBLXWNGEaM7Q3zyLon5UAJ3kbJ2d/1yE5QNRlG4n8FZY/qq
iPekeY2qfKuOKhKG/Ece6Q/poMxzdsNqLJeDcdNLwYnvbntrCs+0twRpTrcNWrXSgF9edNWsyrtD
10U46dm91Wm793r/jjv+jvDmjNL2IQnFI6GRx7bKMxwb4aop5GPkG+SWDOp5yKpDOER8piRpZh+V
2An9h+1AaIwLokqCN4W9fVS6ELmrR71vfQwlWjIbS+PZ6P21le/GHIYl/XME78oYPLSXX5VpLVM5
sguGjTp+uOSy4MNxmxwkgL7XKC3NMeBpKe+s2bAVk8zmrongQuBjHJIq2DXC3Q0KxWtfGiu/T9ZZ
nT5blbkelehi2OxuUfQqZgcJHkGKK6+W+LQCcJghUREYkiMVLRTrSDdfN20M5iPaJXgDkQXOx0zD
GJVXe2GpN3CQO7tFSmNcg6bZ2JTxTqjMO2aasQOyvJ4k2QlD8GozNtcMwGgBNssKdcArLm7qkOYo
c9YC4Hkk1JUPepxx2j0tGMtyjCIVVkghshiBWipVSfOKJDbgCc/dZ8Rqy0D7tomCCsx15jJVQxCg
++8j2mFJZAGvssXvkRk+XDOicihg+3Kjg3YacE6iaXjLzGHLWvBTafBcON6kX2YkjDSqdrGWcCxP
1igP8Y40+w3MILoaMqH7tjzYkbK2g2yN1HEtp4cxlQyoY+xOCnAJa3gtG7zODk2IiephgmcCYWdX
0fxQxXhQRYYSWPDhEejwvG2HzkDzydcOEe5mwdIfbGo0xMAQu5tmb8tH4d6UTK7V9q6Hz2r9TWAO
l+O2Vr6CXOVghTgV7hGUrlxj72d+tAi1+KKOdyNhQu64W4/P6syr8Z3TDjAV4S4pEC40hPRsGhMP
qZSM+Bk6IjbLvNcg8ZAQUTfUwl2M9VRnIhPmjbV7Cr+CmigaX/k8tnOStE/87XU/sYR4G2z71c/0
lRdrqybxOF/7AuyH+2YC8p6VPU5svDxCCe5Z9WC1l4S2FxI0elqPzbI5F6MJTT5ZMleiaprqWBJ+
0B2qBiEkTMO0Axl1D5W+sXF7OkPFVNfb5Y6xsKCcjRYbbHhhIYI4yytuRXVVuqVmg82DLNvV9iLM
AYBvLWNYeM5KEuMR2CFP/y7mv7BWs4+lpnfnRfbk2DcbHZTSXlrEsxGMHs/a9fyrYbGG15m+Zxu1
H2BP02tKBuL9IlYQS4T70L9jsmepLQ5kkSfOPW7noccUjWRT7SoOhnyCHKaqyxFYG2mVAuXkPKJB
owaDq7BIWra/CYaoZVhu0+RsgktOiueyD/Ehvk7EHBmJVY/Qrcawrc3MAH0OSmJkbwXj/Z5pht51
m8nYJrJns4EiNCFbzD0rtQeGlqhIQF8W2bHSP1rw5My75tKNKH6cTWsfAjkn/HHlfJBqrWvfjfko
E8AaBcxlrBSTg+2pcN5JPy/QW/S0WOSn49w6ZB4n+B39vGptqPKhmPRsQ8wfotKXsfKQjltBslmE
r1+KjZbQfKAptKpd75/FwL4uSPGzBEDykCojrEwQJdUhQnn30vkGPKNk0bW8EmqS8gi072IgDT5Y
R7x2iYpdCoJ7rFerngQF0J/oThVOj9zfDcwC/JFbRUcNkREMnxOEEYfd2kKWZDVkv2SoD5JS+dKV
+tCR0TwLHP33i/7feP6HkumnWuZP6+Tb//2vMv0Yft4m/z43/O3r/j770/9G0hL/Ya7GlI8y579n
f1A4KYVIdTF1kyoVVMXPsz/oHlMgE8WQo6KE/YfryvwbMUjskHUHVxZ5Tca/MvvTptHeL6UXwZP8
EAic/IL8cxoN/iS1HRS3sutaasjYSetOHuhg+1VoVpBh6whJVKRRpiB7Eymx2TKiZrdAZMmXJnkx
sfjNgaWh3cJ7itHWMea2UZAVkhX/G8vWEH/+RW3AcoZQGaFOReIfrAjx6KmBUvrTL/rtKd/BuA1y
moijU10d4xhpt6A8Jd1njMCowBrgEqiXAEAIoRasi/xZp9cvQEEzUPD6p041VxK5awa5Wyasswou
7XpZevtxvLoNcU8FWkn75nnvdI/FSFQs7tz0pAB7L3DO1N4qdVizTIkU/QnuTyC+TZZFo/Hom09x
1a/SPj0Ie41h30wRp2K/ccCLw37TBqpchyALtEUimsvAWaSkyQIZClpjZcmbat9rxpLts4rQp671
meqcPFb5MZqsPr3XaHeMQF+PGfbhVg8ezNF87h19p6kM79G9F/q8JrfcPqSc+DpETAvdpi/fhwKY
g43F1jdnpeUs+nGf6ebMUk/NQPsor2HxNWTvuftQaYRvAGYkKV1yOqfZlwyIbFA4ICbDqMdVaJ2D
gawClmER60KY7hqcporUbjaaBcp+cqdA+yI+F+hsnrPqR2Sw0GTsCu/FxSTHCKkXF8VDlRnhJgHe
wq0bNHvoEHO/nFXcIT2tZgTSRSLS9fA0xcObap/yHL07nBd/a7TRsh9e3PwzQ01ak7QyBowTbB5J
EwrJqod92a11pKVFPsmWRYYpez3xUA0s7V77nUVbwCSzgObWhZsxZG9dqGwtnp4gOPfAuJRL0ODn
e8PwPdh3uC8zWz8r5VoMK2CmRMKM0UaLH8N+qzsnlrNjwoKTHZtWq6iXn8P8ZjAatshEmBZqj0r1
ZMZkRPDvPVLtZN22W/xGmvejzUl1YmiYlx+Z+eBnzPRw1euwDL/N/mYVl15u6MXoiTea+pkZr2m/
yswAKPcmNVFh+QuVRbc0nqKcYCd1aTIH6lr0cQpBOi53aLK0so1IW3bIN2N6fYtdQRCR3268HleY
zmiWMfZa4S/B2E4YBtATScbwQL55B4cngnvIHh68njaeG+Pc98+g7ijSyMWqmMxQCpv5Q+5+h9Wl
jj9656zgUtOspabPPNS/yow/e4jlwmmfFWPLZ2Z6MEeuXXOsGAkAUq8uCnvQdnyx7YeCJiIznryO
d3+DoDE5MhQIhwd39GCHfMckPkiWZCr0MCIZGfC96jlsH4Tw3RWgzaxG6Tcwdkg2fXftC+OYphJZ
3Rdecj05OeiB9foGdLvNDz1snbaVjP6fhmRTV3w2xCXhsYix4TH9xtGtDp9W+RjgIor3FtOYwDqH
QHcUzkvt3tU3G1tKo99SEg88d2GE3PrdZYC451Xl7Kfr5Z+0ytrUCf96XGPEJXuTJD44nJhjfj2u
k6iPZFHQEUrwaa7Em7iPo2KhUs034hFZhouMzi8xkrsnpUw3dmsx0Rp+V4b9z2Rx8aeNEbcGxl9u
tMmkAevi19/D7C0WPCNZb+RShhtOorrymrlQW/VoRcUlG+jpHHphokJeAg0xQzU65N0kBzCTj5WL
XadOsdkikrQ4FltGWOJL4phJKY995poaRkLHZQIVKfpbO0APYNIb+HyT5v9xdx7LsRtpt30iKDLh
Ma0qlGfR2wmCFt4j4Z7+Lki/oqWWriI07Ul3R5zmIQ+IyvzM3mtPI5yUFrV8xl9UrVv3xsbT016F
zuOIvmXKERTZ9JJksl3aCEhDPmo3cog/jTzcN1SENYuB+1wDi0tJOgZ7NgFt92EUZHdvSLpCZldq
WzcA9MT2+0aw/tZCjInY/bAieRzINiVbBCq39xjuVvdljQznnKaXVJxU36yzzl5VikZBMA9QwSaZ
zR3JflV/qxe2D1Vs7SLPjmKUnvK1dVEk0BYhhEig/NUM2Jc83bS9RCNFegBbJ6T1Py/RKwOJOC2S
1c568ooMXfZbH1KxZ8lrVlMBD522tVJqbs28V1630nEExLk4zUvsn+NNr6m2hAOG6EdqEIcICvm9
ca+j0idaMDFajHVn0eaPVQULSWh3cLS1Q5PA3ZYMIKtJbKpILPnF0JHRMMocQ7GY93ZPpYik4Km1
K+cmYuxteMXFFtXJddqrXz8A/8sl5FJS/f9XyE/vzdf33xSQy1f9VkC6v3iADS2B5lBSV8Lf/b2A
dH/BJOXIxYQvqDul8aflscu+GdqcZSMV9P5cQLJOBmfD30U1Zfw7Dt1fyjKxcIT5e2w0iTbf6M8H
gTLt0YiNhLJonM9z3/W+wf9xbRWsfNHkRm5yNBsqD7cy7Os/PKi/OQyNvyLw0D6aIOMsXZeWNP+C
wDMbgeVeQ3+ulwlhbdFJz5h0iSG9zJra94LMoHHo1lVCutaYoZefkkgH/+u9CMDwhc6CTRhPDIiu
4txoDoTobvTO6vZV59qb0vXuLK+dNy3a/82g9S9j3L7X5FpHYoAn2g/vKl34LQQTc5UCLSAc0FxZ
HXwyMGAMLDOBc7CODrjm0nXWykfTtC6BSLSVwns9DQyamyCfjpYdtMdA6eKJ9RbzNFv/YT5kbUbi
LzL70ymbG0egI3PMGgl4OJ2cck6wMcBcnfgLzU73p9wgzJ05zxjVyI5Kp18z9PtwwNHcpHMRPgdt
nt51qvqp2YA7xQAXb3YZVlOqtxbl2IQiG0EV2sFU1jUovOJKLsuAccLEIXscGaokfFsbx+iqzjKL
oMN7jJVwlvGfrgVb7CZxvgSLLxyMBVEYg7xrzfattFHRVxk6mwE8UKzQ+5WBDuW4oE5VqNnsTGe9
XV+RNbXht72vvQAhaTv6LkQxg8nbwPIJ4MJ9ptK1jKLveIDVySS42sVIXbvabUnK288RZhIJDmkf
QxQP+mFREBYWIlIWa0MHDSwGAqeDB8ZgY4pDWWQmYVYdvzr8xJsaWL1pRPdDGB7qmNlBbT/AIVWb
aYbvIGf1RL+AIU6w0CjSc2obzHIzdqD53SBAk7IPKw371Sp196o0CGb9dbdfkKCqDYRKBShVex43
kGaSNwH/hXARtPmQ9eluqlpmpjGcslixYoc/CK9/TuxNw122rmX4VnjEOHaFEgxMx4h9YBrUe+VW
2NWHZxNpUD/GVxVEXxijsBpUT8SeM6MLV4yB5Dw/Rqhv5yB7pDgEitDonwNIgbU+eg/VODenxHVf
Xcn4QenWj6MwjASOw1pW/7GYyIPgedESczuDmNml6BZOgA/Sk17O8sGNsEQI1Ae1YTBToGYiOxal
IHsCSxJyEE3XbNxRMlhL/uFATnzXbEkwWI16DZCIHpP+oAj2UjUuU2frpZ5YAjsd0QLaUH0qV2i+
vfxmVQMLDfjcmYsGTIOOabz00uM8UvTp2T6YnE3DwrgYra2VsBaS1K1ZUjj72Gj8JQnFn2RqbirH
ukUGG+10auNV5DXI+Eg+y9i+sk5l22LGM3Cjmb2eDWhSJrd2H+9l34bA4Zz6PPThkh4kV7UdUhJK
40WL85fSlPmbENYByaa1TnmQQTFlyBe8K8ub0hU6WVYJs3foZXOvcVuyCUmA1+UXUL9LfiC8CTF5
93ZH2lU3L5Hkjf3TDlCjc11Fj13reUf2Fzdjy84bdMM+R2+66vpfuXgq31WE3x4GlTRHGaRs70U1
uXhUIOkC3ivn4s1yYG/hIv1wE++h1fgOhj7iniMeUMFtpugp5a2qGJlyENhyDzq0YN2GBnn0G+H2
v9Wx/8vXuPzHSdDTd/Jd/M01vnzVb9e494vB6MJAEsANbghImf+5xrmOHR1FnisM/EL2n+dAOgow
LmsbJYYwmXr8ASfLX0T2E6It59c/+hcaMJwS/91ZCBP3gk1Yz5Ll7fxK5/nDIKgmWyqJvbEhUTP5
MGbmhuyOnicxcYy4PW+I1YTbyIKu3nvI+KcoOTBH5HOuJT9T02KjkQxuG2bfED2x06xUhYowZY++
7rR4Nw2Y7XtpnfreeM/INdmHhTGumh5hsEjU0zBx6I619eyF6SKU8ZPRA3SZj69d7MEYYROJ5Kde
qVp7rBdSiQjyN2+azpJuwfSSa9nBBQ/xpI+keXNv5N5lHBuG2I3eHxApb+tMP9pWdsgaCOOjFXVr
NOfULbZ3F9F6sEssGEEQdZUCdV5LZ8AT6qU/CFvCzVAT5xn26sHuJRR5ByGRjrsHcnt/i3iMDBv+
18qoOFOGNn1QlntL9DZwUpJICBzI1wnymUXHbxzrEqCrEUZ+nnUfcxw9gvw+9hXaaWXRMolDbxhX
BsC1DCdWnXoHR+l0mf2+06znvJx2U4dh29VC5tqU4iuDFBKtTUgAd4JD3ZkvRiGupZnj2mofKgXz
3UiWsI0BYEOaev1rOCwLZNP6JOzqM8GtHIfuw+wu5716yHJrI/RpJyY292OXkCji4voup+RWJWx+
kYa+1HMPnaEj3tnU2eYoB0u5GWMgDnUirghHxqGI1diWA6DV1E5fJxf6AlivUp510ICmnKqTYTU/
fdiBnI8QNFiLSS/iAuNzQH/lJay2Ktci6nocd25Pa1sHmfk15dmxc4pX9pWwEJYLvJIDbkNvcYg1
hgUdPGkYZ8zgWyKqgKhr+j3GESyMtr5uJ1ClESVDE3YVTHiqCHdk1p7U6qCkSUoBsXpNj1g7HwSm
77gZiLdN9H2X1/eDaL7qZMpvc9VPx3oYvlkf30+xQgojogSmCFFgZboLbfeY98OdltEcmh7paFHT
bxJtWWkF84sJKclBYa+NjnG0jPLLDDVAKUCIhAtZBSB/VoJ0R6dXcp8lxcYo2OryAJ1toWqDjYhz
U2XVvqoNjMxY683O9eNQ7BPLrddGUh6bIrzR7fKCQpBJVIRtfkzHY+cK6duW9uk4SJAIZGKYA54X
CxnGl94E5xZhOW2NcnFj6MVdXYFEDZPU2ygURy88nsDvJgGwNiVJCTYrKWLt1xSKz5rxw5y51wu+
BUvQc2VlqPg9ooXZX49jf84c1jsVeUpGhZsxt937uHPOrIC3Vq/7COZACehHVWo43FX/VYnhVSYl
ivcmdU6zhInV00jPpn0FEA9exUjNELYNo6kCLkDbVAlgLRRWi8B/7h8NuzhFtkGgGtpm7r+vsoN7
Yk18EBJB4Flta5eWFfmuLF2b5BnYHQ61z250GPlqS1zH/3zHutwy/9CxfifZ33Wsy1f9ftXhxoOK
btNcSkMwrP/9qvN+EZZpOd4iGUTvYdpcj7/b56xf6FVtqF78CX9u/AE0x8oDKhxLCpvQMm4n+W9W
HvQff73q3OWu48fgY42M+s8962BDgXKUbNfSmtMXkYeP8RQBTKXMWo+qEYcZ0W1WFJfc1tqNV5YV
/gPTwV3lfbXafCkS9dYSBAOcMsBRX9hqwwLhKhy4n/RCQhAQ8bunBh9rBfHs5E6F+ZXV00zlJQb5
iPupBljmhMl9sfDfcJ6Bm7JwdFfzvdFqWHbCl9wzUox0+rPVS5z05vAQkFeL5slbWknaLpG91Rq1
dWCwlaeSPbpWbh/avjqEUfEZJMkhwTZKwktBShWyuTLitssW+WxnXmLJ6UdKicC4R0pzqH1VHVFb
eUN7ps8zogn9tdDaFzCfDLo6SVgYyVwxaU5LROyCX2mbBHpKkhVlxLqRaOW1x8LCz53gpU+myzhH
RzuwnHUV2kAdSi1FM8rsCvnHMSEZhMuivLJtOiGvjDe6yRoEqOqhwYUxNIulL5wIDbRq4hab9rER
PQRSEQQ3sY5KSaMTxpAP1MQbuSHDIWjOrM/ju7SGhEyESsf3QT82QZ5Lom5RHDeEXA3n2prAH5C6
NssrUwuAA3mLWLSmDkkuRjw7/CT21Zw7L2NZnEPo5sQ/eLeU5L6YbRKAjBdquQcG+BwkDZ3CEHN7
xSnfQVkXFU37shH3ujZed7F9UQ5LnbkpkQNc0P8766CbWIvg/GjB8AMeadZDEBL8gVwEj5uxCkgZ
WhgWptY+A6i7ljo6BE5tkKuOUW4CIVjIJBq9ZQ4WKPM29GzE+jSws8TBUp0gadlEFhVGNt6UPAOn
L+uGTPUF+btwAOPGQTTFRGXFzGM8kzR/NNrJ2AYpxP20fVSJvhWx9yKJKFm3XR0R3l49EiLE3JUw
cJjqT2Odv40BghAtkndVbC7kr9hYW4nGsGNEURZCZEkMMjwB5zK017VNFfTVyk7AEJdLGLBWftej
pd3l5tSTv8n6h8gK2dKiVcQV4jpSe+nCF9QwhZEJj2S3lcWx1FgKDBWvXDjdJeVQbnLpGGc5VNd2
ER0TWTPt7KZx69hWfRy8yr6rGp0O28pGUBVk1OBQ1c9dMTwjqRQv6FfETmAN8201Hps4jg5lamLm
dPdNJe47PBE4d8Qjns5He1C3PB4ihOvrMrJPfPa+vTj8yb0kQOXVE3VgxEQXqKvO1Z51M3lwrdY8
YLdFKtpMpEDN4CbcDrhdVrfTCSt3vKJT+Arhrwuk6QhM9PIuV1iSsP9QZrnGd57EFsA0SrAUA8VK
wM1Pqc7MoHmYqNZs03qA27rRouCjSoabNKIk4MLuX6el1EPvj+5COD5T7Aob5+JD6jmycKhkiHvg
QcSBuGhz8Vi0xas1Wv+3sf3fbfEw0vzzpDb+W5/Pb1/2n4vPxuZtYvTxyA0hIvP/fD4Mcenw6PFI
BTH+QgsnvIMl/28z3GWI+XuLZ/9ChAhtGbhKD9s5Pdm/aPEs88/33q+0cGJHQDma5uIeWrxGf9z1
W7Vq4TdCJOhFeB9pLls9LXrkhY4YJI3F+teTUF+Ms6VmZyC6w80sZ2IpOYCg3sFvirNNp9fGpe3Z
/gUL8bEuDbXKpEL307Ogbkc9+RDxFK9FwgSraDN0Ohm6Yd0OUEbq6UXA3aHfZe4yklDUZiErkRYB
npeJOw793B+oH170On9ABUo71ZDJlLc21aiGWN2xip+YU34zCuXc8dUeqefRzBqTvQy5O+bG0APX
WA1iqv00JyU4dgG+DDlSteo9mqrn0E7vtc60rl0NdmHLz2AH8tAN1lWNF36l1HRya/ID6uKVQU63
iQl1KxoQawSME1zcs7HCj2cb0VF1ctfP1g7aLl/n6OFGC5h+NQU6PJ0Wd8UI9DtJEFVDHCdrqk2I
gtQwhdq1eooDjBHwbm+igPsxaufbWXf2mjY8w0Y8UpbuaDkBkDNROkxW5zCLwj+J3sHOvC8h0E/q
xsLCsVlwjinsdDyzk3lWOtwptslGzNUVSbnmFz4f87iC66ey99qENdFF+T51gqu0xuGgOowEjiwX
ZxbtjwMdJCiTj9FEwUUbhdkVs0vMSDlKCIXossLPhXEQdbVJ+snaZBbcnH4oBbvo+AaDKwrL7iuP
zV2S6X6aTShwSYPn3PKQd6wCjbQPWV40p91aof1pVTZ8DzN5MWVCaFiWncDk+JEavsOAl6YI6pxL
s2zuag1zTVlis4pw9BzcPD4xW9x4Y/5Yk3hGc88tDd9PGQ2bWbJSmM+d5kD5rRsHm1FOJ1zGvZ/Z
cmOUXryZGSqu8yg0eYsXT5SX+5kR7smne091GBtCQ05ICjrKgyVmQuNrS9e4daryXhn1jdHwpqnG
ObZjDRlO7IHRwwocECGU0/AcOdzbjlvQi5vjuhnmQ9rO59wO3qOx2LkM4S0TSi+a4GOKVQvf2rhb
9EPoULyLO4k3i/eRrs9Ut/GAWjVUdvvQgsVjgBwxmvRivFM6MWa8+7hq5leFFp+7kyKvt8YnDbRd
lkRvE6/SKiZM1+jFvoahrqUmQVMlErTgzlTmrdK0j3qE3s9txVob5uCYIQ62sNXGxaVMIlB4kcam
AENFQABYjmmMaglE0QzsJUOd7XPLQ1cyroeo8vHMHwpDvxqJ0O1cLkTdehkK/dy0zaHsbUKt+hMg
hc3IEKAPrROrhf00W4AM4p1ZFDvHCo5sKU7O4sWyoFMNlVmcHR0nUzf8lK4jDkStwG3KZ+R2BUtU
s0CJlzj5jVlx8WP58CTCIG1Ii11V4c83WDAP1iVJchz5un0pcTXi/e3hNYKImHxjIqhEBlZFXmI6
QaYarpjygBkmv264YxsB5L4vLr0zfwpvvkMN1RMaPz6GiJQI5CXBV3AQ9sp4LszoZrZTgY2k2FQs
/2lsmYnFzVGJcWtQ7wDkKT+ngDadTQD8HYF6OWqvRlAeK7ONGt/N1E8zO37meB/CxWed8uslhGY6
eoubbi4MvM1jzGgFw/JTXyt61uxKTM5iBMHJV+UpvNO0OtszYto0icFlWUDaJfGPOmoMIzlGg/3o
Fd17ZAVvquiuNHvap7G6KVsXdRTKFnK4Dca/2rKvSZJh36XjncGOGbrZSECmWNIbPYYcI0Q1k+g/
D6VEVYLgC/BXmv2wDxILKj/i8E4dZUHLkyDLaIX6nNLiIJG3YsK/zaRgRQ7nk40xbwH7G6/ZmraG
UiS4ZwxFKA9MI1e4d3rErgX7kkfrIyn19dG4QvDvh6Xhi0zf9zX1TtFuhcruKG/2tdkcZkkok2eQ
vlxYaEM+aiyBoBzWWa2fR0/4Co+O1YCA1XADTcGeOnM7cwCC1f2y29TX84k5V3NsOYpqNftTmO2m
OtjHcbsbe9yJctiwZMPOKta1sg9SZudWJX6KHI7Hf6jRH+shliCBopSWooFDUgBPoTog7ogeqi52
njK3sukx2JQgUBq/ggY25RF2cMAlgLW0wtirrHmPmJwZUbYNJv3kjLrk7mCYNfS7GDja2Fh3cYsZ
DkqQpnXblkhpD/sfRsItjsx1x0Ozh8I3wgmRPF4ocputLt53ZnQ9SsSygz7xgmttCCRb5I9BEmvI
n52fkNd61UXBZwRKlwlqmSP9xjgIbWxc2Xn47lrRe1HbB8dkwFVNs4FwITjkk7giG2RbRymcqbi2
/K7xGLdh5bwv8kRuS2Aht3NaAdmYTA6MlnyFiLwmQijxCHS7nB9H2IQNIpsGRYtyxd3a5DNowBCi
KCNUyThGQDTWjRM+4CpbOWZ/tK5oqNd5LnypzFOeDI8BL0cIZ510C5/18ZbS+WwUw3o20PKh1PUC
nlGjo13xDo1jbdKRC5GdkBeB9iafnnRRLlBKZzAdXVze2EG6M3SS/LrOt9jkqgpMXZr8z+9EnGVG
8w+DorL5iovwb6tmWjO+9reqedHBWrrtsidEQmAAJfi9apbyF1sibPAMwDWLA54/+c+4SFpUxmQU
e9aSPcA+4/eyGXc8pFRTCMMTy9f8i6J5+Q7/LbiSqAuYFyGPlXIRX/yxZq4R5QRlSap7Fd0JhLAl
PDia9o3CO8Y7v9IgP5B/dqjHYQMvdwXj8K3S4HOazUMwaft+0FZmHW2NbB/JJ1cBAWtxzEpG+CE7
iTTdwS//w1P+G13Esi/675+ZPZKFwANxB0Ou/6rzO2fAIzaWE/Q56TPR3yVR8ZSSiiDtJ/BnZO4G
/mBeXIEsiEs0jl4oN/kouqxzcjybMaC6BJXmkICUwTxjOvg1HS4+rJOZUfmCc4ndDQlknjtfRUb0
NJAIo5sXkBiXIs8eG3fwNUNeEzO6H5HgCrvfeIJ5RjI9tTOIARwqdh7/pMyrU0mcK+vtgtrJbEDM
YYMDHz4ex+TZjXOEUk2LD656DEZK9ekhiPcgv2P28DUxoB2nRCGxVwaHJEeEHHVAi8h1/ucnCvLr
b58pajcDETL4UJPB5R/fg74nG8oaLNQCgXea3fDE9D3hRsxesladqhau6OR9amTeTEl1aFOb87O/
HRm3OY314DX6e10Pl2EGEDC2eCvAVB4re0Sqn7JvL6L4vcq05yp2Xwret904iVe21my3wAIlHkBS
JEAg63WnxfSTX0aqSxr6WtuoPiVoNS6jpdl6LSbUk2XOOCo4Ojw8txmOum08xEH0kPcs9cmlWJAr
iCOE6Azc0jqWe+feiAcMO8o5msC/BmvnDJD2PpPgLtELRKN4xuVb6524rQDvkI4IfQvbf9zflu29
Zzxw4gMf2teE81RAa+MKLpLRskZTXvYcgW7aMc4imQ1FXQDRUVnDrSvey8K8b2bhM1bZ2vzm+YG2
GWBFPzC6p464QRqwTW3p5wRGUuRQjTvoncc0WJaL8z35k8sryx2HLYKiHyceAM4yHBFgz48VLNEG
blZl44Iz0au69q6BsVCTaVfO4Bpc92jG7cIOvXFJo9TwN+rdsDGd9jmPu+spdUgDJ1eg0lsC4yTf
ez575DmuNCL9AkIQG1L1CPqF6TeERwyou7DsUfYEwyIHbZ89d7qjfHoruopbmvwlt2qqTaRQBTN9
hsNVn4sGYeSIHlAgffUm85lBLYL1gVXMqJv70IITbi8mfpkd8LqOu3Ec9pl1JfpnXY/xyUp96yKV
NmN8/zDYIKz3QltZeXQXB9o2guSuL2ulyXZ5PtbWU1i0SLyQXv3Cj7evyLSADTcVr/1waM3Kj1V6
DOBlR4bYzaAoi8l+9Sita1us6gnxf0wYVCcWiO0KgsWursN96RjsXdM1jcJRtZfMfBKA0UJeyulF
H+8VwH2tM6ieGJU7bynqlY7emcWhh91sCK5jeVckN3F+z39Oqto1/YPTHxN2zF3xHljXrAxRQqGX
GnXbdzKYpg5mbN2I10Z1lxHeXuFwy8q7LnrqF/ip9rVElo46mjPPpXOgU858Vb1jbZ9QlyYJ5zgW
6uzJDDd15lBcPKD9FO4pAmUwIzZX/bcjX1z4vZ5+q8NDsGR+FupeqruBCi4LL7FOdLuI848yL96T
oNibfbZtotR32VeS3l3fKmpIe37O2FDV8XVenkfm/CbrWj2hRWD6BqjU4TdXDpdIPVp567vxow50
uWIVZRUQuYmR9+Id2WTrLLb9usDml+ToXXuHv1BvKTe95ruQWMkc8PmR9mx4zxMKkY7wlX6j1wde
yta7dqytk12Y7a+H/ppwKZbWGSquUjvH3tmx/N7dusOjwPDFGg/ymmHd2eYGAXspd65xAj2ioGIv
kWabYPgY5zs3Yn19n1hQnLth7eIOX/SuUQukAckWxq0JcLx5kcbbWH1ajDywoWFufbNdNN13Tf8l
Beyp+159gc3V82t9EYdHeMFoCAj1LLYhH4Fq8iv0Ak2xUXxcSaLxc/caSN+6UttJcc4jbytm0h6q
RVm+lvkrAt9bePx5u8MfJ0FXO+PRQvmlI3bnr9Cd8zQu4Ib1TH6ImfLdtF2OTi0Ma1bWu6o/67Co
x0Prngqi9FjkO7CmI4p0sMoPZgTEhsENxX7x2AYPCkqpd0Uz6JRbcE+2mxDvrt1PpnY0IXlMjPhF
P+SbRtI2oYL7wLzynbc3heSm64P8UKn7wqvokt/k8KnkdV1C1fGT5CxsCmriuAKM7i18hcjadP2R
6JtVw/a1waSyGD5lej3gU5U1LxUbb28idwwbgivSF43Br+5CGUSSwbphHs/DtR+t8J/Qi82nkCc2
KcyBuB4GG98lRXoMch3PrLrVqvsOICHlelQ8xvI1iV+RYqzCwia3lLo4PhegClS6aTlZ2vwSWXKn
h99lt6/Lu97ONwY5Hj0+QKVXq5jzOrO/9URnh8yzm/O1y9sHit11L0AcibmNMTo+z5wlMcxuRFDO
4G01+4qmlCnFKoXFPkP7qoz9iPvAJkpIlT9t+eTh8cv4J1bhXRL7cdo+YX+Ekat2WMbr4iKb1xR+
bE8AxGD1a6mMH7RrLwxv9ib9lF2fPfWda+TqnohMBn5i4a1EYEpcxD6W5Z2O76DI3vrxuyG5wugO
vf5YE/MgDc03DRIHvGw7GskGLfY2GzEezN0lgsZpQxeWHiN5gzeIY3tMvgx+O5rXb4taIVrjygyd
k0xZKkKQaKFQxJHNxsfddmm4sdJ2l+nDdZ91D4aDHJHxnNaO3059tOvsRpkSAI6HDOXsNDbPlpu6
XVrF2HmJx+mOwSA0lm9WMqsGzvxYnAZoag3NqynN+ywzfYXusrfCJ5WFN109P+mT+1G7za2IQvSt
JQ7oDjs7TOfHzOXt6bP0ERvDOhUf2pgenCDaMxw1yicdwE8+1ZdRPzptdBGJexBu4Rdiw0oHaAOB
enGyL1OKJUYHIkErQOXcNtYeIxQxPB60DHMnYep5GCXH7IEifzeY3l5o6bbjwcFEWfO0mJFUH4mO
iig8RTxb3SguVZhfyok8nDJ+BDrCBYGJdzBOORdLOk2+qJ9SXvEAjjqKIJBmmHbDCW8pCWAFNqec
X0u7baB4slq5GpJP0zlE84tLRWCZ181PgrsKngNJAxSz3Bztxika30Ar4RDZXFMNxa1DpSrIQWrJ
uwcWf5tk+Q3T1ZUi5GSYbD+qdbaTtMLa0QklnoKbydgJvbjKaphup9aGuoTQuAXDeWBZNvD80sy+
FzisWxgV1iC+JPT2kNctbKgX1X3sPdmm7geBTVxLRwloCUaY3l3YG48156A2p2+xkd2Xo5H7QOi+
FlEt0pFdsthhi3bXd93FG1h5BxjZ5pxELLLDusikmhlYBCtrX47iJiNVEhgrs1ymUQz7V15L4Ilj
xIeizdXaII1rxEDnmJrfMrlKjDthZ/cAtAzr3jSB/pMZXE7m1dyd0s70jdmh/K8xQ/Swayj9rK8C
NdWhYdCYwpJvaYygVJWM9itgiERiItjazTNoEfUZAowWLmLaDgkVNjovy6Elcyq69czYDeaFkXNF
dld52b30AegKvd8bCCT9GaXkfoLSuUpzhsr8d9RYnwbBlZKPzViMuH8KcjZLRKDJpkeYVYIMEVjs
XK5wIqSd5qyDU1f8i81gLRzXV+lHp3N+lTql/aZjV2gw+ECl46uyfEb1Bl4hrO4teixnYlKdE5lU
zBn6Ey7soTuH3nXApkFjoyK4NbPlZ2Ic10OcpSdeF4ROD2HyxKhuV7EO9xzoE3bJtDfcmlmwi0zG
fwNEbCJRdMgi4Owpv9jmowgah5uIM1on4QTXzbo1tip+0hRVjx5eXKYYYc+/ustI82GC+NGjUScp
FryTU/Ivz6rm8Oti2Nb9mdVEXTpXePn14qhCUiizkzcDgc0uQjsz0NUCRvyco3KLeojNOEapHxmf
FAb4Fif55MmXQLNOU89EOhcfQsNcZWnm1jVfmqpc8h/9OZ/3bkPenRpYy9wkxQmaOg+m3EvqhDAZ
fX7HT0p1hEzbGzBYuGysXePA6C3Q23nMjyCT26F7qSXX1JJT51YTUtiM1AVItEDJA9GBFBveB7zT
VmwsQONtELkk4dXuhxU+WrS0ObY4b+oeEkneQU5Ua8AcdLhePhUcq2q6geTg6MPLqHs3WiI3dhpc
vG6kJUa+7NwzXd8EE5e+m5z7IDgHA5JgrVLOCr/BDqstVJcnqUFpYk8eYn9I3fk2IQSNFKgHbUqu
uwSygEWwHpoIl6ut5xu2tT9b6Tc44as+xKZjS+1GZP0laBeYTCx+hlZwfhRbxsYEIwhm5hK3UN4f
5z58ok/6aHlMBpJmOYVP2YCkBWUYY0XSCGWMkH1eoSb2ZU54RmWey1EjcSP3Se1kmPBBVMY6Z6Sr
lVczRL8SSwHQpMptboJQ+8grRmqZ+RBaxrbUyoPMqmsjmNejZ69tr/92nQrzQPYusI7jpuyPKg1u
R9quKU2PiYs4BlotvOZDNMKglUn7qZtLkrYV+p1R3KZgCXe9sWjzHOzHC0XLU+qFuDxEo2FUEwZr
ntsenQAq6u82EAaIU/N17pMfoEfX0nHui+hzlBjSiDM8pYCOFPsMqgT0DjGaV2xi8kYG4qRptbaO
h/BdD6fbJDJvpmE7s3UMMJ56nLDucD0N3qpZVnrkl0fQ11eay6Mhio6N/G1Z9NdjIB+ShqsKblmM
3GIc4W8h/bMg/PKBDkCzo2MIWdrRyG5oeA+FVTMYacEq1letuSs48WNYuUxqO4qcEJ3KTeuImBSG
YCMdYiGzKFvr4hYA5Hr2xlNNzFDP3WPzgY8ZknYZ/DQ3IUVV7Nzc9Ak8RmyXWW9l1T/ELdsO3clu
XIGlwEKNnpio/yt/4DyuzOgD2UXjvs8EHoFNS6ZqXycMdShsxviHsLLVoK1FcTEb89AR+TeLYWVE
IRQUE1BER45MyxbJDdZVVQf343Ad13SoU04aCp7jJceEUMmuZcRr4ayOyuZEe7OT/S4xQNHpjw4U
OJeQj8y+SbAH9ym6FyodQPo7AVeyDCY2IfV6IgJMap/kPVLhnQNn9BP108GNxXa4tXF9KnOi2RtR
MSGvVcPR0m6wZa779oeWGEr4XR0eJuRAc+dPdJoIgvDEYk7PD8q7Zee41sjKxbmDEbdoT/lQIzYM
2A4BT1KBdVPOX3Z3U1hXpbjWl7F3fVvFjwaBz3bbvhCDAu4uQLP0/7g7kx3JkSzL/kqj9gxwFhLo
aqB0HkzVTG023xA2chLOFE776m/qff5YH8aQ6eGZGdnRq+oGIgLwMDNXmiop8uS9e8+NuC1uFTy7
QiFmdcL7eRw1xgSSkJhQT94rj04JXBr1yh83pWbD+w9WUAsnvDXLxoGL/mh+mtWPUL5L2Ji4VAag
I/gXGI2VG6N7DeX9H7+YMeNgf3w117Bm6ACUAMuYr+Y7eXjQp7zneJWWhTAeI6TWFSKiwv7sWUg9
8c70U6N4cCfr4V+8MBqMv3thXhB9BKI8Q59Da79/4Trtyr41U0whfQUlfniMjIeiI0m7QLWDraIk
36RtMGQkGIGVs7JQ4Px8Cf9fKln+GmZg/aFd4S//s/7L//rervC7n/u1La//hLYFJKxl+LNpweKT
+WtcsIlchTRgC1Um3oW/deWJBKZBOluCHVQmxtwm/a4rTy8f4AU/Nd9If0rEacw97N/djzgoaMcL
Gt0zV8P74bYQ4AupuCbOCsOwaRmGtUVDLVeefP2tS6qFpdotTQl8B7NPnJ4YjiI/iP9F1CKxxP/o
OlzgHTO2jKnGD/MBvxt89PQtTHWIOn7EBK7r6w/LCvYmiKl2oBvq5qgvSqv+NKCIwYUKmKrbNlhZ
hMmLRqSs3pk60Rtlia39637SjnWEbqYhkLFJxDLE358OYJjSeCOZ/jZ2shjEIeaE2r5MVriM5Itr
vETCA2eGZS6HvG2Z9FE2PiBDU56qKL6SocMBDbxPREIOln3NCIFkzxgI/bYA/dP1ySaunXWpPgzr
XWKnlusqnSM9M0ajPcgxYBYeqeknYV7BDB2agzu8pCUVHAEvAf0XEhpOXtrcdAWECnQxvN8jp48k
9/qF3bi7Biu/eY/P7oYs1X2rkwnpmsfCGY5hD/IqzW4SDMwDWsg4oZ1Zp+eA8pGd55jC3QxZeIvZ
wEeJPc12FKifqUZASg7Pg3OeqbaoSr85fKvfIGuhE1Aa3W7kOO528qWr/CcTvvtEcNsoT+Tq7AZ0
l2AYzFOQ2C0q3+msqNsyu7q1HHUsxJdk4+um4MB8+NYJh1XdW+eyv+m7cZ1ziMghXDbdlUekadNd
q7g7aH10sN3h2JXTSjRfdpXuGvbaEvzQGK4QCy4yGS5HUly14H2aQMRnT27LkBnsUF5yDA7ME5rc
U1Gg5iCobiChRqUeCktTPox83pYKXx1HP3e1fcXLHws7vG1iun24EAp1zXzq5DrYBcYetxtn0Pac
eljG688GbH4KsDIiEMx1torems7wqpLnuBPLCk9eGl65+StVbAbXN3P5AHtOYeQARZcga44+5eQC
62uxyWhKD+zTQ4DW0/wsMvOmbrKNyKwdn2lKm7h8b/qvwXcIbDZv2aZulWxejbY51+pjZGLhOxzW
OAF1A1wJWVI0efaDzQSlLCEbVWKDkrJ+zSL5rLkQvDyM9336Fg9IA5R5Dt1xgQBs3UftdRYO1+MY
5FvNt0610jZTSuAYyp6u4mQZpvlH6IdIHtWz7eg7Bm6XfHjP/Q5EifUBJnszkFboM2SwozuNzlbO
7xX2PJRUrCsP3CiUYMRiwaKLtVUYmzNT+U7jbDIYnFMt+cp8aoaFTZeWwINJ1CSOCkLWBh1ji/Do
eWTVVVNXkDDiXaJxSlI+54QsACmDIioQB13Ep5xUpMJYYQm8CJnvCtAEzLGaB8JkTqTNbQa7gpsS
6VSFdXbn1SEBZAEA7FE/MmdZlfD7k95fdzanKqOnC2jg7TehGiRt/GbX0dNUdOeq0lBYtDuR2auJ
oY+XxMjJUkUnvoZ8J8PnXgryal2dryv7ObSnNWwgsJnzxNAcApZUOqLdKK8zj1YdgWwcFYony9Xu
huZbrnsfhUidFbhYHvdu+OZDNJjLV0P5dCRI5eyeYueKLs+Ng7bij4uEecf5+93AJ2GH8RxDYe+H
iWdvd1PpCg7dYTdu3RkCDkwbobRLrVg5bbQrEN4x/iQ+tNAvqbMBcbmtUfd48Ouqd9xgnEloUlrU
6I2sdr1uPfbdh5U9UngMOt2SglFFclfa3r8YLc676A+Xjm3A1C2Gy6ZDFTd//bvCKhNSanZBYiYI
0FTrbmRurIRSm5BmlqnUqhLlczx/vL3a4PU/yDhHgN8cVPctxXOGLSF1DOQNEVMTdOLBzDicdn5e
Hoby5ImjXe76iGGtwYSiCUADiT3NgOPQczKqlHr587XSfZHxz3+f66v3ohzrOIza//H7Pza//JnW
8MzU+t0f4Eoh076oz3q8/WyU5Ef5i379zv/TL/4a+nQ/loQ+vaI3zKnE2zp+b3l7P39+hf3Hv/8b
9YgD5H/e1P+5jOE/Xt8+sQe8/pMf/E356+LpRMKAvtb0yKP8q/IXy4sOroUxPMZONLzzV77TMEBo
wHrlkyhlYIv5XbU0J0nNkgPPd5Ht/hkVw+yQ+fEuQyyBjAGdBGIK80fLi1EbbS8DF4sY5jFRB9dg
kM9jbu9lUxEPUlUn6Wh7DZVUaAa3cdLhStFhOCI1uua33Rd43SEQw4wvwQUSuG3wNxXrBk/JIi6c
ekVeyH1LEK4TTeQIt7aLyBA2pwpSWvK9xzqRNswo6uVoK2DuSisXdjWFB8dAHl8Fwbl1I/JlInfb
wWH06VL7ku4kScBQtQqaq8b0aDVNuq062NsVPESzProZah7ZehAqk7Ugv30xmmW9ieFLWgBS3Bk8
aYZ6tStgUoZFeBuk8I9bAAFXNQhL4oTgTg07O+n0JQ4xxnF1QWQ1KMzO7fZ2aL/7kmrKstJbpQyX
Bm8ATBMoKCTuW09gMw8B8iUQO4nqeB8CnAKpwyQ8105jpgBcZ8gTIWt1xrAJe6KfY+lSqObLPpo4
R8p6y0lrltUtE7t6l2GOJQmS5DaEVEqRlG5yvUDxnwCIt4F1Ag5r3lm1IjAvU4tJgvSg3H+tNMT7
wmUkEyZasGZPgt2Vd1+4k15btum1Mqb8ygxq7eirptt5vgrWNm/Jeralz+3Bw+iE153XkZydZZda
Cx/mQIMkQYjcn62yM6EQeOdmyJY9EyetJRNKK13AmsatXWbb0FLAGnA0JPG5hVAc02twlLmt0Ju5
ib/sRb70exfT6rTGwbHU+GBz+Ury0EILLmhyOcPfSQdwDYxUvb2r5IebVdsuv2jhnecFVx1eKiNO
r/HyXDkQz0txTWf1uky0i7RArlHrDH1z4zf2UfdScCDO6BHqOL15XbK10YbSAy+RLYzex8QrOt5w
aCrGTi0WGkDqjGLJG7p0DmmSXcGAmU45ZYOb4TZsqz0K7X5pWUAiEoH4gU7Qw6Chk7YDNaAzQ3DX
RsOzMrU7MWAhTnvjqYoZs04DNZe3NVV7JzPzEEzhmyrEuq3aQzHYJ7ojx7a0N4nNPEBmmKR0YjhR
rOpweSulH1oOCuQOPMqpfhcqOqshvkKOBHZOtS9pneztaHyPEbWt60r7GAimVtF0Nbblsx7lN5pg
0piKszV06OwQcA8Fb8FEOJPt9fu4aLZi0D/4iO6iMkHSVl81eb5qhcVEpP3m+d21TlTVguy41fzX
0vtfD1H25Yo5FSDoH4m2ORtd+VJw963VNOjzaPsG2scjHrGDNFwo7t59aZTnsW3vUlBjyNjXds2j
3NPFzQpqxRj3JuTdSJKfar/T7SZvkpbqrpxMY+nW1k7z7EtDeOmy8kwsvQgMEXtMl0gLF9gfkGjr
4cUrgi884hd7zAYerGgEy9U/JVleHrGkX9q0iaC7MCYKGRn2vh1QV1c7wnyOg5ttCAy6KZV1H9nw
N4aE8RwN9+rMmIxxQG+iTteZRLaFXBK0lEFepxrUrRFmFeaI3MEtl7bJORhkC2s5JoIZE9zSwXe9
ifvoTSskRxUjZuAThs4TDFeaFGLIaFpXz32TnyeaxJZDTLb0TlODwin0ste4Dw4eebtjrh+qDtdd
FekPTmD3O4qUJbYnLrKhRpcyPwo7OPjKmdaeHhkrfv3bqqB3bJc4pe1ZlzqhoLLHXWu45yqDTuGY
KYkrA8nxpSKhmEmoHsG2ihHDL+sEz26PCXillY2/pkZ4zUUHzBAC+MrVHEmSE7loGCzo7lVtd+cG
JLLEomLaDstLY6h4hNRT7vs48xap6jGR2f1H6hJ6mQvtJWj9fD3Oak5Hp6835Aghihp6YFX5pAW4
z4oPjd66/gZnY5fblb35bue++aU/8N9yld0UMXEnbPB/3zZAauhhwcGiM7ORfkw90kIccQHRC5rU
Hwamgsui1r6FkY/JIX0qzZKEqxjlR80ysJombVrJ3j9lHt27MGiCxZ+vlnbr2/Xvi6P/wrUSoso/
lHz+x6v8h3LPX37ur30l7EwQTshBEjq1D5LL38KQKFxQe/K5+ATeU8n/rVQSP80fmgPoAh+ER738
t1LJ/ckjAUnnb/sVaPWnSiXxexDGzy4pj7qQQycRWbRXfyjII8FMvhMmozS3OBnU7Tc4X1+EgpJS
JE0C6meQm0Lkl0yXZ42Ija7AeERUdxHu6qBEFG9NDd0ZZ7yy6fiskcGtRp9IS1tBj2RgKxMU7304
OQc/Zcc3Nb3bTNDfLdmitbOZSHUIklWcbqqA3WDe9xncewbBI2mTXdmZfGQBxo9C3AwDwgDHDcwD
BjGtFV8cg6pNjCj2jXabCn2TaFOwdeP+y0FtSLAgaI1auUquJnoli5YOUAa3tepoMIEZYOo0adkx
H0IQcAXieEnzaqu0qToORfqSJcFbzQFsJVnhVrIG+VEMJYRptr1a34TK+7QlfIDIcSiWInuXZcED
jS0G5iKBJxMM5KP106lN/YvThV+9D+Az9yYDg7OGV5dUO1BSgbYyanZS2+vkYuzVF9rw974vEI0O
hsHpcubxpUwkfM150zTRQ0+CmanZV0PdhishM+YU4uC3RBsHknCXEu3JJCgBw4LAuPyIzDLCHEwY
4ADLbiSX6tDURG2bWuK9eqkW7kOFh9gkzWKBiegNJ0C2bB3j2ZDVtYWkp857vFl2t5QBv0xBBNMk
GKURc59vx5HjulJYJALlMJ0OJpbU6r3NjE/Loj9H/oC8C31CRc34I7Ln2FYUg6ERkEnVjehFTKG9
sU19qzyXudp4G3v1GgDUWUbJVTPEp1S325NVkKuk+0/cm7yQjlUsZGWH/jpLfjscaGXModZt+UKS
ZtmqBfRg6Yxa44kIF7MabxhCNw9mI4sYvDcWFBD6qcst4UtvjYyUoYnK0NkCanHRVilp3QWYXC2U
Y10QjlSlMr7D29oe0YGBJp+nO9lgHpVln0nekkymlTCetE4TxGEnrhdsJM3k4LaOcDmtHMxcL1He
GGQxsKsjMSbGsOUsknuIp8j5ZKjZghyNuJWLMauAxucoqKP7LnfOoeFvlFDbSN8mafVt6KB103Le
WIZ9GFADoxU9N0jX4rR8scjqsTJbLTPY5I5p7HjojFWpcxgoh91ka3ckWgjc8Q21xVzfC3IcaPi0
JWKnflp1c5RknGfnoHSTTWrXTKkGsiJD2CNET9FNwmKfmUvgYQeccyeeeTiUYNiTJkcEFTHjrYrS
WRq9/axGZ6f6btp4wmXwGRCYE5e0iTKVv4eE9wJby9dxBzNclt9oaveLGjSpHYjz1Pinlsk0/eR8
U+kCoGtOYHlf+R46oqyDMt8c80q7UWFylZv+SgJvW+TEZ0DJIqcA83ZQo3XK0f2Z1K4k5hKQWdXh
MnG7YEsDIlka0nyyCnwiltGehsorNpqBx65moV6Q2LKyjfo+dZJHDKPZyTLgDLvg+XaFhTohIaJh
4+b1g17hsaCucljLhsY8+xMGwQTXm1EWe9IPSU6N3oIYz9MU5XcuudwyiZHQ2sgv6lY7RKV5Qpmw
mZKIRFDN3HEsJKC463YUfajHFENpLxcQ9WNCFQrIMggbkZD7HTohD23gnB3r7HvR0IS26J16fiJW
pcgfAo8gEAtL4db3KOfCkAT2flLdsWVpInUxeZwQ4biBu/XHB9fNxMqR8mA36FaLhNKZXana2/SU
hYVal+n/XBrem4H5QiFFkHLHaYkMmIVsxkcnquEVCK4mmYa7sStPsqS9lFllvSU3HTeL0WynsXuB
8hqRokN3rQXUvQZ67wMKJTw+qQiw7ISmXyu95ujSN4hd1HXh+ISbut2dY4fnkNngL96BPzXreorT
uPz8iF//nylLGFBRD/zzFs5f/rOOVPP3DZyff+x3VQllITZrBNgz8fa3qgQ/N/XFbCcByv4zIv23
Bo77kwWVkr4PYzJ/bq/8rSoBZ+IzseRJdnCpzJOw3xpZv9ap9MB+aWz9g7qVRtLfN3AErSrhipmg
Yv/sT/iuTWiQx5DUcc00wQhuMJzcyMlYAqraA7VZj6QCBkAm9MF6svSj70V7Pcr2lbrRSMSaKM3z
cjglY16tWhQzMBhXIMD2RFVyOOEs7jKST+zhI/XTXalxryZPnDs2epZu6YReDZW4yDJ4NGj92Eiq
LFohBOBxO+vbTgwQNcZ93KbkrAJo1IlW0FuCNz7c/NPuhyuTrS5Jgk3mMY2zdCwJaGs9wCRMeTxc
eholJfbDCd+krmEQnbR74qo2+YjyLYupPcxVLIpj7ou5j0KH4tppLu3QH0ObtXEimhr1lUe42iTi
azvaNoVxh+NtASZzYN0t8WSyYW6m3mHTsZ7JsFvDRjpaVXFvNasovlfFOdJKlJG462A1WU68qMJy
Lwf9YED8HZxvVbHWXPdd7141eV/JpzGx2UL7czYNS3gsTzaKmKbMrmtUM5O619IYTvCwdC105u63
yjeOki3PHeK1HjGwONYlEkjUiSmH4QlhSScQapgQuGpCYXKCz2kJLjqlODbac7UBbnER2PK6Cfxb
lzC1Gse+1xfkVlMETNDMJ2XsHbQmaREeqqZ71gzvPm1406bqc2iGM5aJ17LXgPhq2a3QWfa9AJnj
hDo4G4yDPSKhb5W3TImC1bOTKp7GwVnz6az0BLI5bon0zvBfGhZpQNkGs70OTLISL820aW2O/hZh
2812BNSpR8gA906198vXdHgpxuum2Lv9rtFf++A2tUmnW5sBiRYuPaLXxL241qdDUpnRio/ALB/1
os0uvYD/YUntbRjF02i7WLlR5NfBlUv7b5HqTYF0PN+hPnTWc/fLJQcdsaZPA6DLqn2oq9cxAftU
dyR4kvmR+MYZuNZmhBtWhekyxcWVlxHeYuMKwshBb6q9YjKCcdLU4LRgKASB3hLCYc4izHSnTWID
lnWDxjiJuBuClMDQrU5yVCWR9TQbD416gkCM+aMW0+kkjD3MVwPuwogSW6uuDUSrlfVQZKA72pb4
E/ODBtjdhELagydNwjL4TWbH5MBM/TKyKblK1IMZwlXPTPa5nZwM+dLDvs94gOoSHh18vUpgvMD2
6tx2ybODQD4h+9Kp0AEtmv6A9ibWOct/cb2MSa9s7dpIH3LukXang3EtDlm2AYXlYoFw57ASvKUl
tpFkxcBqodyDXxxrtZPRoa9bjOZPonupMnm2Ou11jD+GCUrNqS0Rbnen3ifUrs3mwPNLr8tr+GF1
xa5pW6gg0WpLtVODf6VZRJ6MDwJQC9LZFy2lMQPogXw5ozt4yDo72zxnDcjUGoBm4578UBKUSlJ9
k8VL8tzpGswR0QtJZipSm6NsBX1W7TXQrEup62d7qp94rq4rp/nKY3lyNXPba+JkwykKhxoZVrdt
zHbdNnLTwEJLWIIi78VNUIRrT0GebSQB4iVB4kGfgMkUSDujjPAoe5X6nxUQWFPYNFm/2RXCzPwm
r2mg4TOxSZg37HpjTBdHYCNCluAWHDXMfNc6h5qpLHaPaGq3ghzzOicFs6yAOUSnboygkPNSIR3c
SdUHFxYSAz4ajQToEWKlh9OTijki2PcpgqmZ7IuktJDY4exv+F0PsocanpPnp3khtNz6JuluVPTe
q9mqh0x9IulPby9aZXymnfNVIqxYOqwwsG4JnAmfg5xWYQTrh3SwgTzWlpbhmD/0g82gczpYkBj8
oVwVqOsq+HVpnW8rUezitP5osASmoFvNNN6afY6tlg+IQjbPIAqX6ZF4x21hI3Nsx1XvQvnwonVn
7Ko8v0myejm02KEb9LIpWV1sUwNNON1O9x25HA4LJOva2rXadZCQKaWlK6044t6n50Y5W4Dql/2n
a5NpFE0HL2to6NCjzTVjORYRrUZrWTDt8uc+IZ9im8I27e80p/jU3TkF2MJ0Y0Ycx/NDJZn8Nqo9
mPWwEo5ifN/c0BnaZHb+jH9tByb6qmsaDB9VedQMonHnbCoZHgPokgkNrSE+SxIcfLvYKhVvWxKC
YYxobY7qbAZj4kwapB0u5fgyFQ4Ls7+bWsJ+S+tqNI1VmgtMTJzdPJ34Nx9khmWsRxzx0ETwOmk3
gUsXtA8Jx8JFno/qkYSOZVQy0EFyhpeaaI9gbVru2qpcTil3dZvQfV6pNsdKdBzZBKOEtbplXoLv
tJHqbOF4nvTi0Rb2p9mOr1bXn0q83XH0VsTdgyCPnFDgi0JyFzlqjWlg2abu0iGnEqanqOhXgiiQ
7SZmSlzn4pv06n2rxnuMkd1ighENDI08hGygkWlinq6vRhqnQrEnF6A6s/reL9yt7ojnJmPB4uYh
tT53mE3KTxCQyD+aFVy4K0x01y2RacoG9hKGz6Qp37rlXpBRUYp7Rabu4B/DqN8O8SETL4aqtjpi
g4lkMsNdlsFwO9Cd1gBrS/q5hSQzM4NuMg4ayiCmYUxHDePZH7tN07AfBshK1dJzr0vh7LvKISz+
uuJ0mokP7uqliI+pNR0NF089tVZhusu8uNVqxJxYxBPkRr0T7QU7tq8f+kFc9zla/BRyZdzT+J8+
nbxZl8R1lBxWq+A99JAI+Ca3JnkdLIaCwCk7mbYWq3CflU8pfg7YMktC7LeG9TLqkl6t9h5m98ws
ljX6P/wi5BLWK5UzuaA/whDwKZ6cXdgTQk3nxUWjLI2jSVRUM9J0x3YTOwWd5jvDzh7wfWzAn7yl
hBRW4bgc1VPetyhRP4fhRS97WinHGl1GHCho194y9g6z4jLK2VFyn7KxwIL4MtJHEeFjH8G7NvJb
z+y3SiZ7HoWlb43L3Kx3JSCehp0S0PhLZClOqBXFID5io1Rr1/5IkMokMt3Uhrx2dbkjH3A1T5Ww
fDlMyIwEhauXn010RKbRkwWCr7gyeMSdAyi1ZZqY2yxUV9KdK0Pz2AWclFR85erd3hO8fNbvgEyC
7hm2kUW9BYq9kRy1bYlbMSKlgTssrD+mqfpiiPTeO+oGUu49Ce2IkV1nXPipfE4UmYEBuTzOE2kU
wZJ6s7Jc7Ic4f0i3K1nGnfZa5ayUqBH8/FGVdPjI14k0ABZVdBNDQNNHpqu4hFOHMiZhNCiByNk5
/9Ha8UAF88ppYxmSeOFTrWf+ZSBYpYWmzXowYrFt1GOA4FQg7q+65v+iJ32K3+uiKb7a/6InwO9P
cgKlITEIf3T8OwMioKnGRPHjH/7krydA4ycIXcJhL4A/6XrzEeuXE6D3k0n/lCE9JCdSFmbp4l9H
+OIn4RjIIOETWMRTzajLplBt9O//5rhgDeAPeAiJ6E9b4k+BCLitfncCnPvS4Ay4BFcn/MV2BZf3
vVBED5y0IiypnSnx1cLJnJcp7SmXDH/tW9UlUfjDdZ+gXfTf0DcmljxG2ss286/GojoYIw6+Oo2I
5kY1hHS3p/NbkRQCwAX48yy4exURm0tmcpCcsE42TXRraj7Up/YQJC1wKMyDvDosGqOjP+dPuzIf
XnMJ+rdu468ycnY1YzVNmpvMmKMIrOTk6MHekeJ5NEL62nhmlyxw4G7Rj0PDUyBgl7YSZ7NF92e6
6WuVIjzTnOwV6xVBPmMDv5deq2Xlr8D6z1ES3glbwKUpmYPa/FBaKXIYneI2JCQxjHZOGwIYq+uK
/nX0RVn7xS/X4ECh1QOD0sFjO1XuZcCzF5ZX2La+pokoTF+/ySZeOvEa3Aax/AonlrTB7fCdJF+W
PtzWFCqrMQtemRJPhf6IU4Er9ZJX03XOwOo3HJkef34zVPQcEBS/qBPMw7VtrLipLlpXYIogvbQs
OI5nwb0p0zcToIFpU6KPfYfrzblyE/Ood3Rui4kw1yp+K0x9WzQjzrr6OepMloL0LY3yqxKTElix
tdcnb0GbvAG+ZwDpZwunL67mb+iG8aqobsh+uxAp++wprChR3zxLvka07FvnYS9I22cmyjmuFU4Z
GCLjnkRIe9t6JWfKlv/4nbjvPBsuvh6+0QklPLlz92UfrmwQDdTT64qeZwrs0rDnXG34ZGb5nJrF
cxE5DPpzzrneSfN5jWAymWTq/n0aAY/Ct13k2ZvmLT2zuC7pWy8qFyaL2VkXN9wyI4EnZMTxoj1k
pEou9FpemS3epaHBEpFEN6ng/w569dxl8j4djCs7ZDhTeNFX6tj4RIqPJNE+528ga27u15XbXDR0
yGstxz9Hoy50pq09hHQjky8AzR+5m67RuJFPGvOeaqDMZHnX9PaGOINnXBxnN8T/qXgfJmwHvefd
S7IyFXG6corfOCx8+tGuqf178gEuk+bCwDO4JL+bThPpoNgAiRZdKT3GE2bJq6nnbe0c/SL016Y2
HqWon6vQ2WdT8Wxn1sWc+r3m9Veerjauvfe0no3WPbcYOEg/QB6MuE6qGLpcp3dLm1+vS4kMi/37
zHPO/BuuzOAQIznEMmIdpNN+1Lxvell8KxNOli6/Scyx2W2K2yRv8Opz1DVNveG5rZ5Jybx3nZQQ
uZWS8YORcjMkBG9XLXu/Tmiy4917vfgwDkmmMdhIoHm7+1FlXxZnbNavS2BhwNF690zX/zx/rFqe
vPljeRZrDE1vRUve2ntScmeUnrXtiLlPgCTNH+DPH1GaThdhgqIX7l45Yl/6yaoWT1XDRUbMpkP/
zo9wTAHpHpv0a5AsLRh0OBL35Sqg6HPxp9CiSL8yFX4xhBkySCR950IlwaiA/XXMvbMhhmPNqW2M
k2WVKm7Kqb/VR+hGE7v5pD5ZbG8Hs7pUYnzr1fTIAO3acZxT4mG40yoyPJuqIH+rR/fMGG1evRyq
6pUR9rcJ0uqgfA4Hfn85Ploa/WAOGI/z13qRfvqIU+G7Yd5jBcm1+NWJ3V1pZq+1UZ2Jweh192p+
dkPL3s4Pznwftl++U97HkX4c8EJUT67sZpHrl1tnX45KvvJ0eCzg9cOSTV4zWW0KaWF6grjEhIMI
x9FeokjbVxmr5Hd76j/oUZrzBvQ3Sf4vG5TN/umgaWOP+nGDCtIWBxjkMPgr/MJt+MD52Mvvgded
54Un7GwciuHNRPT1wgi4g7MYBEyfffrlo+mHbzURFGFJc6NIjDuw3FoIXqh5znTWBr+A+xjO0wOO
SWTd/vGlE1g2T3V/f/E2106Hld2avq0z777f9VcVdkwn7VIcShq9E6Mss3UCRGyRdwN6zBBzgaz1
tZxIuS+Bl4nR99YyeHUA/x0HrIPMNhSKl9gGuhMgfdYI4LKBAW2zRut2id9fa2DpD2KU6B7mJHgm
OTbxYBFdg8HS9yGplHHgO3d5TA2qaePOmsKXGgJvE4/y3snry1Aisw7cAVZdYxDjiPBcDmG9ziON
+HCVvTcmoXh9if1Z4s/bFrl3h1D5TuTPeh98GznMob0YoGn2a084DzYPrSsFe5d9bXb6h9KUuTQi
7TIaE0J359xrNWJ8w0frbnaPHcWxiUyGEwonc52mTwiTWKI25cThHaZcY+UFX6ewCFp56JMAQ3Ef
Tzw2BantdkIAtBS3rME53UdahVMPNHpy+m2C45Q1d9fLyCeBoWxWrgUEVzMNApTHLXIdzJq2g1HC
d06sICkDPV7fmwi/i+D++XTZGHcV7PjmtoFWvIgqPV4p65mGEhEqYPHx53FFbg9GRNfcxzCZSTQj
F4G6bVPT2aJCMEgyo9LoCB6ubPjyZXVJdYCBRsW31FBh2DWtkhW9jLI3+uH3fSseYj86A6ma09p7
lnrNW8yrkSiSL94LKvv25KTePf5VFjLYPU4v/W1j0WdI3rMRqkFqgXSIwo4UXzNgdfWHrRTBi6uh
0I+sFKEQ41OjN+8I/rM25lRdzxytZe+yHmeBp62nklQgENE72c3kHM3aWtxQK9p7QEWdY+UjGwgx
irghtDtu5m1bcW+UTCJLuukBvoeTYbbaYq7cuCe7pV9ol2aMNHyTwTI1GH+1wjTXGfwYbK5kTHTA
VF0kWaVJt7paqklH4tdGp6Kzbyo3YV6LQZLJbUeUDHsdwtd958KzHNzmWwzQdJ8W7n4QlI9GZXyE
9bhJAgBH0wiWXFDRDaLeDnV3TW7NhxXRxGkLfWU0VgpCwLvJkxDrXtL9TJi9nvK8YbL5GCeA6twM
lqgiuNlyLqNdNavGGSDP0rnjkaSHzYksHblyTB05Kg0bc0FWPYapeSpNooombT1yCtt6NbGeRQbh
IuwvmImRcGT1s580sKnifKElT8xFm03W0jSniKNvmtCOrLxpFyfcboZ/rxhaZ2MKUtAj19npXbIA
wTCkhreetF7iXahXtZ4Bp0wFuAia6ikfdYujf8NDFmDUrUY+2iFoi11U5k8mbDF7sjYCh/dB6iXb
9LjtXDoy1RDksGWeAUKoTWkmO4r2ch20jb0a66Q7tGor6GlPQmwMQtrXz3qr2nU4lODa4/rNyxlU
mxrUcWJJYHxQP8rEwyQiyqXX6NPK6+270HpxG7I8i1Hd/W/qzmO5kSTLol8UY6HFFloQJEHN3ISB
STK0cg/99XMcOT1VWd1dbbOcRaVVCpJAwMV7912BSlNTuv5169njAWJCSCDLrgMHxRxsws4jeEod
BBaWsNNDYcLpbHwnPFqmvg+E+xD0Ijj1TnaObT1+nOZJWYkaqz6QwZ44pGIpjKHENAFwso4D5K2p
u23iGNPZZsYIccYsqizxmrJK/LTnMTEY6xgW1F9gKEK9WDqUQnpvRncxPn64NjX3BMnvjFIUxyQE
+5n31yIWkT4W6K45HDQrerL6CON0Ky62DHU+yjL0tnhpPhdRQKTFkBvLvsKwk+P73s8LfdUQcxtO
WYGt5XxfVah1PTMj2LxV9h5zSWgI5JIAfyIs6JuVOckHsP10q5xsmEqb+OSXyndlfMzyuuUUwz9o
9BEYBBVp6PXQ3NkFiQJiTrd+xmmR4vgI098/YqOOgYaWbTucL7HZcY9eE0yHjr0MeuCfQkqm1dil
CIqEdoc8BEKoY5A3xzaPzU8CdfxtmCQ6t06y7fMazWsF0bC2OOTzAqyQS33lFJO2gJYUK6kHPpao
OeZW6zHTINtUzkj/sxJzgcFql45WdaiDc6yKK4TjOIu9ZT5vRqvnjwo68nrMBO52vYcoyT4FLv5A
KaXUolPAVWcOxbZ1uVuAr6J14dJ2zYRgnTTzCfngAS0QnhSD0e3cKrhFvUKAWmfhMYDtL5U750U5
8sVh3d3qWUrhYC5yMsLummEkPO3emkRzF0ncTOs4AszmkLFKlMaApIab8b5kdZe3jrvqYyHJL4G/
pS7l6+eL9aO2rmQe33vJq22roamRvTLM+6mk1x2pNcuYImBFmpiRAH27zYAPEHifw/CkirSzNuj7
DOb8smxgMRkOLMd4luF7Fb8kVcRXqEq7UZmaKAfJPRh7DLPae+zp1aHdPYtqNSdWvTPJ4GnshB8X
jN7KLTdxb2SrMYC+2BT6y/U7oES7yc3+C8ZIgPYZF9Sh+5p0eKZeHb819FjMiuJ040NJWA+Fssub
a2UPqi1eJ68fz/ZdU+vykHf+YxVJe0nGboo1qr8tMyMj/dj8yrEGDiGp4Jy2CqPnDmHAWrehavd1
tEZKXy9rC+l7AIyusW6cGMN5wwg/Si2/TeH4w6NNX2GzaPC7e1RCvGXbCJ+mSKl3S6mvWsYXs2zl
uhoRoEGEwnZZjUdTbOIso74hwUncIE1oLBpEuLg+ZJ/0kNbWtO5slxoaJtvWZ+ASTwZ2K9pFSDyq
hxnEt4dUoVW3pVs1W/LqNDA0Zth11K0rdNmL8Vz3fkMlE58zKQ5jkdabeqpXMgBT9WcqrGFmdzFj
wKsQ0rJBRG2NeJDo2ClivSJC1BxmdkE1KrdriTeZS1iHZROZkdQbByfBFQFS9KnAKBNEuzUWqos+
Gt70MvYW4ywSAEjaANew5TKJ4fJOUYAVlbkjHEEH/2ScTkVablLOBXAbXIQs8BfNixmvEWaJ62Iw
HL2JYR3C/T7DI6rF8XydlzZwqT5/JDH9MsZEP8eBw52WjAVE47OKrHstmbV92+LO5buwmVorW+s4
vbYuIHFON5J26cVWQEobDg81kR+BaD9Rqi27Tq+WHekeoAL5tx9r+VIUk1y1zbRumN1vU+zdhxqy
wuDw5l1/fu2n4bmci4kqeghIQijv8DGZ1vYgjEVa33gBzia+yc9KPeeBhM25M59wpplWho00yrMT
ekq9e3bZo60PLwybW1odH8o259eihnlu2nsTC0BvavATyGh1mja/uE7/5S8H5vLL8jpwJyvDmYx3
B4qCGt9oqxnk90M4YcETyS5toOhaww84SbB14BQtZdJiMOwfWPDnWfWYZqDowWZ3qoPyXgiWKQN2
UpOgK0WNgNgTfzIyuZRsEPRbzkR69vgSOsHZ21wBptwJXnLaibHmxOuMpuHSUs+6f2AWypyJHhEn
SPZ8ad04ndksFRgF7AeVqHaXlczuZQxxOxij7wqfndwyjrGRa0DHJp4fBH01lOiWjL5LHaAjt/gl
CjkpE4w9ZMQ12A0bz20FpR+tt9lEz6q6SY2SSq3/cgK2qUsfiUkVVR0Wl0OMi0NY81Rdz1jonolQ
oWznjR7qGzZvvI4iJqhDtisyMq4oUNMlI1xVM2GaZyiPD759NxCqTfmclSppW4npwD1wSsHVLl1d
mwpbYmIHPrgQCbt6QBnqzcLn7wZOpAnzOW2AA2vbi0ijpsuq76j24tvJVB3KHG38OK6XU9OvEBx9
152/183oGRXGu/RvhPD3lXDOZRAw5q63gB87hTn2oF2FV9xQJB6y5AzKfHt9XD35IBjJ4ZPUtfuy
KT5E5N0ZFKhAbznAHRv6DFMVBpuCd+B2viE+eQin+FfR2dj6ucaPVMwtwxd1GAI3b6Le20Uk64WT
yyFRZw8NeyjvTdop4KcwnD4ZZt1lPZ+UMYcJMNu4sb1ujW18PB8nhRXNDpS7sRg+TF074p5NA90r
ctqYHEvDpP7nI0ybnsAv61s9cEt9hLNovqRXHRhQEXrvMvHlykL3IheDnX13/Ida7qPWviuogaEA
JNRH7smTHni3HWUP5m+WhFjH528hbpBPKJrfFA5FdeAvCBfZgJocsbt09AxCmr0NJP+0bW28T/ne
ZfIxIQPRZve2d5s3iJB7aChP6s8YeGEh89XVId7y9srxLpkCg5ymfVN4aZM7Z62LaOqACWE76/jo
utXH9QmVHW9eEBy6mHrwHYCz1qq+E9ZhOGAlwuD+YzRxfiMg8x2Rlt6ySkYtPgjMucpR7QinZVBf
b9UbmT3r7A31m9vLx9q5t8Ojx5+GRoHZreRw0Qe+GvXXflQbSq2HEI1TCpzbavQR12ai6cWbK77m
DoN8bZJvKKD46hmzTM1+VfhiYzKCFO7B9cbPod8THUAj4QKQBRMto3Tsswjjj8Hg3cgXO6eZUZBc
GgB9zDyroupYSyTc9PNDOSdv1x8a1+Y5rDWw2QiGi7bJMN3EspRdVkxnEVUMBumnAz4Kzc9v0sbB
4dUag6UdNF9GPj5n/iLFkmcz9J1cQQp9aD3SYx1Pb9jmeOX17vTlpYBlnWa8Yc0NC5HQE4phapoW
AkyrQVRYFZOPTNAV9DiahXsfNEzHVKM5Fl/qctBlhXzTsD2KEUEq11P1S4nmL6twDuP9qY9PoZYR
b2cO+lWJ35YHMF2rDzmsWJECzE/t6UmaQMrdvdnwiah0SQglP9M22oxykli+8STtStXds3sCC1lg
VfLpFMOGsSBnmZd26O9p7at2PXC/UUnAvne6jwhJpFkUFO1JZS1EQM+q6TqWC9bRZTFGvfVlaI9z
Q8edqT6SDjZv8E1mfPfWdx4mhtD1TW14JTX3KbKS7zblHeXBE1DGglpXLlKD5WC1EoKdcyDnY8RS
l+VV+5wQEIQxNDbWfauaqvmtDNh0o+Dbhka9NsTPTAm8oxY+eZTxDuecv6I82ckeTbrXvOeZ5zOd
pSIWtXhTSIPWAsf7+V0SDlsF9XMa4bMWxaeQOIWit39gtRe42ldXBU9jzEGhkAlTZB+aG79jOBcL
vr7lVc4q37Gx8nMdk6gVUORZevodNxs5jbdql2BA9eZ53hMu1JeC45Sb1lo4vv9oUrAaPhB4PLGn
Q0qVhQ6I2urvoUFOdfA0dAbm0iUVVkNPm42dXHQd+YCGtM3N4GRb20QbRvOwJw/5lMVshrw62q33
oPbsEIenUewhZK5ZfsjXMLQdlEjbDxkYSbyE1VZS2GlZWecIddScfqiTGgMmbqSx/XCJRjLkuAnt
bo0n/I3kM7seDVXU7mBK7r2AA9P2Qm5O7N70gRimlP2aNPKtnbJTbzsnIsqU+yrqrnh870ZKmYQc
0I3IH4wibjcxTsRTmm7iqn0SQVvuMAKBP0HG6jrsueYFLJRT9opZYCbTe21kfSEgZJGR3n1DCvPT
2PfDypFyuhc4NC5wgHNWlZfIVbVr3SFbQhXF7sO2fwg0B9tmNGhCNeIYQ09/VOvflDVa/K7WCKRr
cEZ2g+JUNNRChi82NQlZeyITwrUU096hQz2kxGjWxuAcOYtx7BgOAurfUc+rnVXAW4jqp8nBrLqd
24cW0cpNno9rZ17KSHv3u7TaTFMsoVLYXxDE32feJoiiuIl7mi5PjHhcoISnkApXrCvOdZcQ1KEf
b4B1jxIp6m4ExIRGSDXLdxpwf8L9j0RRzWiYRZKgo1fyNovR1Sap+wBKhnrYD/+Do4uB+uivQLAf
YKaNiQAGNsQO/g4E516eUqlAdSrs4iZVkHNuc8L1Yf5aYgM1kUQOis5+FsI4JyF/pY7chEEmm9qA
jslpbefWr6n8vyUAG97vBGCFrqOzDgwTNTn1OOY6v7+uwtAyUduDTjGvp7g0WkxEYLnaIddzMeNy
l7TfFQnai0m7EXb+oVM9pSl1XpfR4RbYdmI9EU+chEVBkaEhOHaYbiKrQQyLF4jogIO2PYTCVVmD
JLoWJy9kpylgjGKnFHJWCecX94nTUDEHbK1nQg+3ekA37eWRWLQAe4IiTYy8rDpVxUjNTwtrIJmy
ALQLS0KiqBrwIfR5zdH0LILmHBpn4KqVhIwUSBSlIazmrlxVs3NrBTlU3N5Zdb63n1BaY+TzpjY2
hEiGoN4TMXIcSVVOwFJ7iAuKBR8q9K/hQqRozzDa1gxyaePUS568ZjXBeXYw1qjUK7oe5259ambM
3SqqzNigwUaECB3OFLDN6ljZlq7aItF2CqJhwIlprxGetKh7jzzuIxN+P8YZB0mXtuzU04N5HS8E
HiduMom92bBeckPdkTK/RNiFQGsFfSHHtw6OsKgPno1iOSmBC/gsaCTc8qdJbb4JCut96Muj3iXs
pOm18XOqbponbI0Oc0Ggomjx0lTe3nnEIauGkEl0E6TJI0AjP0/VIKhR953EBBWBGRdInykMAyPp
8WfSfpkZVeXgcuCDBquLAznZHRjbk1GNP6TvRVzp9rlh53Z2TZtQ3JgGY5s8zp4iewuGzjpsdpEo
99SMH3rLyld3xLdFfKU0qY1mc/6gtvDTI5XjY1I95JD7cAfgpXiEr9oM8wuUSFxr1X8aRv1uePBr
u7iWiSWISWQjXlG/b5fURnQaQYJYljp4TTAZkM6oJ3KuY8yxoZ+lKVKngln89cPBafY40RhyscpV
E487BFePBdF4W9HaH97UbqPEPSTa8Egg8NkLWGp/P4Iy/1l26ChmCa+cV4uq4C/K1Gh2hTbRIS8L
yfaEy44bc0RqDuB64LKPcI88TH52GSBJhHgsZMWgDvL2zVaiRPA/fKKK03VWT48B4VY3zmUTYHaX
LysnI1YTlkyscQzgpvZLNfLvT6d/9eI9qLwcS9hMOCrb/M/TM0yP6zYPCdxVi6QJTJxbHyvydNMo
ORv0CH1tXDJsJFQ9lRI+PATwwFyYDEK7XJ/j/0nA8q8ktbyXP8xITo+bp/8H1CbsSVzLtXWuoH+v
bTkln+2/IDf96Wv/l96Eggi4xLEZmTPHZ8L5D3oTgYQ+9KZ/WJQw2P1D4ELyyp+pT3/Qm5z/wvYM
WalvoIvBoOT/5FDyl/krOmA83CzYnOhDCFtx/qpvyWd/aHLf5NpNOZQiXdYoKTglZvChJ2biL2PA
hean0wOTo6crktK0SPYACXY64T2QyqutXvE/YMzJOgzC21TP32VOTouQa1dXkIrW9ssIRfsynJkC
lfgraA1HfF+5Dx4UhtXcVtuy0pplKCqdaaXKdpXFi7Cqs04tRnxd8l3idBp7PeYejt3AR+1ex+TV
MTmFRa59NYVKY62f7JnzHOD3Z6vsz0vrQfkSW/6nNyChiIzyB0UDm9tChkuSWDuc7UKjLjYZv0n0
DH4Qrf60KO5/TbL/rHw3f68f0A5BpOUwpKYxsefTDTUA/9OAO9NaLcstBtwetPA0gHjtZRCrvIBZ
siO1FUm2m86HsBN2SP+VS6aXVZjIMV3EabTC9oTSHp0U/tk9PRzo7VqbAb4Cm/tBcaT+w+tVddYf
A/lfr9el4GHRWujY/somMERRy1GGHZNmiX7D05blYJKP4CPi06RYS6fVlhMZTmgBPYMgi6kiCMXT
v65Et7QaHq6csiIoPmkn3oxOhNTCCZSU2Ty0E7+biRzHEhqlCQJQfHDLBFEIvutG+xFJFKfWiEf1
37+r6zL+p3fFQJpD0nMN0//LQRkaOrBcpPGukrnfRjq1zNzDFkmgY1QKH8U4f0TxNKTZ0xXWE7KH
RF/jzs8AqJtj2shuXbrAjn//yq4X4h+v7Bd7w7F0Hw6Ea+nI4H5fH141V1ZmKp0sOdAImNBJ3Eft
dAy18cExO8zHFA+vlvpLJm9Gy/i0HLDSaMwvHU7aZJ7ByOXzafzsO7CJU8lnio4VIVxJ89KNlCLe
aN+WsGsCtezSBPQzcnDZtbX5UVd0AadwN8TXiV1SsMjo+fNl70dL+J/UPF0KdGxvgHtgXpkBtht4
xBMMIVbwe3Gq0/Hq03Ezk0WAcAJeCajObVrxQHuRfHhuvStN2A7i0XL7dlOVsABzvNOiQGgYPiTd
0g5HOFtpTuVq/oetx3n421pWz9ZGi+15vuMTec5h9/uzdauMURSYBoOcDmX+jyDkzWmOc0De9VoN
7KISnA5xRP+AwNTE6tRdm07KXL+otCUOz2uHIGVGgmyH8MeASZMzMXXElBUOJHBM2TNx7VqeKLUe
aFJLGalwcZNCt5DhnR6jhB8DS9mEEwcDYmz+9LAU9qIfojBeUN+1TD85dZvHacpuFY5Kl70bwvaB
VcGYqoU/BOoM8A2oXts0rwnvCMET/6fcDrBhVi+mypNL2EcXA5LoInf8nxGVpzoWYxKa2/R8XQez
+RxZ0OSvHM3rorpijZn1UkLJBr+9kBjwoJ5FG8wvOGFSTUf2CVLDSZTOpbSGGyPuGBLywZk908Sx
xbC3eE7x4lwwjjwnPfWl78flSto9Th+e8T3jWcBAzCCrISNgRzR7b+Cl/+KOat3J67y9GAAcJEb3
6j6wCbzFxZHRnEU2HxMXa4KIafkM3MkTmnHFhhazTcpMLovZl3s29mep0UapDZFTaqHmcddBhLtL
CR6KABoLUBN+Xh4ywUiJ8wiVOriEHqZpD7PJv2E0yi9ldW8XlM7avWbHRPCyNN00vmheHyImT3dj
a9tLPKmgw7ULNMeMKxBL/f1ZYHiB9duKVacvNzr3vvL6dR3T+ettUYxJ5gkou+iykSRW3TZJws9w
KuW+qL1bDx/rehiJi8mNgfRwbCuKiuTSQV1+SA80wfXQBPeDVqNNqE2eQG/calD/EbTox9lTxGRg
SoJH7KVW1vVSJOErrhM7yHm4JwgehVsQ1DTJjwwU9zqSGN3PfBQvimpc1CCAWR6/FU71PI948sxw
/QnKhjXU68frJoo66DDSZZQfvkeavOl92jVG7gApeQ2QiGR4GXnzDwanRxlAq/JT94UQ59vr5TCp
/dOSl1q4PpSb9GWS2tE13nUne9UGDi8B8xv/9+I8RXCSejabokp7FYFAbnwZCdJ0C2JoKhd3qQjC
aX10Gu90/dGmeo9WgYupxWQagemMOchjSArlzM1gluZxUmsBytObW/buErGc0sacSJ3nNABmgtFq
wbsZaA2weTRm/BhnMaJrYIZoEug0BMQ5hW63zjrYCTgAVJtkUjyFfAbVBZzITQ6LeGCGnJP51sz6
3oyyy/UJ8aLhLCM9U/OzqCHbB1FqUPM07A5y+QQ9Ctu37LviPCXHfCbfIL2/3gWheqJJi6zXSrGY
HzkuAgNR8RxvPSM/iNplREMNtkxJT6ywym/ax8GyUZj4qB50+OjXW6EQfXGcu72aokFXf3EqzkfX
52DDrGjbhe7NvHFm9eccMtrKdGSwuN7XOK5g2JqAeZsqOd0YTqOtksdss19pNzKajU2PynkZwRaA
9n2daYgJ9eLc6M+eT2hLljBx5JB9FjFDEkyVaK5zSDq8ZUWP7yUwph3H0YKoznmJZZeT9NMqhnbT
Fpyf7sAKyGN1EAbMPeOC0CQ5Q0QrAR31jE9p6kK+n8Hr1HLyLxzIQ0OSrLMa5h3o7jM/bj97db3q
q+m2NqNkrZkoLAcY9pnGyh3HmbNaxB/4hMEdy+YQMwQ4bZCEtCUn8mWcEKf45qbXWeJ15PRb7t9V
1kwpkW7DUu/KEfEXdhcGrPnOoIwYPHJAnXKlOfb3gMQP1lN7Xw/l5Xrex7ECPDA9mRCcJvNYHtS7
nfye0WES/2BCamxy8xu4F3bCSAr4aH02ISTYKLFeLAjDa+xUdMScUcpIXPNUatabJI0LPK1ZDLLm
ec9M9Qss+Huro/J/MAuIq11+JFeLys57Nie4eJUDg8mOMQY5Ec27He+D3n0XxJHHDb1uL9h/ldai
hDBKVnfDgYANhLuqovSDzFF8NOb4u/aZs5HdmrOoCGRDSFFx6eoSQQ27BsRpeCid9AJFjX/PtRgG
ARYaKOdIqnkoPK7scSpgfHZHffopiV4wMXc2JICojbdW+J61BrdThD/W3L+YXJxg7hGObUwek25j
qOPBDeJL5NPICLuHSVPV61paP9vIxR64ZW5NraX7zUWY5q1TZd8ypcTK4HUvxnrkSnR3yeB/4eVN
S8+rdUy28lQzrKIvsbwcDuF8SlzjOXTKj8yejuSusXW0/pA3SNlQ7eVkPkSONa77OblzAkBdc3zB
mvHSDuxLGeWHYcIszzTRQtG1LJwoOOcZ92ox8TsrGuLFMOhbOTcbirCBBBT8ZQhoqTysy3yfHZ/0
hQbrAqwNY1uJOYrBwYIN6z/+GjcdwLqlT6GZqOrBsTmVc6IqiJR+md9mGxfsqypEVfCR3m5rLXq/
nq+j4NLAsWnVmc6nUJeHgZd0l53FWCYo26jorzvVkww3reIhEcWlr49lle90JP0QXLqFFvMjxz67
XNkfRtquKf1pAHOuE1yTOQHmGzlZHSQWh4oplhrlMJFeeb6WtSC5rmhWJZ0SU3HKD+NpdJgHhRVi
mU49QN1lqcWtAw2MZzZZ1BpVKCHX8WB+aWschCVu+i218CnKoKXwsLSs/0llsLSiX9VPYTP8xvfn
6MYxZt+J2HZrGzR2gc6GFkaNxkkxZo7bzJ8JIlec2HpOu/y7rJQ8R3i3VVVh5lKQYi2g1Mk6e87C
fNtmkMyJLc4kiWk4DRRwqbXl9chliTnLqn6sGRw5eYukYEBywnTqDIlsa1mcPAMJlfbYPzSS4+1a
0o0/pxmnI6lqezF0D+pvtYonNnSOf5dm2xEAyOjlT5p23p3qFroU6WmwETohcw2/r1Ql6ZojuhoL
hwZ1j19fssgGXArim1rXcRHX2eHVQG3E8JBLi5+vCsZr5VhClSqizMLauDdgZTAtZSLK1Ugk/GC9
m5GxMaqGUZSRQTbZmnL01qMy82soa678jtLo3wcj+JgRUTCnCi+jVteboanvrYojzyjmaJ1XvSKD
1JtUZ1Dmw5ZSlghEP0Rrijs6CdUZFR0MyiB3iPBScutmAmmQwdYgK6wpYSrB9SMyr+QtTHV+QcVy
r4/tfUuG5GGqpvdySNdFy8kThPqL1Z49gckMfYu25NoErqzRihRcNqUbPmKBeKoURySRYID4C7z0
rHczSL9BEI2NGG2aZgJ9XJJySh1nHyfWT33PXEXTId10ofYoRPaJpstc8htiRSN7U4QJ7u7cGiZQ
NhxKBjQBSW+JR9Kq0zL8jWtog+5o31lWVHB3xGQ84Vthm9hUDD7dhM2SciGuovrEI3LufV5BQEYG
fVfHJ9v0/Uvj2sbGlphz6T3GaY7BzzRG5gZmuHcDplmZj5V5i/p+5SQxKnWM4JYclZTypFDOoTvs
5yS8uZ6yfRWRgVgQwcY+A48I7UUhaEq+iOIFkc78jzbDhnsw2on0whotec4nOOE8VLgE6jRR+1oG
Zon5QXcauEFOopifqwojDJ3OsJ+i5HbU3Y3lDDtMPukVWTirsrWMlQiXo/aGeJZuUfWOfgclCGMh
jQlWcs7HMdnG7oOfCVCH5UyNsPeZ7i6C5u569bs4LMKAYz1lTbCzeoJJeh3hnYuetOiIMg0FXkGO
m/LBTM2TG3JVdWZJvlmAv3xP4FI7yOTo9tG7azH9ZlRirDjeTKxVZHoK8uyChwlj84pAJ2IUq23V
5JA6sbBbgJH8xGiR0YdSDlhzzbES1cqDlgKYEcsGv7dzZub5U9lEa5GHbyWZbrtZVJ+TMTqPg9E/
j2Wv74eWIWvex/a6FWlGghVe9V7YTIcMqQO/63c49lvbcXax+mhcBK9RSLqPC+/Cd/o9hjn5cewv
fWPhNqYUFfUc4s/CpFZpLSqluugLlxn5kBawDXPy/5j1FWrohxPuQ6ZzuGRdc9uqwWBk0l0xKTSZ
GM7X0eF1iKjGia0aLMZMGEcmjZUaOepq+GgwhazUONJXg8k2N8J1R976TTk064TpJZ5XXy5pBgsZ
1tVGDvGP1mb3XmMp+5va7B/ceIZxzkzUZjZqMCOValjqqLFp3l4CWlWCJKOVov4eWiasaVSH67yZ
3L3DbLhUY9haDWQ7NZq18bRbh57kOIXtq3n6o6MGuejXq5VUw11wd4Jk8dWJTZkt612txsB9lJJ3
4pBQZJTxdB/k2CKzFp9yNUD21Sg5HZkNSMIDEzTKr1INnDXVM8K7FWvUDi4+vvioJEyoZybVCRNr
U42u4ZGWmRnvg6R6xtt1nenJRV3kptanJG4QdVfGx6ClDBlcpNQetY5hIgoZtb1L9BZxXPDVpopj
cdSnl9xAETJ2d5H+KDQNTzsl1ZqxOx+jU89AlyQeGuJV2hGfN5g/IgOStIWNJ8mi4oZoMCALPbtJ
NeMR3i9oAMFchGhS0AlutLjfKBhN1WAxVb2JlEqCG1xveuTk34PuKT8fkE6N03UuufOCYrzBLfUQ
A/qsXU5E6YDWYqG+0DKc3AxVuqkbjRPowZfyY6ieRQ1fwyw5ME1YsstxwB1WqU8LomgWvdRgjXKf
KXiLk/BBj7xXJnRLm7qvLfRFXpS34Vyt27L6xssO+ih35fW6i72PWaOumS04Xzi2qet70qbjHCif
M+spGk5RPR2cQf14SzVCubub53Y1unhO2haARfodqMKLcX6FMPJR9BSFhG6L1RS/uAkntKsaqKGz
18aEa10JEZuZ6Hg0I0oo0hV3s5O/4indKVSC0MaXiVpTx8tpEdBv6aVctPgcWM784ljdgyoWTdnP
yyCEPBNkzxUC92jyyLvDsWwxW6CZnXxDlnHsyJ9CLUFOkMj0b4dbcJEUnDXJi/rAAvRpTgnVlCsR
cFFpb5OgIxIqfKsgn17BW6stf+BuxzXAe7q+cJpmCGrOE1OLzzgAn4jHmuRMzpc6ZMl5fQYoPGbB
dhuweYWXY9pd4p1iR+Et9nTD4imgVo6C9JJq+Rm666JT2aq1R4Hq1mrd0VleyzgfHkSQdlhnELhm
+w+2R6nVt2gReq24LXQ2QZLTvrTz/MMn67f6cLDOU5pje2QZKtQHod2XcD+5BHd22N50WXaRODrg
/dCCwat/di0f4pm6jkEtHg8hwUp2hfIVX33c72iJE4jIAAkF0/Metm9l0wJxfeje+OrAGECuBEPf
wfF4Ucm05UiBOqgU0JAsqxV6cZBACW07V4iD8SGC+eimcG2jagTHfYbDcycrigjL4XIcdPhIDT59
Y8umiGin8Gn/lL7cBmPb85ni7YTZ+VJLkpXuzMcRmlqT4Ax4bRVdvPUWGTkuS66nfTYOz9cbF5+P
/cwuXfc+zFKjVqz49GgMhrkasRWxHT7ROiN0PENb4Pf0glTaz54Hk6GtPv3c8HBQqnCXqKZkmQ7s
T63pLo0z3l7x+6uQcazte3RvVGMswThhPbmGuCGX7nnM52CFQdjCa+i8ybAC7O8w/EVTUHj6oTNN
przlXRtHD9cF2pqRtximZq2WaKegEjlTMWCthdnypTX9h9IiKAzKchOriFoFJ+GGjuv026Cou9eR
SOEn32OY05ZbOCB1CqliBxLKy8E7phdNc37gNb7yKr44V229ia8oJiuk/3bllxA62Ih+ypoCtcNE
LjxGLxjtk4TCAUZm69eQEIytgwv1ebmVBoh316GpN2VyETNRbzadXhGwJV07fE987MVxkN+VCriw
IDTh36xtSAqCV+HUwfpXn09uH35lHJWjrz/iMIiFABV/eFcFz9dWVg7JBSvtl2jwdp3FPzZo06Fc
7ANHHPUGZ/eZhxW1trNLlXQhQtUUy8Jal30xbipXv9FzbDDSObrvxXTQccZdXje9Tqu0TEL3XscF
i1osWHJKNgtDVaFkNS9R1NwmGUek3SYY+cCDorSjgcwtsYmbZBXO+IsJ3nES2g5RejlmlWlw7pAg
b2y//QVbF6G7xM31w7AxcHcd637qOfxCNUwyq/5kdug0DR/hY3rB24GADVUau7JbIZb4n0GRIA6T
ZBbKf6Dc62oqEUr5FiFAoXObhP3aGou11tCG6mn6jQHY5gp2cS/wqRQ7/Hk29UDysTWeOGqXClAS
8Cip0Jhp4JfONcIq0XNOeoEYj2LI3GQZLkddMZ7bDu5vYg8b1KskJ1ScskMFBESp+pi5bOhRt5eR
AnbgpqmT5cq8DwkfLstL3ztPQe+Uh8AuaRNGpk9ljSdrdjcgFNky/fvC3U7rjF2XJReELopHBkhB
VgwAiL7rMKOS7Uwap/mlxigjjyme+x9WcqgbDha1FKZieLkuaI6iF8dNyHpIn9W0YIiA0Gx1HIYJ
+vogWZkFBKZMUSJrNYcxVXupbkZvsPe8OBiI0TcRJSdqGs4Awq3mQGxhCuztPvFoaLQvelCuLlff
04BudBteR1tx8JcNHuaToUEXpPLw1bUnpuQEJejNsioEp6hCAZq1m5ao0YC+ZZWlGr18nj7HJuef
GwY/mn6Xw6tauUOarJijM1wxMEyKHA0Mm/rcuKFrRuw0Z9uigq7edikYQeL4JHfvXJ3W8gqV6HUC
eoNQoQn303A7ZOMpGPexnb5A0lzEOZ4xkzut0c28KX7/VRp+bTBGLXohU2mVgl6oM+jq4eGDrGMF
yMrI5XFCe7bWVVNwPQC7wIetXkGFTpyNQ7mC/JIJt+hfrr2JgOG3yAfEIb5DKBrP22IItfE7KKFW
h+i2SfyfoWaS6R04d2niX+yYi85NsPqZVVhT3p3r0LyLrDFcmf3aNmS77bBK2WMF9j0qnZFFXmQd
U5ORNIqnoF7fuoZ/ST3POjg2mgBG3RG2UYJyxTZQ0HK9aQf6B3aPdJ3/Ju9MtuNGsi37K7VqjlwA
DIABg5rQe/YiKUriBIsUSfSNoQe+vrYhIislKp5UVdM3CEWmGCTd4YDZtXvP2YdYx0vDbBMOKfZL
7JGbUAEoyvPQP8hz8JViZ/YMqEo/Og+G+REBDQtf2UbbIR9BV6LbPI4PVMzpLvIMLKJJgbUhdE0O
bs6FAt22QZILW6pW12Dh6AVlJEv4Tc/d5NITobXb13S0YEzgG+XCR6ykfcFz6UkOw3FNyzJyGQbX
eQwPqzwfg2Q4mn3vnyWGy0yOw+lZNrfDPi2WAYsiUzs6FukG9HKxdbF8V2Wfn5ICwXqUxXj7SFCM
jCvtU3VFOF6isThrrZ69sYRK581sBFGBEI6ArKXt7YsaNoLw1DkehGqqil0TdcwRHT7wqhznA5b7
TUt6boLXcJNAE95GeUjodqHKbRH7l+AiYvI0vZfYMtxzm59N0jZ0brTUOKN6jLrCSbKNp9K900Es
jGzvtcozUImSP3xVddxPIxCznB+Yam4lrNpGI3vNOkpPyhWXfh6RymGx3aGpwsFptDubStF3D1jO
802dz1Tyrv1dWSSYFd3T4Dk9jseYPCJ1iGtDXFgxwlFBWcXqMm/ShmNzPVYSy+YuzOAq2higgnqW
p8ytzweym1A29TsuAvHr5bfSpqiIwExv1MKEogRFvAEegw+4io+JD17Sbkgdry5a7ITnkf8gFnnh
Ui+S94BML4hwJNWyQBjZmQSAeHRkcpldqMwlTMzFGT3GtGIKpoRfCZm6jWrv0vZBN1EpcW+6Di4n
99Spyd/DdgqKLt4aU7NQbvmvBFAIlO5OeOhrh1ZVfzOW03BwxiI9eN7s30Bkx4J7EqGMtj2XuYVR
HC2dj6UyegeacRXFJgOlcsDEEx+NwX6LhK3O8Xgdk2nJT7b8RJgbFybvUM0mNZKZqHo5N1HFNIVz
EfrczR4W1oOD8Nwpv2NG+lwks0Z1w8BKSUa2aYVvenIqtJ7dx91J3ZxaQXjVQTc6r4qqvbXjik1w
2eJ5oLj3K6Je+6E90khkj6+7jka2Ue7See4RJy72DpzQNsKTdTF1U74lkXn0cL3lrsXgxsF9fjbg
DxomLwAMo0CYLfKsiR2MsZY5bZiIfVoSJJEyHPajt9xjR/uCE0xu+tglA7BRBcnNMXY7RaIV0AGA
4Hv2ZPaYk5OetEV9bzISkcLKj3NU02dOc+zdRe3tWmFE26uouJcp9yor4fNIdabq8IQ2NdwLMRNg
vEVt1O+nCse2FT9ZOZazJApAp2rjiIw5ADcBLYMmhB6zOOcM3/hJQ2iAxaPTEjYcBlLMgQikP5V9
iapVI5c4CLoc4b2CY/s0CUIC4pKEjKZ3tlDBMKSMjndODDpt8PZ+jjqtC0JyXo3zGV7zjAoLhHuZ
i3MnRZYbVYJBICQF3CxATPoxe2HJjTe+26qHNr+Cz/6p43h0NxgiuDUxYJRIk5x4YnKOZ7rvIJVE
+ckPxk0XzXtLFLxrE/b4Uj9i4a2I5Rmz8xodr88DbLTEwcMqSfZ+UcVbsWRk4hS3jGDFwVjmq7qy
8x1WSFyDJU9dPMtbHEoVpzZM53lQI1ZVxjmzxzMJtvS6tpZm19WSJAV8UBvFcr9vovE273OsrJdD
IeNLm3npKQ0FOPM8PogmhRA/k0KTxfkhHumm1tLxt4PkxOFcM8zLOBVRfaPYIh6AHN7Cc29DgQea
dijBUhz5t7kXy+06Rg/TZPzqNtCchoaTt3yU6KrP6ogSpSFQ/g/CGudnLMoqZKKRRJiEDwKMnMEP
StQsg4pBRU6DoeqBYBbFQdUS4ZpBF2SdE0aJHhvqKY+hfYuUsMSNO7hlOxt5jNdc9onxRcTo+Sss
0eii9RSJOgHQ8lM9UjzNKoh2ZlydrwUBrqTpzOFduVrjpJCTNMZ466fi66wJWLY1nLyU6jwy+7u1
+z9b5m2ejw96BLwaIGVPzQfK3xu5pkOVPdB6+z7r8G4i5f8gNfhZp7tenYCoWIAxaOT414erM1Db
QcuDqmdVUHNajshpLmm45dduhmG5dr526QJXMHnGFmFsXM5Pv38FILo/6swQO3meu0bwmR/zhcFx
+TUEhHEThjBf4Wg4E3QMhnHrocyiqb6KN37/S+2fXQb6bXtorNDxI+Y3Ufx+cBkIe6gnj6oOR9ab
FZOJNQiGkgkHvCS4xAtZMSVgFr3iytqSGoQEizaGaml3d7Ft7nOA+ATSQYPChKPkbszUC4qeO6Od
L5RFZldwK+hzbse2/YM45Gct018fGAJC5q0641c6H7RMpp2WTpaycqwKNiX2+K4exQi5qTTdTdpx
LyPvROU0X/7hmv16q+hr5hIv7BB4LXQEzI8KRgKK49qiu7hRJYQ6RkAASJ+BLXN/x5S1EQgPHjKV
kAhF5Z9MyTuq+semGDBzZtcOLo2u5oaugoXgM0pobqhNVMSfW26w379US6ctf7irULL6Dq8JaSws
9Q+vtZjVEi8OastJRBysCwDPiiStpJmoN82bxsRDhTwdlmQ+AxNGZie8a3psrEm18a3v48OsjInE
dnoz2qsKFuPCRP3kC8Y+HFkrkHcPabAQ0GWqQ43v0tLScbe5Qqu+dbz4XVocTNhQT4kyvy0drS0C
SN/m8E0fr9xmvNMu37xcHmsHi36nWBH0uXHSTdsV/BO2nAN6TbKyLMp+1pF5sh6RsD80ZYHtt+Ac
DJLJ4N0lb+STnbWCkPYan+FOQR3Ao3Nqhq7f2mWVHDiXfJtjTYMpgkceYpSD1rgjD3naBDEnFF+L
ArOAdgSBCCfgVOR/adpgLOYDURUR3vN8E0Ycemxi6aDQA/+1KkN3K46AY5C2mMRBoI74LnVbViQu
5/xiWJBr8C64DC+efJAdogfL4+S/6HAUI4zv7YQosSQwGPaq8WsL429H1x6Dcd3cxmlwa/W45tcT
8bq2LhFtypHPatMgNVqbna2XPmGKd3g9+gOWCx5RW+zsTJ4DEtbjyfIAGwUrCjIpYfJQI498KebK
3JgmjBPWiA1mg2bbilOassTJAclFYI83o8Dtg54YFGhW/vUw/XeWyVusRP+1TP5YDW+vbff8+lb+
yAD9Wyavv/dvmbz7LxKpXB1PJSViaZ1g/pdM3rL+hXrTtAPt0rBgevKV/8jkWQL4ax+1PjRQiVzu
3xRQ5186aQxBFkuWkD7JnB9yH36XA2FpffB/VLqsvtocQtoEP8nXr09//QcV9xJ76TDAwqFJJuFS
tEz4ygHrZ0e1vllmm24UqhnWkO8yyl/0vRkte0BatDE43dALzv6g07bWX/nxJbmuE3gsc6ikdEDY
jy8paURqmEiT9fE50t5rLL1OfR56WKnsoXppyXkJc3CkZY3Kl+Peee97VxaSMKQpLlNXcQ5p5Mmo
MbdWytq1PSPDiBDniueEkKsHHuNhYwgP86XwrgojgOmEhiI3o/fBL54EgUOkpRv3fgI2CCtUe6bi
t3Du8Z3S6w+L/Gn9ZSKMv5hFRFKlmW3zqHqaDV5PM3XbaKZRA/DlFA64xPqAVaIRvBrH7Q5D3Duc
fTCT+w2hqJXANJBYgE2mguaOi6ub13NMoRLwODNsMcMchmbD369fREbujo9ZRMxTyLGBLnKM6dJL
t64+xxQ4qTwXHkqU8g1Ng3kKxAhGNUQwMPsy0CWXjtmO2wR7zdZi3ux4fM76U2wmdG6hPLOdG0Ma
BtmWvJkCdNU+UbT/yTmkPsjfcyaOW3DhfM/y4grapG3kJMcIeDKDVZZHjUXrPeMyzdIG77cRkNxT
b5Ek8yrsWz52Jkstsw6TwT+fcwc1LX5RopA44W1iN0vr69q9UVVxC+Vy7EIDmcWIyVu/oEhEF5Nj
MZ3VuiI4CsaW1up8Bmeguwwql1ezlLdR02yd5i5EhbMxRqTBmCzJ2O5b855kHZBUCaStYaFpasQ0
E0tswtVkQqXQ90RTduf0/jcB0KM/le46Rebj4yZ92lKudoLy4H0o08gP5Nyekg67ctCYwBRHozuY
Pgytae7uYwUQ3HKXG4bpmFN0ekM7jxagUQe3KlkarDPXZkJEicWGXg7XYczJtARxKVw4qHl9C3hp
S3rcQ5kTdR5XzqURqQW6NDiwOLtpJ+8RWBQ6ADe3TpXFZchBoWxoCjBGATVXTukub6KbCdEiJKkx
29cmN9ESAgFTE24SsfCfE+X0xmRljxIhQwqRmmyr1o6OPxFuU37dZf1dpUKTS3zST0tQiy13F3aX
lJ+QReF3Gmfkc4iv0pyTgznM5plAq9G3QAlMRqbIWHmY7WDY12V4P6ToqJ05P9g2X7IT8CFp1jzn
Ibel3cbJBnIHMErqxLbgarQB+sOl3YypnE9TSHaGo4kjsh7RCJqvUij3QIBEuvNsrDM5oaUbWtkX
DugiV/GsqAywRojkxZrCdzHQVax7+SIEfI5BCuyrzkKuu3twGrqQzLBjQErup6EXCfTi6HuGpDuw
XUSZXb3LZgtvUDSchNPsCiv73MeTjSwidKE6Fm8iKU7ZQJ5cYC4osJfhFA/dsKNQyY4U829WRkZs
EjafAqbaZJKM7q0BsqpypvSqpUYHdnKZi3Hfi9o+YIMitGvempMKz5VfzDiPFqwe6bThPhvQz/aM
Su1YHKdouCls9EFxnDlgOyoG1wtxrSg8xn66FaAkUuZkF73XRMecOACPA+cu0fcg5l6P8oX4G0Sy
Zu5TgRi2Hv7YVDUlkRxMSa9YheNPKu23YDERFJfVNZXiO6Yf5zIm6UXY4MosVQ7ovG11MwA4MrA8
nGJj3HVexrgMxNtjhHYhdNsBpItqN/4EUXBM5HCYO3qCXrhkR5sUtm3n51sXuvnWpzN1O6KGynyg
7lPm7zH8aK6SPx3KgsK4tWHgmyQuOEvyWPNpLQvbgKX4g/YRewfiPWlFV1N5o6xPCCjO5YAxTBtQ
ge09uTNSLe0VDridGIlu2kWYmJGB0DctXK0u4K9VSJhEDTkGNB/JShOy7lEiiRE1TyOpGtGGnk1D
iFAr+bH2gHnVGKeU50+BOoB/MjUYevOy/NYPdF4FrQ1Ues4tGYh4i2u5sQymjqNI7gpP3tmAJnad
3gp8a9mp7pSZ4mtbSfAV2IC8gS1DBezihbpTna82S8R9V+stRsKHg2CZnvvKs84YrVIW8jS1tXqt
50+Wfs6iKrtsYQ8j32D/Ne9nw24OeQw8SzZvPe6SQ09382wp2PzSYj5fakRtns3JcpjnG2nL27xp
SRIW9nc0nVdTkEznS97TFkG2lnYNTAqJsIfPCqfqvPHMmW9PpucKWeaZ0eMtR2z8ua9YvcPuECJE
0yTBBhzAcNkD2gNkeel5lc3tND4OHpwUamHs8lA8pI+rwCu794lAnKvKKK484CpFNJgHn1sIb3SM
sKANmjPZeYBSHUIVB4Rd3Ee7Cm9Q4pzXKZ0wXB+o4D9XrX8F9Ujj9u9iz8d0Qoucxgp7bmeClRhP
BQ5aMVWbZOq7G9dY3tOxfCMRub9yuqw62FVOqTHU53OrLt34enFkv3ViPsDRYlIsa/BKwwDEyrTO
+9SdD9KvCO4eS5T0pvvWKRAaEMaZcJ3qbuIhWvhUAfJgRZfkmZgSOpaonYvEiT1840xNnRBWs19c
dqp8B0Pl3qgXsy1IxmSkoG/5bLuVI2XCUBooXwxr2xsKcFhHqWNX9bUdqXMtx++XWnupdXLNwift
u5tQsSW56UC7Mngohwf5SggyScnlU8g6tamt4BRNJSrkUktNY+PeZCKz8ZIwRnju3qmAsbPSTd/e
8P6u3wYbnqIT3S2D+G4E2RM2+/eyTi6bLH3v+MfOOU4qXJA/VOu3f9WTP/oXP3iodOUruQs1n1fQ
28PA+HOZmaIOdGkfWpvCNuAdMl48WcRIxfNL1gNlHHxMnxlkV9cguXSujmErWiSjAEzstH5VXcqV
NZHi2M6Du8Sf16Jy1BWgvdhgt9gCkgG9ytBDYyvVd9Nn4xztcofSqdpmITuN7dM4MHq5USkPn1BP
dsPyaJYC5/70RluU0EQalUMcHLn/7T94rO1fS38uQGAL37YtXWd/qEVEBPqjGCISL2bkgZKgygX3
kQjDbSZAkurUGWEhhhtbn8Y1lVHtEkMBd7VA2CF1tcQBwOp4x0kkcJm070tDpRs6zXuVekyuHaby
8YGZ+fCHz06fpn4uo3jhpnDoGNm2Z5v2x88uLnJ2uZbEavKXt1PUvmqNzpbIWUMmu1h1qPdRkcs8
fOmW7O9Mw//anS5/6fFJYVquT7iDJ2nDurpF+8Opqc5zM29i1vFxNKhkw2VrxOhKvDkiMSC4lcru
N73TF+dVmNOej4FSicfKLV/nNrr1MapTnSQ0G7Q6glD3EDF2NylUNLgCIPA/+XX9WsyCJ0ewv0iD
32S5/XH0cSy04OuRBw3M0QK+GGWUtgq4a1zmL1ZhdbT2HLnPgpvQQPrgoEb3FreAgoRgSJIDU9RQ
OSibkK71w6lJ/OBsCJr2lLfmC9TJfO+kO9udvkQqL44IQgooyeI2G6xoRyHHxoOMh8y+EXzwtXKi
e1wSN2zKUEBR4Xqt8d6qON0S1XrVRM2xj8JsT5ga9herIfJTNvGBXajRpPsZQMGZaDyCCWrI69QG
uGxMz9r4MWipmLPoluTZx7FpH0WZt4cU0BK+N2fTMhsuY1+i3q9ec69+bYb6NcpCsN7Qd2j54bs1
jZQWzLxvG/x+kY0Cb+giUp5yuNWfARqY23oougtYJjdxfMXwGHUdI799wYj5LEtZ7he+vrFqZHFL
4Ny3C5OdIJupApviPGG2epaQurMZnogPAoqyMC5pS5DLLtltk83/mdNdopoveHKQUQ2YyWcfBab+
Hm9UXC4fxOfE5koaLgoT7lI/pocD+WRPFx3tf5Ogwq3jClvi/nVo7fogSbTfGHPEoJ7/vPFTC0ci
H/BYAIUDnrOxKRsORZaps0dA+d+w1nDki/CXm15AWJHZ7pW2XMRYYE+1Me3NtEMiDeHE6PiBrwS9
28xpU5xAai04eQVRz61ioLk5C/wAAdF4OZPUu/eC+tGz8ZpZIL6apJ5vo7Hs8BzUdNSG+G8gxH/X
9pKUWmj+w4a1fe6e/8cbZLxuvn4u3v7X/7yfX1+fS8j82Yfu0r+/9e/ukvmvwIWYELiCcChLuqxU
/wfCIIXLtqbdwoTNmLSQ/t1dcvkmqA2sXZ7rQFxg5f9Pd0nalg2hwXFsH1t/8P/UXfp1KmFZpiD8
RlKCC+F+6O1bUeo1MJcVjMwEeUHw6mmxk84vyGCBrgLaeqm3pTPvcXrsygoVgqVVqas7KnDHu945
/HAZ/2Hft35Zu03Loh8HN5Vhg0/D4ee127XnGDsUPOqMIvQkB4vhvk+h3lp0W5RBO1xUTM0KlVzy
mH0fSWeMTF5SNqOYmpvksx0np7z29+OIRy4lgWNyUXz+/lXSxfuww5nMrqQ0uWi0YJyPUyQb/rkH
QFjhlEQ3Ok5QxBcOAavPEtF0iAi7uWqC0qOXlAHgLMLTOMOI1ybJbsGXLANG5E6K8q32sRSwimUM
Rskz4QMgmw8/ALA0EC+orwaYcXSZtVmssmqwoe1ztWTPFPwk19AsYC7xtiASRdkxIAzAqmly5M9Y
ulYr7UwyQe8DiSoOgWYPVDaC7d6bLhDvfU0ph7HAJ59a2vdC2/7jkuB23OAns44/Ca3hG41EbWLt
m0oszFsNiT9huJzaKPLPLBb2W1JRkZ9B4mh4O12jwBA1hF+2JvU1lVMjPJ0r6m5Vz7msLK0LMyRn
2p4hf8rqmbi8azI8RggEWp6HaXibeIchK3ZuVKhDqee0uSenbdwgk0jrg1Hj/+qJfrRwXJ35hWET
jZUl+GW4Q37/Of8Dv4HP2ZcIlRxSf6Gm/Hw3ptCg6gJXM1o7FLpTg6/C9Em71pEfbe3FO7c5GsDE
PeSICK5aiTgxfQwND85dlz5lDuYipYa7378s55cCi9sPogvRUDwqAsbAzy9rgNw22wX+WnQpIA8q
VLSpXx/afCHUkXmJhRxNGwIVQo6uMe8KIXdLBCp0FRpr2WPY0z4rbKQIPoVtO1/52gcGMqAg7Ai5
ZxKzJQsJZBpafB3CSCFW/lC0/CbUCvjN9F+LjAltOX3qm+JlPaH6MZq1DNTT0M9XXeO/NAkD9kzM
DrKbPzHSxM8JWXo0yVWwiYo3HduCZfHhKpTgrWiGc3NaRA1sGRh5Cd1PjGSgSvp5E6QxQXO9BMb9
EoTOtlJtd6fYv/1TWmbEW+lxt1HbTw5piKsJXFsekO5eW2kKxX9+DMv2GAfpaRUvmh7P2yp/Nimg
aEecRBQ95J6L4zy4rL3maqq5hFPHXrygKo60QPb3n7vUi99PvXfTNXmjqAqg9LiWw6bxY2EL1Wao
bX+oUT4hZBsIjcWocNT/7hzWSJCMwQ55xg6HkNqt0By7Ew1JlPvZWK6lX5xCGe+zEIXEimNoIwT5
8WhdtWBftCbTwk6xaN8dwLljz7C5QKmF1uhWanVcyBEEpW7zmWxOtUtRMqLxmyEBU0IhVwU5vZuN
QVIlFjd9EVzF/nifpjPDwSwZDpjk7mZAccdVgTxr9eu6cjcKK1ID7zvR6DHbwRZhjMke4mHC0+/e
8oZICFEROEuk9CrDP5MKAn5sbTHMaaTij5yPQwIUealCa/O5aSd8gDShzkrGFPRsGQIjy2WpcLqt
okU/ayCA5/WPce6AtpjyipYjGQbshFjR/nSQ+3WvgPQlbULGPTA8aA9+/tCEa9REy7Ca66SQdeXo
ex7RtHk1IOubrvMmsRZhiP9Mjwodgq/nEXV3XXv2+2CxYUBjZ6apJbXVvDwmkfoE4BvZ4VKfRai2
/3CTfSAi6scKBoTveIybmHsRdfjz6zUHa5iy0cD1YuOrs81tssgUgy9br2XiE11NJrOrt9vJHbZt
152ceLgjJxnUgut9awPt7OLT/f3N/w/3viB4xOEFSpLx1t79D4c6sjzpCgoJ4EOnxfUODUa97Wup
fVD1d5KgKlj2539GE4lfTuJcEEmNxBCOkR4ujp8vyJjZwSKpDTdufWW4eB1xjrE46ttvNeQaHYcp
r9sM+JBiwN693gKzjEerME4uRrlxSE5L/T0XKE7QZl57nfXYGDgue+YZmrCC/R6jz7UthkewSzd2
xHQIo482U6VY5s7MYrjTbIQKp0E1Rc+/v7KC0vbjsoIsxRdYLkGA4HX7+Q2mU1JMQ8ylTbzp0URv
DLKeUmC1m9L5e3At+qlBcu/bjMPDhZ1wLlAoNxkrIijCA+wevNbFsSC4ktjdZ8d0v6G3fHEdxlPG
/B4ljEuC3P+CZuSbE7KHqLndT96XMViodBAmRH1ymxTyUGo4Dq0f9YebZ205fFg5IdXx7ix/bS19
eIv0tCfIOAAzKD0eiZThnsmO+oFc35POQFwVWZJYrdTsMPxSAAnSR5PkUhjzI9jC63rVmKTsbmmD
SiicLrQF+g8fxT8sFpoVxQGA3gF15YfXWaTwio1h9ZFGMI5Dh7PsRCcQ+xu0d5xtarkfBq77CoPI
GvlZLO520SoOqV33sdnfwRkLWY1hKWlJ2ORhlIp8yqqARq5jud8jzPsjdKZ1NdESBGE+xYatmInO
l3F4n2t4GgeH4+/f268PsOcj/fKYrnk2XZkPj1FD2hX8E+oBx5zu0sqE3uCgfGA8e+bh7CtMag+z
C08I02//f34zdzihhPDF1iSzH5eOFHc1cT+aCAerRiGK1zY65iF3jSLzQGGSQkXTxv4f1G46DfTD
g+XRBUO9xI4t0AV8eMs+IcpWUtA56lzCMw11PtNmJnf6JWfrrOvqzgzQ/M1h9FVDKqzaxgza8186
0ydaOzdBnDw4VvB9KNCRCwihzWdnnI9tZjzNtY8dSbFTUNL3bnWBbYkJenJQdPMd+uOhV1zLiWJn
JK9xMB9dEI2jYFhC3JmfugeVpZuuIfFjTq8SI7zX/5aYdGNYRlae701cpuBjGB/uOkT5tcp2rYl1
KSf4m3+WAZewSnY7/T2DiPdhn//hfrH+4erhtNMrExAt2/t49UbD8gw0T91mLVZr9j7wTqTBnURq
H9fzYOiwt8slf1bTweO0cJaWq6nRYnQwoksO5NlqXqJSJ7Qjy/b/F/uS/evqyX0teJ0B9zSZsB9O
0WB5SzeKsLWuxIq16qprPbXFdTgAtdGlVOFtY/qgQEsw3NDnGafh0YBgQrZifxcu5ufRjTillXsV
7o0kwtlMbarFj6527xV+/qcl/9cTBEI1tlNkmNIR1sd1hjNj4i8Lan/fMJGMu/NL2xWIupVDsoFm
1ajv63oCiOA4L/G99jjVyeLACsJW0KG5Ih7motZ0CB2LlkYXI7EWC/3UOjAuohC/RONerOZgvXFN
HoMzNGO90x3zJf2CCD74Q51FY+XXp40ai/4I+lLOBP6HQqvx687Tc8bNVPfXzmTBt+mXE0T5w+rR
zxjWTKO4qIoEX14md44cP+VtsFUm23nn6oVwUd+6xL0kRu96ZU5hmNPb/hOHOYNZP8spEXMPA+f3
nHp7JeC5Zf59JMq+5i9gKL5bNUd4F2t2NKq7XoertKnJ1FQLxVCMdZ6nCxVapCEibas5rrC9NYY2
cJLPeV5/pU+PTQzynlE5d5PbXayy3VjrPMwJr4xLsv1qWtYpuZMyb4q4OkYp7lhNUEMl/VyVzhEH
H0Zn40BgDRo2k8pdc9YygBKohNutqQN6Ozqv27hktxguAd6yT2jomxyN735J3NHNIsB6ZeNVL7Xs
GI7FWtVM3UVL8G6dk/9BvGUvmEdKzfdwpurM68pvq3250zAbLdskAeZ6mpN37YW0k2Yf9RNeWahh
QS3PM+ltCygpvRPtHTbpv6gyqW0AR8/N7Yq1W52W+jxWkseDw01dOaPuCfPzIWr62wsAnm3EQlA4
T/bmkAfw8FbsVdcl1607ceCYT3NVBQe7QU+SksUJP6K+K31JWe0T29aZYptlRNpFXU2qUPAt8vv7
QUpDt2+YI3Ll/9pdJ57NxMWPr8M1ddaQiELsCcZzxliN907p7tAw3rT9Tbj0pDQY1yv8zxawtE2q
EFSKLamtyp6JNmBi64cIFLptauBXw3mGUd7I3mmI1AzxqNEvBxZhIF9hdqjbnTlyoxZjP1ytYk2n
aK8im6dKJ87J3MBKlA13uYNEPqNojHz6UKptHzMx0ISgkCn9zyzv3J0Nf6xvSKFTSA37Zujp+qy/
v6/2WezitsgeoOxhmoQfrPtBzL0jgoSdU2eg1RoTejWRz6Qki8+zVJ8ia37m+h1jhzFZlidmz6Qv
ygBiNxdL1BVOYXUwXXzhZUZNwp7LoTEat46Jx7Vy6C1y/yQ+1jYLK+baS9DBy2Om0wXryy53z2tJ
eBCkpLU3OQyUo/RuiG5AnKWl22wn0266mswq2EyYEM/awfk25dMJitnXcbhdz4Kd5nGtkUGTYe6W
KcFnrQ25NvF7iBvEfRYt12C9noeRisTPxXG1ootG/7bZeCowEfThpddMXxkqE0tGU0tqUZfVaJQ0
Jb72548hO4LdXyuLfbzuHlZ+Ui+i+wlJROEOd4lX4+sWy01Sge7RpsxVbSpHUgaJcZsqawdnmZaD
XmPX03J3nEt9l1EscYIlbso8T21UDvpIkQzgHxbP23YDeJ2VEFBpk3tkL4/hZL1Uhkl/AqN/MG2M
wqTto1+klQFCRabLgu1dWA0fSrrw7SKLT26CKxRdcaMXR/0/JoQdrRXx+zOdo6nxkyy2e0BoEL45
iGsozl9kHIppM2e98Y38WWg97lwi7EnbyzREhKGJjxgnjpNkpW798cY20+2As7ce0RNiET0aUEP0
KgZ46cbPvujSqNH8p3UZXE9crYYQ6fhwTejS94hI9SLn2Y+uDMH1crpP3f16nF49kCHxUXop0lNz
1L9wQB8LwRJDyhVzU+3o8bQ5WwvMk5J6tNfH7jy9znlswHPwHA0l/bIWO6PR3tnaVjm58evQMCtb
lPzCiHA3pvztmhYVhdzYGR1+FBP0gcjtzU1GntBVIDGgZUAp0zh7YXOGL+vlm8m9f54mjAbDqKIB
ym9jyFPuajO5SgHuMWnlnDvwM/sK7cpgki+qf1QiSm4/zP7ctrGitp9rNz5Y2O6dDGU2Q0PQ+EWG
iI7af/3DddF2jKh7Mp7FpoFYES/q0u/jjDYegJKVQKsCHtCpp45SEl8/2TK6gWnDg+j1uYM8iyMO
N9h0byyS3wB74X0iExZ0Jk8VAkx9jTUYQ29OTWZcFZF145Jri5HtSlf+uo6zvfGubrxDR/GEmAkb
xOz1OHOLnEc94m6SJtG2TTC/pgYhexnxYZrQvHZDMPM2TFSjY1JGRzrWMYU7UBLpAN1L0ou1NvFG
3rLnDxjr2+pQj+rZJK+McrZ+n01Gg6HFe+Rb38lf30cZmL/1zIM3byQmT3emPEGhZqXu2aQ81hPU
a7XOelautsS6xcqcTZrtMGl0aEamWopa1LNoivhx+tBKksyLlraN25NXGVr0cGgJzy6Req7ynuZy
oc3vwEGcJxK/4JYcZ+iGqQvTQ4KQIWUqDcC7dVtLZ9+k3WC+IMRyjxmnbG+Se7fVh6WkPR8BN62u
osEdfSacEW1N3rsk2dzKNuu6NhLx6+Y5EBcerE1Go4yDHuZghTHcCKqLxGbumBvi1MVDfYbj+spG
WrvRx3IFP6KmztOrUzIyHhU+PQ9IbWn/Ug3U27Z+7qxkBm6nrMe1I2PWfk7thx4Is0FqUzJB/nxf
+zStvrXwlL2vTX1HRwy1ZUmH+WJ94LShxdFb09Bb1n59niAJMfCZZ+ijx2lBaLMWBLFLp18obZHX
946mq0B3eCT5ZG9Cdu3QH6H1Yp4NoPYhG0vm+Nr/L7VVABHWhXI8cGrUErVtXtoDC0FFOeil2tyg
Cz4HIr9p4MVba5hg4OF1JOyQnMc8Sq0Lw2Y2bOnZSNEHlzJ3HlZ8qEbzYRPU1Zb+Up7dV4XO6YVP
p59uWO0cZbTlq9BktygbP8+XhODhEBhi4sA0/2tMDimHODZ99Dm63MyL6gshMzyg+pkGXVuI+lXH
gestpFCfCDCAIoGDbqzuEM9e+HVm82IJi2kJK8wItlG6S2MHLfwSO9p7uiXw90JqkBcJ6DXUCTF/
rTrJxje7a8FT6noUVust71uXEJLC/YrQE7HW/fnDnW6VayaIRZz8luDKfScVkYcat0Pw5oOgobNz
9Vmya/JtQPFskLTCZomVIqvnh8zWSyjtl96k5Sk967EdF7osAKAhFuuDT7O47oVq+ycj998tabyV
Xwqr/Iya+LEcqDe8AN1t6J/oPzH4Mm717ZrQfFuhBOxOOKqDi7HjkpOG9a5fcgBP9YRhlUKML7Fo
OFtYPKheLaiVKOMc/Uy5EKI3eWAh9IkzmnegEDSAciRyh9bdLq5RAuruH8FDV4NVfFdIE2tFerVu
0WECereN5Ztlt5u/8IJsXYYP39JP92oOL1a+KW9O1ypGIM8HXULTcm9q4uLZzvxyuhBBdweDX2ym
JL9oF6oIKEhANhBeSBmp3Thv28m39mTrwk5ZdgY5THY2gX4w+u9ZhNEl1xd3LTv10bMaWVlAEJ9Z
c/K10tM0D5vZfjDGw5zPF7289YPwq5ORyanPHU7CIUWTf1wzfzaBTZuoN3PlPWsXlj3dDX6J6GzG
1vRlVT/QJtImtNS4j1L7BaXJRZgIWEScbdcbGHKhO5G9AkyUJZkx34BQEiEllYAs9OLb27yg+eJ/
M3ce220sydZ+lV53XlzlzeDeAQHQSaToRJkJFiVRZVAG5c3T3y8S1Ll0fU7/PzioHvTqFiWikJUZ
GbFjx95yiFXZ3I3esVsVx/JCkbxgHkpCglF/L9drrug8XKaNli+Ksr/bicEwpQT1QTpR4dIz6x9q
w4eS50YGfEFmyh0YgR76GzBmC8lwTouWYq+3ubFUXGKQjEGspvpqjGTUifkruJqshIWKOBnMZR26
lzUDQv4mwl4Oi94Wziaku6MoMeCbamfbfBhQ4Bm/mhobqtJr+2QzncaabiwT3Hhj6R3qm/PIZIQZ
ciHUzo3LgUBpnwHUow2Udpi7yBhUvGxftMLzyvoRcOs3aYsWJ4Q8lQzbU6sjpuvH/spuIuqcb62n
EV/akzFy7uk2i3xafj9WHA+aCFiVoixMzmeE+hejaT9XdvgtamAIB3IaSImUT5mOTi0gS3KYV+id
YRV9Dkf1XI/dlYJO1N/xCV/aAAcNu0/J3oc7R5L3PIwXFqPzsf44PIq+0EWnMXg7bcxlh/L+Yisd
+7YkNyyBkNRIKyaiiM1iK7XlSdL4d+9hy4j8D4JqXzLnqJWsXjB+Wjb3NBzINLr+mqx4m5UizsB7
VdeHyv4RLEPkvM2PYqu7V887ttktsMRKpg30QEOIzrNQQkGyZqF0YokRhEPTE2X97lixGXRR449S
ri3fXJ9DDIeMBJjx9xik/QZM5DASTBtBmpaw056D7KDbmAqO+JBmArC7oh3sldOdKpwV9qxE7QdQ
eB9K5GFXhr+9Lex3pvqy6QinqO7Yg9EzokTFcDP7PZEtrqX1EZUEL8WRyp1NHhfOBco4rT4hnR9X
t2PZwJTk1lnnYU+uMX2uRu+DZTiHNJHyVQ/kH/Ee6R0j4kzkT/otpglIn6s3rxwgKhehfNSf/sl7
S+DP56C8Swsb6zWXOSqaTbJkT3BZyIFDVZAtI0dFLS95/BBRFOhdfoRuwm8m7O5cX6767fB9SnDj
2skvIqAicFRloP6Ewc/CJmQq3Vkxrv2Ht/YGTubqtJZNTEqQEAhegHvrjV721oSTvIKDenjSh3Hz
sShaZswD665fY7VZS8rBJTrJPpJgWKGXPYGWFIwWb/wLBVUqLgbMD15UemVJYZfbbIHQL4/8ggiW
E3u18ERLeAOw6A5tbiSnbX8rMWhS+aPcvGMoAAUUijeNtFmZGihoJBkiB6d7PINEZOfvF8B43WTn
HXm0m13DgCbkvegGFnXuAF1xjY7QzzmjPUCQqFo71vTBTkauWKrXdQu7UkdozaJN4WWniYYujaIQ
uBERvC2IGh325KKv8w/P98axcplOhhJn+4zqveyuxnWYZDAxuOZN50LpnareFMHnXMPsXsR/pY0m
Ov29C0M/heEppe9Gzss/PMtb+xneMqxTxv8hab3YLJmtpVDjGVplwz4wYb7MRISgtuLTbmgulOBe
2fnHzejcSB5TomzP+PNxl7d0qdk7hsnuGi0DLiQL/g8P99ZC2cwlCpTuAKm8eJEkylmGZFsn0OXS
ngLot8RWGG93ImGoUnfEh640RkU8mToWbWzxbVKp+d8/y1vj0r7hsa2g6XrSEHpx8Bu7Kty6b1Gi
LdDz0RG+s4LrxHZOd5U3aVPq4RsgAgZB/3s0wcyUjt2GzpvmkQKKTpe/psqIKgfTR+6T0tW+1O0t
AGq5a/dvh83JFBufBD+IHBR+YmrXa4wUiKgVyYiAGr0d//7778bY9+uohjuSaeBeBEcMmYPnX44x
/cmuROYS1AzTYTtYIFyNGCa9Rv7A7IkPkpLD0GCY4tQVmUobyam4lmH19HwyIh91R5g5fIiSIA9q
5DxdP7xSKK5n4szdTTqtPGa08zxEqtd3L9W91moIy0ccQtH617KFi+Sw6EzHKGUqLeJeOFKygMoH
p7aoUJWY4ybcXBqVf4v5qIPuerhUBQ2rdxfD0D70NshC6/FV6v+0dCo+P+bw9DRFl1b/wYqsq96t
ryxK2cjkjRnTSFEffBlEIU9RPHI0Risk1hXmiJjmRT96u4IiGNfD0sgfunzbHlta8Tkc+h9Z55x4
DSy5kP7PMWz3Kh5gEKXwS4ptf9pU1gpnCFCKLdJ/gcytGyaKifZWV7OSqkacmFSygvY3tK6fAIiU
g1DtNMZVML47UUmWdHEZMkQpd0w+oLL4oU+/6zY3ydr74FYbeGZE06pujhQiIsXOP+yUN0Ir8gZs
EkMiBuoQzzdKXFdlPfLad40jt25OBhuBlLw9DfPg3JpIBNcu0SQR4XR5aWvfvtDM/lopqRvrhwE6
/WEib4yU6h8ejonHV/vYsyy6Kch0wLd4FTDcbRLmmo8jec7FbOT9aZC6OPz0qctwj99+RIlvwLIn
0I71oPkR61jNO2PSXNzBIGkvvPi7vt7gddA5xapt+hOTDHSEUnKyntIP7VqHtykibvi2HGECLAl5
gqMPZM8mpF2qIZuF5pLhJLQ6Y16DoIu2du71AwRuAetqxzwv63ilxNJUqWFibhraLpnEGr6lG7VH
DJxVGGSuKu3WTvqPpbArEcZCrdqwPo0y3K/+dYEHhpUxbbnLLgXR9Qek/KsaPSmOp2iXooJ9Cb2A
gVUOtU2/swk/dgMYQigK5Q0FXFO3XxAW2PY8XIwnSDgC9G/THwkTwYXDKGFcf1f9xwGcQGU8kntJ
yoUaus6ZgiWuZG2EHNF4gFBt2a2y2kVelzs/q0Fat5xTys4rfwSw6B0CwJYxJMtMkNQJdxrpBXG7
UBWyHX0Yi/jjdvxZWibKyeSAWxQJt8KFUuqU09a/6LtzvH2+1TUIdmJnp5XvXKl0NBf4Chz3vGeH
6ikhesD2EdpLf+egWLVE+OG8GLDxTMxgZUY106/RtQMUreqvvKKOxmLzugroLChzkLq0L3BwXthd
Adjrty1U1PIrkQqsBIVZghppnKqBBIetaTCbcR4sNSajlj2gKMwNcEwTvAGJ5iJomo8N5tneJn6I
QTFTpMFPEI9ltJbWYhqMG8DNMylVIp0X0omGpYq7lqtfOPS+18NlY/NylUiI1jnVIe8wnKDG9eq1
0goDG/jReRhlK7MBkssYgn/net/dIkeeybgvSvckq/CqGhLv85iulQ2VjPiW40fwobshsU9UGqRC
klLENEKQ1dHE0zH8WNINVZWyldafia+wgTI6SCVDA4yJ4LQrn+ukHRJ3XiTzSVgGo9l8pTDwCZUg
V/OnRRX6p7Kzj71weHCL7FO51YtTyLTXWQTTowqdk2Yku+C0M5aRfQl7+nXqFTthdBSmYXjYCbIr
N26c0k7aFM3hFtUBVEKac5+hW1xY8js9yXHe8MnkcJg9yoWtMSbaLWzRH1ME1bo26Qlif66AB7XS
6+6kCHImZ+MjM6NOC8QYoIplOLNEElscNmrB9W3CbHG2gTXEOecPFT9Q/UQXguq2Q4RfoLtJaj9O
Gm2T6NeaxtYQYDmJ1iLixPwzcOQbSzfPaq/nG3djdZh78dLMjA8DXb7z0Pu47sDQohCBXMb5P6SI
fRzXhX+cIVmcMQ50qCAuhKgvw9ONF9sL2yOv5JStoqo0cT6nwO6r7KQfkQdQMHXch0j51PFCmFvI
+9zWI+L96o2HE+7vqfHFHEWDVkryrTec0DX4FLtX2pD9VJnOLt3BATxz0/pQlZ4Yaw6rLGC0F9AJ
uDK+7yhsD1N08Ybhpx9nRL1se1T43X3RZtdK8IS5e2kqVmA4Iqu0jozjrN/eKp5aBnRJN9n6pDRF
t5nnKG80K6Z6Ug5DpM9414yfCNe0TbUTVFLxm4YfbjlKb0jt3aohdDr2eLGuPbohTDYi5Gh/Mjrj
LkNpQKo0A5oGtCT3auv4lwVKO8ig4dfgmLw61AhE02kMBPbLN9djn5ARtdcaLji0EK9di8EYWV+E
2e7IsCP8TkGQe0LWxskNeBPDj1rEusrERPG+pnMyTvBOeO3Sc9ABrYgrt6qxqenhvRMw1ouY2A36
bZ/L7KuTkCoRGJVn0BQzM9m039VbicWZTn4khdu23+DXkZ6GMEJBXrQ1n19JG21bNx9M9AHDfPqQ
rxV6C5CmeVzMUN1j5rlpclHIarAjAvR9DgtpVSsmdQNmSBuCjLpK2ku6M8r8r/RyyK3RZ38QBURG
fiUNjAXXVgmT7d0pXS/1a9TH0LegkOyOUI9Gw2/9YPVSWEnrHQowo0+o8jZLdJzGlWbmnO+6vFYu
SVVy19roee5uKXneJLqcalcUG8iE4y1u7I0LM5zTuUwKenNcKnrChBSNyuOsSX+J9UwJjEfs1o4K
s7sanWBJ5wY1eNgsIR7lCHeUzmUOkLWLpgaMOa91bqzk1kS0SjI/29teT84vtd/NlH9bp+uPEDAg
FckghKSyCvWHev1bbWnFQERu3l6U2/gE/Ja35LG3vWS86AL3UjfHYxUHFYHPs0gdem/6unGxbZP+
nCpoFBOzsOEL22hfNNW5Nma3KlgY/vA5qaqbVu5ZFVjUP1CXgURuGZBQ4aAwXYkWkKam9DqyH3q9
vHVL7Wvi+V8RWz3ehEAxZZvit94VcN61EyfVkRrgEaz6om6iX5ox3YlOeDPyZ9AQkUfUsJcZ71Q7
v7DHL8k2qxeKmg98e265dKhqrcJl4WMqHdNu3S2ZX7u3fIoYQcUAlzhGHqYE4D29wdI0esFgH10J
oY3mvBZnrX2nFYxSF5LmRvVbhZYpg4QfMeaueDuJCKz5DldEOAqiLaMEyeB9GkvvYrOuUWU07lQt
7bQMQkn2rnFUiCtYM2ZZzKRbBTE1/Q23+jiEnaCqEzpvd6qFak3sht4m506/IDB6lK+hw6uKQARk
Dtfl9yAI6IfK7I7d+p82Gb3NjN5sN4gMcAjkSeGhamZcpBfpmuxIwT9KOzdFxt7uoebgi2h1LS48
sr+jADfJJjtNU+0LAqkr9fodcIkkKn9A3afPE3ffwzC+UT2doUNgMmWeVvCW7YZGzDpjPDvHeGeR
1RkZZG4eTjEHWc31bGmHZlH4XXlphSEIDg3GL0Vnn7VUmS0qGeKTph7ESXBgq7HsHkpZYy+7CZkX
3mFIpddfDiI7Prn6bZr3P9FoZF5S33zqcuQ2TPGNKrDHQufza5JryF1B8RaXL6p01Y9SPTVB5/su
ucfK/MKv7cMN5BlYY9KpxkPwcOu2u7hQ2PyRVM3OmC99XGQOTcE312b+20eDRaQF6x4BaOGhGdOP
epMAlxAlaigqC3TLte20SFqkfXAN+LqxsPmTeCu/cKLhoco9we3Eb0vn1Iu2Wil3uJK2MuuKyRlh
dKiOk6LvTOVyoo+uT/pVzdBO2ELGaFDUVhpkov1XYmudt82xI7RMvwe5wfDKxqCqcjAPkLCqB0vc
V462tfnFlz00luLZtD6VTksu3zfzJ+bHImx9qcIVRKYZ4bfcq24VS2qbavYx/o5L80xwZvju1zvF
ZQdpkg197mBZs5QL8oKW3L9Fzx6wmwiGz0ttYxoJIwwV/D6AHGD2IQOeItmChOah15ZHzJ5eC123
rjlZXdBd6esPu2cQG0GSrLuR6umQZ5G8tLD1pZ+a6BFJuSMmWP5QfQ8yxm8bsr0RoXEKfab/K/wC
/NACW8I9Z+F3mIUmkBdQMFhVHkKTdQIopyKWva5JH5ENcW3GtQonHZdtWAVH7gaxI63A287LLt21
fatEpSvEVw+HbFr6wjTsRtpHLUbvZYdWS6AN0lxDnQMNX+Ta7gJf84/XVEPr+psFyIWJVvJ7025g
iTX5YRlaqwy/ZKoffHlshOCkewLcwI5Wqbbhhp/9Es1QddgmPxiWbkDf36NuJCNFMSGADpaQqJ7G
VXCeO93pevMrttbf9eTrJoR7VckUoKJt44FFY2jpMhwBhcNIf/iwWRda0aAiGdJYYCZkJdK1YV5N
H21RFO1EWxSmxqW1RW0UJCT6OJxRmfcfa+RIkZQnTRWF0u2WSWUwumrlI0Bw4SNkahWRdjYM+vbM
ReS0DZLtIh69y0z0Tx1RQsXeJSWWjee0663jOLvE1Ks83WyTaLkdXbLsRjRVEVctEVlNzXpzVnVQ
aSzzzmjtfIVWSs9LYhzaQhy/ZUwHDZbIKTB3EhXXAqIgoq69qLu2ovOqieBreo74SXnriRJs129+
FAPasKmHSiyJI1XMBsWYVjRkDaSnmGTekN6MbAx0ZidRnDWQno2QoI16tGhNUaVNK/RpI3Q8MHKc
ED3HLnfpIolC9xgHG+Zp8Bc7Dg0ygIJZsly0bx1EcJPR0o4APtEsQSB3iK3pOEcZvIM7TB7C6Wfg
n+qRJ1gMNEfzJj1OYSsy+03qP95rosVbIcrbOybGfd+tqidSh+71yncwyitFyReGsrGKJwKzLzq/
G+kZ6fmabtqJk58yG7PokQWukQdO6bGhWYUCsChudREhfhA14TGPv/TGcOMjM9xVBSNURXM1ZMiA
16JFXIsqMVrXFH9ucN4jWOwq6eJMVIyxJYWH1XIk6b3Ak5w+VEgeB6J9jJsbLdLGyVeNmSG70wJW
EIvrE7ZXdhyLgvI4LQ1RVM5FW3kbDvpZ3k3rc9+HD6wHEbJATgThxNj6Ir50RI+cBqBoNvtt/1lH
xBnjYE80nc0t7dgamWfm4k4+YZz0Y4pRgE6ZzzrsRBXa8q7KtkpPBwMz37gtzypretACfGVFURrx
oHurw1UXqek+zcChEZ/uEKG2RY16I7rU9XIMch/hcS0GlabwS9tPjShZk7qsj7eibm0jc11pOcDr
FnFg77fTlv5RhyL21CKNDad9tbZJ07TC/Vi63mV317X1OYZKwJlIKoyJES4yWoa9K7LbSNSsSpHi
Xod9wA8dHVcWwpCNYnfk3zYi4E2t/cFF0bstnAf0qE4ykfoudES/y4KUtXAt1IBFEjxDGzxGI7xA
K7wX0fC6KM4oXrzTPI/zoyxhGhDgMNPcD3kA9gxRCT/xNL0YLBhF8RZh8hqF8hGlctLO9iQxy+9x
mnzPRMtcRM0nkTcPnGOL7nhtIHsOe5NMuwIa8fv1hzE2P04ikp67XsAZBHRAJGggOh/iVfGNKcPL
DBkJaGzmZ99KxpVV/sbhIIIqQIgp0+ABcdp8VTkVtWaG1onTG9ZpPmVYQhJdsyZDY6nZ9ismm7/Y
qW6dbaMM5h5PaEwOBREOxdjLnYTjhJWNUd3oa3qjzP2fuLWLvlUefcv0Dm/Ueo16l1cij5RnP7Yu
hUxbN9qyGCC8xKnz0TqNQgRvvKGpIKpPZ2Xjwc1K2e3rBC6N5Qzmia1X6+WwsfEBie82efSFvWGd
ecC6XdXoZ9vYcw+R1zwdPfC4oseUy+i8szbAdsH0k3DpetFVP7qfSmGhSQZBhn+S4V0niaaCl+V/
lFV34XQPVu1etXVXoVjG4DAjmwZV3y9V/WU1lah33YiLh/JlW3cxp8GMl2p2eVzXCKV9U4aro8k3
ld8KoITzkU0DRprThm8DCtQnrfvVDot84WfUIrGPHEeMpFJfQ+gMyy/uVH5RnILJBTVE/vC27beH
O0jAw50i9/UVtmvQrwIMXv0cGYeiJAN2Qv3SRkPqyMoGlyQBCkqAYZ592kat9blmyVMU2bFNsjC6
YdIMg/roJhmqfmWPrIwNKyLx8wfbSstlJdOaTLdqi7VpforAoCa9ulAUkWptJ4vesL+04ktZ5CV8
2DEo4KugIBR3ln7UWuMPA4cNuBxUEUnMqKq28fGEy9tVZXJfxxPe6E3gLU2GugGevNMiipZkXQwp
oOa3SPKmB2UMkB/ROzzx7E/DOrJP18gxrg3GAgcf7m1tGqcGWrthuV4UMp6C+coyLNqOmxteibuJ
bnp2RltTxIX0YIRGtGFWNzaMn/q6DLhyDW+15hZGS745j3HJmj5vNhbGQWl9m8cAHAi4rodhZJYH
5r7T4VGYjdAiekCUxiVpiUIYpLDNabktEB5ZBkYE+0jz/WPacVKryY7b2YXFPSKFGRpD8ICMUwvV
u7KNf0cDSrx4Z1WLasohko3YUfRJe1MVfgMbPgU4tu499Ed1H1RtYyQfcujJuAht1md+aiCN4k74
ShR8ew93prJy8b7GAArMNItb0JcQWYCiyr5ZCRkZ8AIxbXMbFcOxn3p3FhD5ucdSYn44HJt6fz4w
YWfwHa9KHUWvCquMVQEJlAk27GYhka8c0/tkBfX21Ko3HKixPtb17mEzGRPTbvZqQkaE0qOkhtLB
wmIRkhuj9SJCfG4x+unXzN80R3GLqyJiIsOxoeUfcvhbH9V/OZprHJN1M1+PZORpjMJ6C3zF+7Qz
ykQY01Wqfwhd8Qyj/bgKt85DUTXNWYtECabb5dngtfnKaxCtXNf4OTQtB1zasGa+HejjIC3TDogZ
ZSA63POMiodajx36UjfTz5sm26zMoMz/abZITbE+5x6g0m4aBv0Nw2Si+kULMlm7qNcZeGtwhuBu
W4ytAoP52ecafrIqu1V9rAqXNd2Ko849yQuxOd9CrMur5kZZtego5UGspO+I6B+DDKWQXYoP/to8
7fGRXZZ5vdK0rXXSVTcaV+xNE5lXoWaf9RZov1RKgni0Q39ul/ZpuaXmLdbeZd8HH9eNfuzQfAeP
tZKjIQF/E5Kuo1VHaQlMO8CjM6RaxOv73iz8z+LL05/4ZUTV6lkXTIBdoYsGsUbKKwgtYwA0HVxE
DXgRspx0CiGHh2t88PQo/uX61iLedF/b7fgppPC10nOrnGL0KSBEe2b4ewhAo4UXS/f0jv7mx8y8
b312jeqnC3ym9CUAtFG9az+VNutaNMkqCbTbxOuPIzO+mMAmIIeGv10BdNsYSlHMZJAASTIqpaAs
3UFY0mvvJpAu/HtBwIeJWcEupRKCpakVZzm2mQvV68+Z66cECw4xNqYvENdHQUgBJyg6kpve4ea8
yEIk5xLRmpARlRYUn2bn4bhpmWIAktw2SDSLy1HSoihdQEcNvqkiErMM8AVIaEJj52I+cbfmV4yt
qTvi32oaG8lWCjhxBM2h641W+YUu1tGmAaBugZzPov5Uy+Jvfb/+NLqgC0jEQPwx7hUZVWa6IMlT
lG82p8A/UIbdhZqB7DuDhqZWIlwSkwnaIOiklgTgAHGzps380xhyljcySY9LwCl0xE9OxoXx9w1A
8w3Cku8hNBBI/+8N6otTj6M9hNiKQa84Z+L+i7oZ01ijHeRsjgyrwCw0Y2JDAxFi8mRz5K8vtHWz
oh2AomgWJssqq77VMWY/QSfNpJI9nLu/Qk9AXxPRDB2VbjMFbijaBGPxloQlTBB8WQ8pxW4crqyx
ZqTIo/Eb+D+ssaxOwNy4vqYI1HX72yZ9xZJ7io9TuFx9dNQ0ZDS0FNGW8ivC7XS2MdtyEYaY6WkV
2uu6Xl84QQ4LArJNj3IB7GmcWUMI24sksy69arzZaslJ5Am7solu/RrzhjjjO/SjeW0wJLokMWLm
2UcQ0W25T/BFUsgYWksrLwuZ59SMjq41dYF91WkUk9EEaXC71Un3ne1Ksw0g+hEmoil+ZR3XUR2H
Xze5cabIC41U8tMAPL/Vw9PM2CIYX12qtqLfc6aEMCo+3gWu3NHaOdoWohBVgojJiP664Cgl+n04
tXw/JpgLeGDCywsoBQFCj9lU92aH1roSglHwt5fSR8cDhIYcC9+M089tFp9vJTvSuQeXU3BTaOIS
NqIEiRYjmuXMjeQbFjUr4rsi8I7xth9pSLJbtmN+kiKNcahYGf6UfO02N61IlETNteZuo4X6gs7m
bL2O8mVuJ8EqMdzz1LUwyPa/qDEUugcgTQYNwYrWp556PzbGcK4aK6qdZwPqORBl+/a4dinOhu9b
L/YPy8y61of8SBGp4SKfgA7c7XBJ0VAQftgaNNZI0VBNWUWBPBwhvKpB0hRYFEcb5o+27ZmwhtXg
kuk13iKEZk+D636SqTmEr8V/E6PuBiqrhAMJfurh9OR6Qb10HMk0noQXzcl5Y6JUYOgg/L6RX3Uu
Um3SsCrxSTx0RfBzgkLGdP6lCrFqeMcCTCsi54Rq2Vz0Fbdu5dzYW/RFALm1ohhX0pROGkiivVkt
Abq4HiRYMftSjp1L2+S4T+hcmEotiWCjSJOBn34ESELW8CabqFA8WGVi9WfiPtvl8ScJhIbF70JP
DYgZ8uhUZYd9DiOTuXkhUzUyPSXfd5tiNgnMjDHRpqA5C95W9YytqDA0a2Wxx4cT0a+V0vy6ah+q
8fqhBsX/S71dfnpZxHlzW/z//aU/svBv/6JHtbHbcYva2M+izRt5gjAunsnZi/DPMw189UTqcf/u
F6T3qFW0v/jNjnvA+BCWJORBDMf5JmSmtIC3u/txcCCUR1e3TMc1TccRigqf92SB/t0S/P23263l
3/+dZ1/g/lcW50t09ar4Z2O+0FxzdLhWuyfbiUT+taSvV+LlL3qyFM6BS2+XpeAeFkIqv/HJUhjm
AaP2OkkDWm4GdEim1ee5FBap7H+yKf5hKcANfUaZKB7I218uheUYZPQm5Dfoe5Jbz3MpPLbK3kuB
+gAdZ9OFtA0Flt/4fFcgARc4/NwzXB0q41yXwn+PXQHBFhlJyK22jp4FwefFUuiOxw/YF6ati07C
/HaFq/P4EPH23hWMvZgOJF/MAjxdCK5Pl8I+cOlU8Fd0NLoQ8J3lUkjYdN9jKTzUKCEyohn1xlLo
Bwg6ikCGDD7A0J7rDeI9BvT9bhAOBX4wqGbZEhZehE39gJUgiphsDm4ROT/zOyCyK8TTbu8D4snU
RGByaaq1eH5AzANWSec//Dd3iUh5zHMpzN01v9+uQLrGJ3EwdDeQbfFyKRwz8FAsIYzouhnMNlaI
FOs77AoY/4bMkTBv7z5PsQLOB0zjAIlbNN/lsp3nrsAd5j/Mu/8mxfIOCAO6Ca9ad15nmwESwPgH
KY9CkgrEmea5FAbK/O+wKwiVgLA6VYYFp/L5riDxRgnZ4mzwI0ZGzF1ON7MaxLVcyoa9l4JyDDCa
q4GBK4GnX8UKTo4nWQWMytmmWCyF+S55BWsg7o+ORXH6MmhySxFOXdy+UN7yZxopEBt8j4WgwsJQ
ga/r+ASF5yW6f2CjMM6W0F2TTIsRvXlGCoLm/kvhHXA2+J7cpfTQEfN6viv0A8diR+gk3KhZglzP
cymw83iPq9Qmk/SQJkWU9K1dQYFGXkF65Yso3fyWAtoX+nsyV7u72/ZJsdwDUcskHASuTpNRrogn
5Vhw4JFgkW4CcgWGKDHOcV/IDfIOKJZLXkFLk4DgYyLwxhHRmUI3iSSmCdDlzBavkGHwvbNNJzCR
kmJh9UeXzie7grwCNAe6mGM5loV241yXQiVEey+FyaAtwQDI7vUBkaUwJReV3NwVyG92B+SvaCGZ
wN6LEXg+F6rjeGB71gvMW4Be1oL0m7CJFrY9v8UwmHjn6d7hQnUOKD5Q+2Zn6K+BXgKnEwBrYkAL
Lq6LZAVLP7PMW1bC2z/zdg4Q59BNn+vhD7z/PFjQE+D6AOQC7DLtuS4Fh/wdzgfIpsPtTLXFkL44
4TxZiuCAPhE/DqjhHWANa5alqbpN908s2BW0QJgioPgE4hSc6slSECos7hcU6V3uUvKZWS6FHBBr
t1/3ybFoj6EbwXK4Hp50vvE8x5KlEKsjrDjYFlgUzS5U/HWDWO9xg4idA3EAjQ8W5GV1qh9I+Y4/
Nu5AlK5iGDDPuOm8R7CQdeAGQUcal5zXXVO0RlBjJsPiSp0xuinmV3vnFR6VOqnFLoeSPuzzYMFC
6SwGPVOk7uUAzW9XqLi5/wGxD1gGcF7euCiMv1wK48CnbSwZFhlnIIj4/FaCsKkKyT03hUunA73e
XSqJWhVr+2RT+AegGaZLs5QFYfeIy+fMluKvuGm+xwkh86ZKR0qLilx92yeLwR3CmjuoaJBekG0+
WvDNMN98RJb2uU6FeGPRHGaTGbz817wCKhO8xyjXhHww164Q99v+u4JWCOU3mARflncvBdfTXYGH
oolqFZ0S6Qy5s71MhSWzZ7BwDjwhFfigMxggvrEpbIuqL+AEeUSS2eYVHN69l8I9UE1ASg0Y+nJd
PtsU/sGOXxEAAzukpTNtmnI8dsDrPpEC0JtXvQO0dajYz28QOoV0QkiwcCjkprH03eU9p6D51w3y
DlWIfUDBKf0gvih+qi+aIYZ+AOLtA9+QfkjtOrvb9BG6kXGT/WMFoUDqDMNwzFccPUNWgqVgW3Dl
UpLNdSke8+B9TojDCaE7hvELp0Dahc9iBZsCCUuBscg5uUKkvzyzHOtxV3j7BwsACzJKCjGG5FGU
e5FWBAc+9TkZmM0dgpfdYx9qTsHicSneBeYlILrguLgIv9lLJ+EGtIGIhXIo2ehcd4Vs571jBXek
wwnw4ae9hXhLH4SwKUjwjvk80wPyHk0hH6COnU8KpSDv57HCPCCSSOTEqQ56ziOXek4H5M9taomC
6577QpIsCFc4D0BZfEU3gY9FC1EX7ppJek43eZ5HBG7pe+SbNI+hV3CFKJLec/DGP6AjRLphQP2S
8zNP8EY1hd6DWiCKynRBeOPwKV73x2BscjoguUojZJ6EE8Gx3iX3Nuh0gEUEpFEoxT/fFfTHQHlt
GKy7BvJ8W4WP/ar9kixqLUOixEsQyzAOYNVDUuRkYB0x43kQY/84Qa6J/j6TUDYddeLAy2pMEi8b
gItkVN0v8wyZ4JHvEidE6xziGbYGu+vhKW7DVQp0ReYNwMtiOLPEu1VzbHev7Xk4QPZ1jBkoPanF
XzTHjANgcDQG2Dg7lt5MdwXZ8N45hRRjANoERQefizcwXob1CJeuC8YFRW2WabfcHo9DO/vsCrog
zHlwAoS2/FbYlB4DPRIdk3VxLp3prvCd9zggmKcz78E9+jYBaX6w1WMlqu8PcMOyEebVIzmRucpn
NYdkEXQFyT5hXcyWUMGzMb+1d3RwhYtJ+YVIgRg7vxiG8Q/YazamCS5dUgeQb8btMGf/WtRlpFjm
5jj6u2vj2b4AtxIBDjQh6ASA8rk7zHCOtSgUy713hlDRTJhc/2YKhDlCpk9JqXZl+TxZR8Rz7x1q
UYexe7ofPiwSmbN9yakA5GauDsckwE5W7HEYaU77Yhc66VC9w64wLVAYAxKsMG5eMLupPGAbAfRT
dwimIys1T+TqXRj/lOMMYO/QSm7Sl9ECGAdmidyzMks105VgS7/DpiB/pPnxdjWqw0Sj/0OaAdop
m2aOK6EyzN2T7ZNhOgfCQKN1bstQJejU8z1hHMDfZdISlgEE39lmmFxw+0cKLlPIqHTOIfRblB8v
loL7gx8+qcznuiuM/XeFC5cZeFj3XYg0MpP/bFdIE8iTQEGxysVN73B2S/F/GPd7JFmIlAjVDEwf
EQJhWD1BKQB2GU/n5w6YJxfNbPMKOrnvEDfpjtL5eOz9vcwruEyRhxLGkc0GmWPy/ViSvQuDlz4X
TQ3gbVjLbwzlk21aJN+PAgWzzCvUHbJ/4BSOO9mmTnAErXnJL5FxGHBvOqQQ0uZZkv3ZFftXp3Dc
ZRzfh3Ckv7krwPBMymCZvCTh3K39/BJv398/bMo8DGkkk6OQdF+rYTFqS4VObepwhGAq7tZ+fkvx
pyTYJ8miS0qFEVCHk1a/wrmDAxmYA+SjF6bPl4rGIP3+2K6QVvEeZ8pcKKuvgSwWh2sWYisAzk7p
ZI7VGMjT/nepC1zBnRz47qPYz7O0IlDsXs4GLBtFuZhfjvVYoz8yi/c5HyD+kPEoSJmofIOTZxxQ
hFGdSFeAnmww26j5WDPvtxTUMtD9uT12rLxnu4K7FHxIcFTEFmkcP0KI84ua4EvvkWzSDvYREXwc
eHm+FJSmqL3AMGBMhDHs2XYHqZTeYSnoCELqdhh3sck5n5cgMjrnB5TA0PIgG8xxBkTFCqqn9yhN
4RqBVNA/f2Mm3wevgGgRkHpQqJCP7uL0DA/IuwDeUp3z5umCQCl4SbOBtUo6AbpDex2Jgkcyy5yW
4k+VrsTz92eiwWHny7qEz1fKYELh9SjSRbaC+SDF8J1jZkEk2z9aQHEXrRK0EqFr+gqReAJY0C2k
gqefCLudDBxIfHbozS5aIKKwd+B0kUFzuC9F/wt+9wt4k+E51kgJcUJrnvMdImd7zwMigw8u49c2
hedbej8+IlBg3roHR3G3aWZ5QIBn914KqnSmP9j8sP1RCHuxK7hORZyAUg0eivC/Z4n/C+/oHRgm
LAUcG5m+NhSdn8V9Eit2mYWoVuzKNRkdmueueEz/9ku9/3TRX3DyUEiDbkCmSZFOtPgjpzOnm/QR
wXoHWUlqMTrQ7AYhDnjuC8EKGN2oNDCHD1eNWxvq0Vw3xCOVdr8NQdUJyQT5GhG2f8HJA7aBVkHO
wSyyC8w1z2FKRWN+D9yGoVHKD+BdtMGURuCTMMFSoPHPrDGU6Z2G8zx3BQXIe6QUgLfSAyHhfi3+
hLgNNwuojnBNRFdvrrgmGizvcI/KbBT3ELnmG/copFUwTZhY3B6iAjW/WPFXAfIOI1I21DMACVcw
u7elJeHviZg7e4MAOs8TYtDTfY9tYYvAGJS0P7XWs2ABzC1wN5QD4Dwc1Oa5FDK4tPdSeAcoEkAb
4KZQZBNe+7Ol4FggcMLwnPANHkcW55dXwILZeyXogdD+kCYC+TZvnzL3yUpQnzN0Co7B8IMCuf4f
4O7/YL3+Mt1ZRHH6S9ntxA/1W648/+4v/LGaef3zR5uZ01///V+gTc/+npjv7D76QdkAyf//n2eS
3koL78kP/2jjqY95/OeP3+/1Jz/7rD9f6s8fnsQP1X31MxrVD8bHp7y4zzDtucA/MfrXWdtg2vTr
qRcO4hGcTeqd/3uk//6vZw/8ZB/83Sd8f7h/+btJUSUZkUO1728/j3/9Sh/e+gJ/PgSAdN8PWdxv
4+Y+/ddr06THDxHhkn0/5KbAFPBfy4c8u682f36dbCU+A6BfKdj8/We8tTv+klh8vWf+GCe99c+e
nwf5Gz/Th/vqf/4XAAD//w==</cx:binary>
              </cx:geoCache>
            </cx:geography>
          </cx:layoutPr>
          <cx:valueColors>
            <cx:minColor>
              <a:srgbClr val="FF0000"/>
            </cx:minColor>
            <cx:midColor>
              <a:schemeClr val="accent4">
                <a:lumMod val="40000"/>
                <a:lumOff val="60000"/>
              </a:schemeClr>
            </cx:midColor>
            <cx:maxColor>
              <a:schemeClr val="accent1">
                <a:lumMod val="50000"/>
              </a:schemeClr>
            </cx:maxColor>
          </cx:valueColors>
          <cx:valueColorPositions count="3"/>
        </cx:series>
      </cx:plotAreaRegion>
    </cx:plotArea>
    <cx:legend pos="r" align="min" overlay="0"/>
  </cx:chart>
  <cx:spPr>
    <a:effectLst>
      <a:outerShdw blurRad="50800" dist="50800" dir="1800000" algn="ctr" rotWithShape="0">
        <a:srgbClr val="000000">
          <a:alpha val="43137"/>
        </a:srgbClr>
      </a:outerShdw>
    </a:effectLst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txData>
          <cx:v>Kommuneløb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da-DK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Kommuneløb</a:t>
          </a:r>
        </a:p>
      </cx:txPr>
    </cx:title>
    <cx:plotArea>
      <cx:plotAreaRegion>
        <cx:series layoutId="regionMap" uniqueId="{F6F38731-5DDE-4BCF-B0B8-6777CEC59B65}" formatIdx="0">
          <cx:tx>
            <cx:txData>
              <cx:f>_xlchart.v5.6</cx:f>
              <cx:v>Antal løb</cx:v>
            </cx:txData>
          </cx:tx>
          <cx:dataPt idx="37">
            <cx:spPr>
              <a:effectLst>
                <a:outerShdw blurRad="50800" dist="50800" dir="600000" algn="ctr" rotWithShape="0">
                  <a:srgbClr val="000000">
                    <a:alpha val="43137"/>
                  </a:srgbClr>
                </a:outerShdw>
              </a:effectLst>
            </cx:spPr>
          </cx:dataPt>
          <cx:dataId val="0"/>
          <cx:layoutPr>
            <cx:regionLabelLayout val="showAll"/>
            <cx:geography cultureLanguage="da-DK" cultureRegion="DK" attribution="Drives af Bing">
              <cx:geoCache provider="{E9337A44-BEBE-4D9F-B70C-5C5E7DAFC167}">
                <cx:binary>3H3pbtvItvWrBP596eZQVSQPTg7QJCV5Tpypk/whZFvhPM98n+88Q//Pi32LkjXRkiwD6gtcooF0
t5VtbtXi3rVr7aH+/Vj/69GfTdN3deCH2b8e6/dndp7H//rjj+zRngXT7DxwHtMoi37l549R8Ef0
65fzOPvjKZ1WTmj9IfIC+ePRnqb5rD77z7/x26xZdBM9TnMnCu+LWdp8mmWFn2cHPtv50bvHqAjz
TtzCb3p/ZkzDYJp6Z++mT4ETGk6Wp85jLr4/++z43uwhSq2zd7Mwd/LmSxPP3p9t/7Wzd3/0n/JC
o3c+lM6LJwhTdi7IvKiqVOLxL1GVz975UWg9f6yeUyrKjBdEIvKMEmn56LtpAOnjNJrrM316SmdZ
hi81//eW7NY3eH926zzlbuP70/Dp4CLsWzcni/TFkupR9x2N6/mi/LEN2X/+3fsBlqn3kw1U+2v6
2kdHg3obpdlyUU+Dp6zKiqyIjEoKr1B1C0/lXKEy4WXKVEWhIpXw8eJdWgDaafP77+XPduqzG82l
4FugXMoMAkct/f13+DRLM39WHly/N9qnfC4ylRd5XuEpY4RnW3iq5yrleZmXFEFghFJeWT57gefR
Wu1GdVu8h+1dlD7tNdNtyUEgPE5nwNfxsqzoHNPpXDA9VyT4YIXyEhFklW2brCCe84wJosoUQogC
R7x89gLi49XajXFPvgfyRVTOnrJ8+jQLX/rinuggUP7Tf5ileeafHGNGZUFRiNBtqBIhW2YMjCUq
MIkXBV6RGWF0G+NjldqN8Jb0W/DdEhwEuuMCQcgrG9wbHTSsF5gqqsoTWaEC3XbQHbIyJTIvMIFI
MnbdbWSPUWg3qivJtyC6EhoEmn/6/iyNZqd2xkxgMhWZSKggyPC2G/FwB6dEVYrPZYHx2HK34Zxr
9PvvwxrtxnMt+hZA11KDQPSmCa2HhvsynaYPv/+LM9Apd1lZwRmHVwnjCVHFF8D2oOyp8u46CoIi
nB1UaTeye3/TW4De+0sGgfv1778fZqE9LRFlnBJyGDKTeSZKsvzibAtbxocUh1uV4nXAcWj57EVg
daROuzHfFH4LzJtyg0BWc/zTx1KyJCCaElSZ8qrMtndc9VwQJBU/FwVJnrvwbViPUWg3pivJHqCf
m6enfZzNSmYQYI6nZZp50UkPuAwHXJEJKi8olBLWBUibGy5/zlNFElWqiCIiKNrz0kdptBvOtWgP
z4P801pqEIheTYNglj4UVr60kp2kzxtjYvlcoAiIFRGbrSzjuLOFqXouE0klvEQlSQWiBJzjJgl1
pE67Ud0U7uF6kLDYlBsEspeZ/ftvd7myp0CVnjO4XVAUYIklJok9S52fYUUC/mLOUgg9avEIfXYj
uhTsoXmQmVjKDALJi8jP8tlDGp0STHYuMZEKiiTwndeV4Vc33K5yzkReZLwoKYzIiJh7YB6n0m48
N2R7kB50vBtig0D1m5Nls/DBnZ02n0PPJRUBEM6wKumOqtuuV+ARHXUnW5DKsgz6X1i+U4uY91il
diO7Jd3D9lCQtCU3CHC1aUdNFPFydU/jfmUJiThVJMIC2i2L7ZgJJuB8y+NPkIkdD7W5qR6l0W5Y
16I9TA+64LXUIBBdcd2nPqTK5wiG4G1VEEog/1/GvxR7LZhhUeIVCbvrNqzHq7Ub2558D+CDEVNP
dBAoa1Ea2pEfLBf5NHbLq6pIeVmVCEWqDi53Y6cVyDlcMTZYHICIiENOL8V+lEa7sV2L9mA9bLer
JRgEot0r/OQWp06yI48jIGpiothlX3uQ8ueIp8A0wnJx0kFidvk6LTbZ41TajemGbA/Ug8HThtgg
UL1wf/+dpijLWa7sKQwVnpiqqJnovCyvIm2zZahItSsEWXhJIAyhs8T3mIjjVNqN6oZsD9UOuL1J
9g2xYaAKrnCGOoqnU6JKz1VRURWVCDzh+XnEu+l+ETbx8Mp8l3sVCQ48y2cvbPXiKJX2oLqW7aF6
0AFvPHIQqC5KQR6a5cKewlRBRVBR4VUwgiiO6FfFIBZGjMxT8MOrioqtWHheq/OKRrsxXX+Zt0C6
lhoEot9mblcOcspEDZFRsiZI3a4ps14OHYy+pKK2CTEyTyjsuJeoeV2d3Vg+y/WAPHhQXXzxQYB4
MfWz8Pd/T1p8CF8rKyAAqSypz6zRtq/tcm0C9ljakcN839ceo9FuKNdfpofmYU+7euAgEP3yWnr6
jSw+PUdeFMUrEhwsGKWXpRBggsEf0iWPv/QIi53zVW12I7kQ66H42f393z31wIu/Pwj8JqnzcPrs
GtwmCAaByCqKHjpSftsikUSVu6MnVVAX3I9+jtJoN45r0R6WBy1yLTUIRI10auGgsjSM00Q+4HQF
1AOLlEmkn/xG5IN6B9BFKEZjvEy6KpfNyOcYhXbjuZJ8C5wroUGgOZ7Ws+VyngZKkcodW4uqz50V
SYAZQHelDqyrGl0+e+FfX9VmN44LsR6IB/zr4u8PA79FAfejM12u5GlQRF2+xBTgyL+s7EWum6qo
FOSJgOMKgp7lo59BPE6lPVBuCPcBPVCS8szbzpdhELiOrNnT1F8u7GkwxaYIxFRCJUHc5oHgYgUQ
QUwFK08USVF6dnmENrvhXAr2oDy4Xy5lhoFj9g9kQ1FLL6pIiqGACI0y2yULCgg/piD6QYUgj1rf
fsnC6AiF9mC5lOyBeehwuXraIMD8YjdoVURP1CntkiFXwoCjKAnqy+S2ci6CysNuSQRkwEVF6Dnb
41TaDeiGbA/Sg7z7htggUB1Pw1N3TxAUI8g8mhW7qPWlgYKxRbkRNldFQbFKP/v5qjq70Xz+Gj0k
Dxnns8QgQJz406fs5LEs+B7acXjzULVX8dcRsuB7eLS/yPDE2FOXXmERBh2l0W4o16I9NA/um2up
QSA6D+nCDA73pAmxOZ2H3ZMCWNZ51D55AMaAB2X7XEXWC4SOVWo3rlvSb4F2S3A46HaNp+hMPDG+
TEYbeOde2Xw/7eOL0EkmqgJGoRsO0KNr5wt9lFoHEF7LvxnjtegwUJ5OO/vlunjiV3PSsImeixIK
d1GOLYBNQNnnNs78eUcOgrGXkFwRkQLfds7jNyi2B+n+b+hhfXjj7S3LIMC+KJF6OHUkBZZB5Zkk
L0pSsMVuMr3COfw4smdMwgvQHXa2QT5God3griT7oO7n7Fciw8Bylp545gM9l7t6MQU9LzKopZeJ
F4J5D7KKRBsmfbyw14vX9dmD5LNgD8iDgdTyYYNAcgKqHNN/Tkzydo4X9KAoEyLsqFSgBGExKHuY
58s99iiNdqO5Fn0LnmupQSB6MfMzVImdOAfDzoEXijUFJNTQIPHSPhEsk45WQvcTQqhe3HSkTrtR
3RR+C66bcoNAduJHGIx16gp7hhlXGOfAZElZ8EebWyhKxVTwhTxBUpzCnrd30KMU2g3qWvQtkK6l
BgHoDWpRThsRYXQS2gvROgpDhIvt2gw34eRRGChh+BmvdL3CrBf1HqHObjCXgj0oDxZyLmUGAeSk
8J+6k8ypxySRc9BL6PrGLsnPZ+hswymco1UNIbAA+5XR0d+zzmOV2g3q9nfqQXsge7otNwh4L9BV
OusmdPwT7hcnFECooINtF93UVRspIP8RTS1qPjdLG+Z6vTtKr90Y939BD+XDYXC3KBsPHwbSkf8P
DGHBwaVjGwSBii/GYAnnoKJQY48Se9QRYpPdNmK0gL6q0B5sl5I9UA+Y7uphw8ASE9xOPpsQvBJF
KScyqDImXIEl3PLIKjj/rtJTRRk2Bcso9XbYi6NU2oPnWraP6IHKh40nDgLUa0yqm2FG7NOJT6yE
gg8W0IomIDn3srmJYWQOvDR2WwRO3fSVTTd8pE67Yd0UfgOum2KDAPaqwLn1HwAWqXGCGXWYJLmj
ERGTVtAbrlBJRrm9ooo9YI/UaTewm8I9YA/mzzflBoEs+LLwxG1rmODcDTqCrxXQ1d+3VwUl+V13
qYrmYvpygvMx+uyGdCX5FjxXQoMA8yZ6LkpfOMBTVJ7hkIOmJTjYrnhX6I/lEIRzihYKHIF4FXl2
tJ9uO99jFNqN5kqyh+aBAGklMggsLzD5ehZmy/U8BZaYDIpUC0hfWUL1Sp8mVM8VEEnoliGwTUnC
fy2fvaiJOEah3ViuJHtYHvS0K6FhoFk6T1GZnjguQi6GodxBoV219stWCgzKwYRXDFUhYJRIb/u8
OEajPXiuRHuAHj6SrqSGgSg4/Oz0oxkUjOSF6SGRNi/e3jrAoGoJgXB3IqUYawXeodfHD8LgCJX2
YLqWfROoa7FBoHrpgUZa+r1T+NwuGMLwR4Gg6B5TN3pGik5SjJvju5oXEcTw/LaLzcPL6+rsRvNZ
rofkQX/7LDIIFK+n3YjP01efIWQVOhB3hEEY44uOYJCEMgVZhIKWTRiP1Gc3lpvCPUAPBEObUoPA
9A7pmByz/5crewrj7OqQ4EUFdK119Uj9Ecxg/7phkHDEaEYEqdTbQY/SaDema9HjEV3LDAJPDBa2
ThwOdVw9mrjRmiYuJgRuZte6LhkRVQ2MIWmDGu4emK+rsxvJZ7njYXwWGASGn8AcYBLkiW0SHB8C
oOczSO9+GRw4UWLU9ScyghENL+4LOkqj3UiuRY8Hcy0zCDyvI//pxGQQBekO54pUKHpLUXSEnXHD
KkHJ4yxKMJ8B7O484l2698WZ8xiFdqO5kuyDeYCOX8kMAsxPxZOHKfYnxpOcI2/S9SBiSpGA3qZe
CT7fJcwAJIoFxS4Fsw3nkSrtRnRT+A2gbooNAte7ro/NWi7sacIgZD9B+KDquhtI1Xe5wBQzPklH
HKHGDAUPy2cvbPQIfXYDuhR8A5hLkUEAeTtNnak1S3+5mKm2XNNT4ImuRElBMgz/7OjjRwc42CCQ
CAJmtwq446vH8x2v1m5Ye/I9dA+WHfVEh4Gy8/Q083/hms5TQoxRON2YhmeAcY9Xb1vF7BSkzJA8
w2UFLzPdIAKO0WkPvhvCPXAP9U1sPnMQwHZvMvpiTszQoxkC7U17hqkgI4rZgdheF+xfv4DhKI12
g7oWfQOka6FBAPoBdwpmJz6S4ryJ+qLdpBGP8l3ESXDRqC/r+Ielg1jsq0eosxvLpeAbkFyKDARH
lBYt1/IU+2nXdopm0+c0Cpi+LWfbjbAnyGmDssfAFZju8tFLGF/TZh+Kc7keiAcp3A/w6vjiAwEx
s2cpBsosV/NEQKLhEAXYpLusCWMZtoFEMrsLiFT0UaDB9EUy+8PTMSrtQ3Ml20P0AIe78cBBYPoJ
F2ij6O+UiLJuRDLoBRFT/yRwfz1EsWHiww1+YfnshW0eo9BuPFeSPTQP2udKaBhozh4c/6TmyXDv
sISQVWGo0uwKwrbMs6tPkDs3i4ZSjIBEtW4PzNf12YPls2APyi662Tvp+tOzzDCQBEf0TBVxnz1c
AHPSZm80p3URLQrlMVQF7ND2xEfMyMG1MPic4i4n5GL6MW3HsL5Btz0I7/glPbQPG+4O+WEgH2Ue
jPjEQS96IZDMxoVcaE7DjT9bVowaBpxhurnKz/fC9PIwn47RaA/KK9Eetge22PXjhoFn0W2wJx8+
p3T0II99dMc1BN0oHVyohwojNJlS8MI9Ogn86xEq7UF0LduD9GCl0cYjh4EqbiD4B4rH0AvBFBTo
8jutFKMZRJRdd8OwkP3ug3qMRnswXYm+CdKV1CAQ/TwNTtxbitpOxL+4K4Sh3/DlBQT8OeqxcbSh
FH4ZzeC91pcj9NmN5lKwh+XB3XQpMwwkvfmh5tQpma6jXxHQDTzv53/J76JUDPEUuv7pclDSZr3R
5yOV2oPppvSbgN0UHAi6TnnS4Ijhim/0RagKe74OcSs4UudzHGCiqL+et5z2jjifvdfU2YfoXO5t
WM5FhoGijzSbf2pqF0EuDjP4c1ceXDgHoQuOqatIIl3l5/ZZ9fMxGu3BciXag/NAlLt+3DDwjPzT
X8qEJhdcP4tYaNEIvGWXiHGFebGRIuL2iW4Icw/OIxTag+ZS8g1gLkUGgiWgXK7maThegiJcRVHQ
7Duf7bmNJDhe3FOAQmtMbsBtIbTH1n/uRgQfVGcfjnO5t6A4FxgGhvmsPHUeFCVGGDdGMTuDgEp4
wSFIiirBqzKwv92hdInYgtb9/Lo+e1B8FnwDjM8SA8ExLU6bOQM9jzhGFVD+t+PGHgX5FgxWUHFy
Qckn2IVeZdFnzFN6RZ99OC4EezgePpU8P2wYSJazf6L/oaPlYXioKEFNZ3/6Ln/OeIYdFNd54wIm
NHX3jPIolfbguZbtQXqo4uTzWmoYoKJ09fQXx4KXxy3ejCH6AYUH0DbKc5HaZjK4eaCO2GjRyr11
zjxGoz2QrkR7iB420pXUMBDFdQRgR09NHqBGtyvvw8gETC5S5imVDVBR/4fyepSPoTwXnBDaXnqG
eqRSe3DdlO5Be9BYN+UGAe4X2zl1bwQ7B4EHhh2pUUQ//foFBZdRdDPt0UqITu6Xse0xCu0GdSXZ
A/RginQlNAw0F+/n0lROcVLpSukZpjsSEOy7rppQcBUMqsN4GVNSFla86Xu/HKHQHjSXkj00D5nn
6mkDAfP/peEr1+2++W5Kho4I+FPMKMJNTf3SInRuo6UJxWHoUet69nu1fl9+v67QPjCfJXtgHkyQ
rR43CDS/TXFLNy6b+P1f75TmiSud0UbYDUoW5tMweqVFGL6Kss0uzY1JGouO4E3zPFap3ahuSb8F
2S3BgaCbnrw+QXyeSL/djIbbtzAYG9QQ5hNhG50Hw9uQvqbJPjDncj0YD3nbb9O5xDDwm7n+SVMo
GEaPcoQu+wWG78VQZPUcRC6KqkG/Y2qRggz20icsuCHcsf2KOntAXMi9BcSFxEBAzHLbCQIM5Ee6
c7mipwiCGLqRVPB8vCqJKJV/MR8D1Qm4RAIZbdxxuCgJ3DLJ2aZe2UHF9uHa+w09hA+GuN/6j/8/
CfZiQRdgbn2BszfGQF3SmgBJNJZhajlsc4tMUM9xSR7Q7MrCRBETOHsEkTENg2na28K39dkN4Upw
6y+/P1v93MkiPSrCPG306GmGD67n3+yPx/pf1iy6iR6nuROF//l37wfZi5/cg45sPs2yws/nqmxI
v/bR3qr8rfdNfH/2zTk1HdDVSKN7QYWF7bg1Cy3YiFuRke46i7or7/oO83V9dsOy/CJbX/D92UF+
ZykzDCRRQIzC0VPDSc+7iV8YZgGCZ8dJA/fqCIhbO4YW8SnSz0un+Lz/HanUHkw3pXvAHsg/f9sU
GwS26FTN8tPe8UvOlS41ybryDxmtm9veE1QsGFhMUcClWZhE3Yf1GH12Q7qS7MMJqnXpkbc+go9a
yQwCyz+nD7MwnU6XhnKKsAZGSlDQ3g1CWBLnWxQswQcYqolGJJSHiP2W+qM02g3nWnQLtPdnh84b
a6GBAOqf2unKwLPrM8LZYt7NCa+6hSc8LW6BwH0AXQ9SN+RkM0r9c/q6PvvQfJbsgXkwKl09biBg
pnZxOLJ/c5iKZrEuPYJJbdggu0TlBpZwtJiRihQnBtPMyw96tT5/Tl/VZx+WC8EelAfjoeXD/neR
7MXBG6EtQuJF0GxM8+kozJ28OfrTPaLPlrLb6S6s6PLp/RmHMgEU7SCxAeP6Y/N3bZna1mWre6Rn
GPH4/qwbpknAuz+fO+cj/Sqc5+afSAigCAiGjtHFCNWzd2GU5vb7M4ojTjc+t+Nyu2YlGcpkUTH/
CBXYqKZH2gVeYt4pcbbU8mPkN1YUrhbv+f/fhUXwMXLCPHt/huTr2bt48fe6ryt3KVnk5oiIAxOu
p0DDGz5/nM4HTkHF/2nMIhMcl/F6o9CxYkbXthQY6HS8liVOt2nwrVQ8zSpv1fQ7zVw9ii4qVdIk
3zI46To11TsnNS+lIrl2YrvWisrX2zgZp/JDyj6ldqkVzX2ezzg2zaViQml+LcqpzkfhyLGzn65j
acyLDLuJR4yEGs+HWiLzucbV8iSrTYOrA8OkdxZSGDpHkyev+UkST2sqR6sz88qjpk7qQKtY+j31
rxIxijUrDIwqF1uNhtI9CcpL11e0JKbfK8vR4iQZo0Ik0KuUjmRRMlwl0KLA1Kw81NpKNcyWjiOn
1nyWaqooa3Hw0xH/agPJYEWhJe0Foiq9coJJlMia4whGlkDl4rEoZI2TGt0tv7nmF0+go8ofu8JX
sxA0O/jCxZ+c6trmfjDzsuKvVeXKda+S9JqWX+vmQVBdjQtdTbK+hsFfDffInF+uT38oiW9k3siV
PB3fSisyRysDk9Osxv5u86kWtbnWtoJu+7duLmkpbxTZReSORDo2m4+p/9MlqkZ9T7c5o82jK18i
mR6GLNEkpZjk5oVfjrOo1RPlA5FrI23+KsrPlTWuLU8LyVNb/7ToR8H5ISU/Uov8TDhbCzxznBaZ
VpXVyI1rLcoirc6d60jlQiNk8Y3sP/nFNz+8zSQ6cV3uY246OrHbEZXqXy0va0y5rZyvQliOMHhk
pMTJbZ5+rB1Bi+raqNrmo1XJ1yFn3qq1qylqMq5Ka5J5haO7bWWIinfDpbJWyNVlSqorkZV6YpfX
LH/KW7x/2Vca2VeiqRpV42txERlt/VQCqxZvgWxHWhLxN2ix/6T6iVHGseZKKnAtpKugdu7rPLkQ
KjpLZVnSCjG597h70TKvHJufEMHW4ry5dqVWV01p5KvtlSg4ly1ff2wTNfvON+OEo5JuSbZj1GkZ
3oLACDXs95JGwvbeUZtES8RUc4jyVSE/A0ElOrXzH/iPK64SxmlS3XG5+5Bm5LuXFXqpskgrfF/R
RZOXJ63ofDCbotSdikW3zGbXqpRdJSxMPklhaKh5dhHgiyIOvCqF5MkKvInpsY+CEE2dQrjc5Cq2
PMljFDepY9n5wrGs/vc/F6NPozmZsf7R9v+umY3Oj69ojp1OfenE3vLhkT5d6CJkjL9FMLXfo6/S
yGtvviG38OWom++Sa9jQUZvUXa0Gt7zw5WgvFbDT82D8cXbqyiHWvlzG8N2OpcI1wyhXAim19uXd
BCUeWR3cODK/m1Z8iy/HjWBbvhx1itgRZGw1cOXddPWOGNv05TlpTD9SWKYLLM6oEZnmd6u2/RlN
OeJpqa0IE86umi+pr7iXVunLv5xccUdlXOe6qcZtpNmMty9S10wvw5LjIsPFQxojqNxa0k3eSZ+8
wOKvJeIlWq2QiWhFcTAtSFUFOmKfOtHduHU/pbXofZC8mhvHRUmzOzWIY08XpMgZOU2e3yuxLF8E
luf6Gn6nL2mcH6o3qSfdW2p57wUNnH3UXnuJyV37JA/uMNlKgmNPqeZyjhlojE+sxsixR/5IXF5i
OkBzXK0UvGrEByZ/RaO2zjVSRHagmW6pGlHMNZoZR5PELUZq5rJJXnET6Pg9zkJ40YbFGt9EvlZ6
8GhNqnzluEqr5OxTkXM3pEg+J05xX7muTjn/3rFjXXKt+9yX4bWlSM+l9gMNuRENyGXUJB8iz7z2
IusGSfeJK7ffXbxT+ZgkWahojlhlRpap1kjwpNxQ+YIZJcuCa56FZGqZYanbmcU8XVXy4rsaK6GG
7pxpVYeewUV3lFSNNVI5krUXXhPlxIhNJ/wQiJmttdS+8JTEvY4FR73xJGxssmgLWiCVhXlt8mGs
TP6v+4GtGHZ5QOpina7sc7/9r1jctf3P60SXQRy6aWD8siyLizsTl3bP49ppJA7QmLoYPLlp990l
qJhphwuNMUW0K+ZfxnAE1eEg1uBMFiSM+ha77y5M2AjhOrOHW0G3AENRJLxSd+/qptnDGk1CSM3r
XNs2V0mUf6tcX7rIZERHalgKFwnXTsvQb8emKVy5lW/povAFI1flizTnjNxn5lXORx+yPFf0ppL1
sAqKG8U3yzGRvesiVHPdT4N2XBfJLUWcN2KJG4haoAZjS4qaiyJRKk1MJmH5YON0qyeeclWqYTXK
Iz4YmdZfEgvbcVa4ida0DvxNk07KxnmUwm9iqDMMvxqLSpKPRDUNsetF116AcCfLmGgQyXIMv2wR
66VBpjup0ui4XqI1UK894evEvKJCmF6KtSxoIbbDtDaxDctFOStMydXgdzTi5t89pVCuSXOnOpJw
I7jcHcjNWgt8hAxtW+Sj0iWPTRFWH732Y6h+Ez3niy+Z/ASTYTlNcuJ80rRepHGuORMr6dKRuMwQ
fTG9pHUWjApTp3JufuQRuSrM47QsFz9uvIw7AvWuWm4DZBRHonQZxwUJe0s39FLGyMtNkLksbdKm
FXm9iJVrK3XsyyLItJzIE8tntq4IrnuXR140Kth1YJP0knmm1qiedUH5ONfrSM51qU6uhSZxR1WJ
yMIyFenCaaSfbmh+T6TAGrV5SLXSF5tRmJmfijjKR66S3wttEmlqUOej3HNvGB/+Usqc3Kgx9zO3
i0gjJv3I2ozpDcvYrasoepypYzNzcFqQ7xzZ/0tlfqofXhB5e7PDwQVMCY9rJ1DZjZ0V0622FySP
GoHzeT/R5dByNdvzc4NyTar5FfegKNjLOKmcKWZV6qodUL1p+EBvnKbUW1MxEiVHjObR3JDyWMRb
yYl6gO1IkSN1UtFIY2UtjnK/QNxsN5oaWo0W0MIoFNHXJKHgNa6gnlGo/g0lQTJSvlRRJGnzP0iQ
uVpFPBiIVxKNl/9qq0gd0aqw9MYSLUMkTXBDY0S7nU0yp0kvK5bwOmnlRPcI7xiKPPFYm4+Kss0m
kg1Q3eBjK9vyyLHcdkz8RBNbv8KGQm4ilfdwVpJMo4mSp8KT0s92mnla5TQ6V6X1TcLlnl7x6aQy
6/vMktNLq/bNH6xMbZ0labLYERbn8R1vajcfZetN7YABhYzKQRxqUUjYO1ESzoJ+Nov1VvbacSU7
3ChPvthZ1V7EAecYeZAJV6T27etYyi5pQXRXzjJdprY6sWx+JIeqalhqVUwi37qteOkqETjzI4lq
D+E/LTWzxastWSTFW53mo8PvVZcJfqE+roBDxSrDZSYYILH9XoksNoW2chJ97jFFS4y0KiOuUYeI
47FHZKPEbNPL+avEuLa+Q+TuRpJ6kdsx/JsZfEwStzSy0rtsXG+Su4TomZXnl4wvF0H43qWmndFv
Hd5xdzrF0V3FiFw0z8ud09g4vLuZVNRKUca66Vewfl7QlELwdSmKeI335W8VFUrdyjJ/JDKjxWjW
C1lMfpixXH8U3OiLaSdXbcm3Y9WJA91rOcngHHhqzvINRWwCQ6J2piWhgqiHZolGbc82WsENjCQw
Im+ESMcf1W38wzfjcuIwTwtwBdtlFMQI6bionCjcBEEVXgIEwVqFwMbLPXVSlg95E/y0EsbGthp/
EjpHKkjh57J2Wt31Cmsk+dUtj7PRDafI3xhLXS0UWX7BReETZ9m3XMkXE0HxQiOJs0B75Q3owuTe
qkoozsGYGGTAugmm26uqtLQtLNPJ9aaGYmbMlzh6iqOGep7esiK9yuwr01Y0X/ODBMdYr5F1T2p/
+hGnz3VVJBipIrfXrcqNxJAaryi4A3YUpoC1gesTkZvrbfgOYbVFGjnT57olph3BZxGimVw14gQQ
EUQscLgl5dhkjW7bhaSh3Fe8At0EF2cGkpal6hdZCWd+4PyIfelVI+psvLeEGGXXsVqYcoYRzTgo
bb6YZZUVse/4lZ4zG243835VnmPrHpgVs7j3JF8asTxlGgvB+Cht5Y2p6cV67JvWROJmJm83I7mm
tiFWzSvwdrctvNAN2S8B00TQZAn+bVs3pjhmFlRmoQtRcgstc7h3JRvxZTLyYWeIlqpRwmeVFkn8
d4fg5KFKbjOSzFzSfU5ILuLKKjQxcO9A1HOTxpclI7OZOmbuV8surkup9TSRtt9eQR3hal9vtEdg
0A1Ksrvasf6GpzZ5Zqak0GUWg5rL1EpH2ue2UtUEEZhPEeyIJQ4DXHwBTuOXTqVcfcU5dne9v9Ch
qzvFgRqJXyQRt9cu8dsoLosUe2r0paZqMJEL+Iu4EL6YNHA0VohXeXHHlUJ6k0TSJAanWEFvHefH
VBPFutRTJfYN17e/y35ef5TlyrzqXsZIDYSrRM6uBZy1EKNe+93+l0tZoNtE0m3vlW+ivlxNhMto
3pQQkOIQK3XfdMN1toJc5aGPN1RxhUs7VEFyhpk6IYV8VxXRI6LNS2biB0kuI8IJ84nXtNCeivlo
/vPSM02NgB+rCvt7btFYD234tqigTxxcopZ2UbUYV64mmIicFD/PjI4w80kaaGkSiLpQqjVMdcLV
8WOO84PG2yHTmSk/ppGDcDmCU/QVcsNzdqqx/EMg1BUiAwQovpU8ksKy9TZyx3LtqnrJB+qkSdov
ZpNZ97YpeKO8zoiRRvGsIEwLnSwzHM/LDTHkv8xdAAOR6GeVdykrNpjXJoF+DRy340si+Fev0mMx
bsdB1X4zVWWc8p6oS8Rqx023rfuxNW7NtNFKLrqPOMQxMs3HnB3IOseJHIIs+jMsJeGTI7Tmj8wy
JxFJ3FvLwSbvU6DqmiWnFQVNJlx+Owc7rW0wbC2+rCql93GjUjwvFV8x/65CuvcKM9zrAHeHtIuC
2Rc954mld10xZbUuebTU+YCLboREveZwvLoJZlZpfUrkhNwFofJAKwIusTZtreC0WpLKcZRl+YhG
8GIlay9Dvv0ieWo79uRGL3OsmyOa90jUfne7lyXgAaOHb4CQqDKShn8SSs/RQle9bUiKnYV6rp4U
baaVYltoNWvMkVmZICOwZZaxnGgKDl2RKpZ6aSqCETekemU1dkQ7aA3ArQjwLGJ3jVtvNdQ8tyI1
inI99Zr6rsjkAERtcme2oTZ/4evKbsdpZU1FxS80X0pcjdWyo8tN8KAE1B3FNf1O/azUWRe/OYE8
4UiicZEjv7Lr4ZrHl8ghKEOfJy5Wnt/Yum2yPr4AMWuv0Nu8aIw6axJ9/uKoCggVXAE6tYn1oeXM
C0FJvWu3ikeVKhdaGLewDbf44FvhdLGbEyfTfC54yvyL+SlOkgrE4O0tK710EnphpOVc5BlEbh5r
joDhbkk9avnCGmdEHpVmIhuC9zWiOeDheKbFtfV5boJtENuTim+fLIojWKRmCBkdTUpD8oFz8vjC
YzQ2WDtiWX6BL5AZnFpPmZLHk6Zhsuby9hUJuYmFAwPIc0vG+9mMTZ+LRoGntYHOy2B6mZ9rYuZ4
CMo428iU6p6XGqOi2KmEMKwuhcJORvM3kLdiAbxfw91aHnmQi7jQOFH8UFW1cNNEY8lq9Fr2nRtE
6+mEq5QRT/zLHJN/bligXqRNUN3FoYZoXzYSdDq4ol9cOR7oKsXM9IjVpWGGfKwReG89Kk165WfR
Z49LqNEyv5pklqg7idKMPYRQkZAyQxC9B9tFOCcE3TvuE08vAu5nELrkmpN8W+dKhAaZR5uRp/o8
0h6/hIzWhhfXjdFI2Sc7Q2gFGm7K+d6jiOiWT0s2SXynGbc+0ihOWeUj087/QhD+tfKyRK9FASSB
k6ajphK+lmKTj6Qo9DWihIUhyfmFRZFJsrlqnDgCMbg8tZBNaFycj/kvPMGp3yK5kZkw07nfDEWu
nITNJLVK82p+vqxbOxvL4Fqoo0tcWX9zHGtUiq7u2XGECAMUYQDvypWca/gR+V6miToRwdcb82gx
8hR+lOeZVtRyoNmhEBhNA9oB8dEYTGoXNMf5yGoyTS1SeTx/5eeuhQs5TovV8GPbOW/ZJPdJDk/d
Zg7SBrYY6YHjJuPCNa+FChFi4otGxoWZUXJgPNRuQ2q685NPRT0XUjKZW3Aq5kBHgYF7waiG29AV
9hDZ0EDqNMbJcpQz58lqcbAWPJBOCh9f/H/CrmvJUhzbfhEReMQr7tj0meVeiHINkhASIAnz9XdB
zUOPidsvFRPVOZUcJO293NYZ9secwvjV7WxBxTKU/c4B+Ch/mC6csrEXeJoYtSxdntMJeLSPLD6+
S2gGIINfOMLXaFx3KvioKzb099Qy9zJYjndg2r44jhLZgg9gR54H8aye1DL9NHHyzVOeyKjDnMs6
2jJscQwMqlXhqPi29gZmV6SDD3/x70xSpxgFHppiOV978PKnQQSnYSZPPG7Ea+TMwzNbfsJnvYMD
gnSG7lDwaJtKlso5XyPYg7F9adYtKPDBuzIM+BcR9umJbMMjt8Y7LyGZgBPmMWMbO5m+baqWxklx
VNLFm7Yq8KJc+9renHZ46qdlha6ksLvjjFtIu8H6dAhbydL1p7SmLK+b2bvXYx0XZPJ+rBRKgxNj
nwuimoxRGKDHujpWt3eHEYWNitVJ6qEpQkbjzN81bQdRvnyQTvCgm/Y9ob5zYkpV3gLisOgmzlEU
8ftWtaMJqOtmiUAAIaRAP5nS7Ngvot2PiqKXqG6Xsqsjp2gUFtuNfjauE/75jEax9LTVn+mUktLQ
5oHX/nOPwd97atRU1AbHP5KznwM6viTb9susfpgfPwBFyimD5VUNTXqq68aizrlYwBYHnRnDsjHY
zCkNtcpoYUBjq2k/hbNnsKsD9xzF7a9w7eQJLg22sJ1+AARiZ0r8ZOjcEpiXyhvrq0PGq9lUck3V
ANVml2GsWPqMQZp/EolTsFA0L4kas8hRPShp4lRN2laRhujurtB3HIsKHdjSNarOh4mIszFYFiu9
qLByuq8mDcslpekpiQPU+84d794SvAXGu+IHc28Y3w7lBzeZWkAmNGCx6kLZdHwMCCRK12R813oE
qqDjwh5V0sfb9tdvm3DISfcEf9D6NV1g2Uc2OTdq++q27XbV4+LlsdssRTq0uvKc6TfpE/jPeAxv
Ro8m1OQs1l5VG/GZxvTb1IXlUc7kRB5Cv8Pn3/EL3bxL43vVGsakPEj9UQL+KB/hU7+15KaTRuW2
1X5+nOgedcCZp7maWpzv3jNj1rri56EE9aOciiVBJSO0YCfc5rBWjt95P6aR6dOyQbtFuzyK3VEc
lY3fuSJJPnP7dMATX0T01HXBl67tH+TgvUpD0Bs4lsKL4ON39eMShbw4BJqjYoQoI6g+83ihHhzy
nWk0vZN34HfV5LEmjyT5yXaI6vL2XVgwN42fcTU23FFJBgoaktQL2KCowzIc+iAbBPS0QZmyZskJ
x90UYnTyCJ5b0QX4jCaxn5bYyj/V9s8C78f1qJnWHytXeUl+vFDtBjZzl7BqdZcd3eAozm2Mvd54
r/WY0jxOtC4HEKgLj4EAxKmVo72ytGXZtGx9sTrTbSFdW/Qu/3a85APMuzvtWFjToPMu37QpjsZx
MJJlDZ4md+YnMXcCv3pR4GbumThg5C5jOHXtADVX4VQxhRbqxGAI8Mmw40lSuE1GJ9ZfHRTnrAmY
qZIuiQFfzZijd9RTJx86+PZrR8S9I/KO2pw8+9o7BxYKfhSeuxnv7HiVUFhWFLVVlPGcnGdfdHnj
0CoZgccIAFebDRP9Iy5bPYQVMb38B1zp7bz537UKJGCgUuArUsFs4eP8O6zkXa0xyW517tSd/65i
7wuENuiwaGAmbp28GZopn5vULRuhx7Jj7KvDWpZTwttsjtK5TBrnn8j+f6vb8b9SgJAc9sf794dq
p6A2qfV0biH95vuVxgjZREPV0DmFvdCuRbp5n2bCR/g8tGRoutX/rzf8D50kRqwbo964YczFdP8u
lP6NIQeqiSImQljDFiSddfVtSda/wi58mde17LZ5yA/v5KgHqBPLebOftMI+3Sw8Wl87fxmSXLba
uTSh+aRT0Lt+W8h1WMV1nGP2mmzmy///0N5/izt4aFzlsyej8Np2C+/vD2241OvQoJw2cpshR84l
DOwRGl2rTo43n2rcm3fvXfkLrK4B9AEPNLA5eCOc/B8e5b9lRAx1QgT39m9Bgpz4H9RqWsm8huts
ctcuAHcrTpjhNi170rtZLKI2n5Q75DHpn2unFmec/PE+uuouDH2gieEPBPZ8KaY1b7pEVIJZkgXu
8vr/P+chEv/H/ichUiG44B6rnOzBt7+/Mkl1SA1toYclCz1tIyDIKAeRT930h5j79XTDRnlzGgYl
J3ZlMVsLQOHUU+WOypzmRDnZCssGZgRK+NJCJEkWoEUzBLlPNlNNHdSBeIv/VL1pECtiXfOrHlAw
QhX+HOKbGoG5aUN0eVTfgUQ6mzkSQjtQVTFFXKhry6VG8+1Nm4dmdatUogxx6WdBT96V8HmxWdjl
01SbU0Cja9IViQSN3povm6PjrF7b4DpvwS0ERcqnDX0/taKcmFPGfPx0dHaquCnaFhyfEFk4YwN4
0bdnG0XZ4ckozxSeqnnmLd3J7kzq+Os+zHpw/dP/vzj/qzghagKHGWIqYifpLrT+7RDWZqZ9m2Jx
Dk9PCrTlo4QHMwN+BjbdmulpTi6L+KEjc/MMytQ8gONwPn3zGX3+h+fZN8N/bBbMXXmg2j5yLsiv
/vvzwGsTHKIqXLRli4pULk4BEnfZQFQqZmudjX4Pr9nos6Eki6Px97SOgJyJKVsJsTL05mxoifqH
Iv4/TCeoogjYwAzB1UG48/vfn2tI4mHZjJhhj05h6aw0axoZZtK4SwWlq89HGRQHF3VDNZyalH8n
MmIwRzpxqpvQ5kETfMiR6P1fsBX5DEcXLGmE5kZXp8umlCe3xm43oQAk/uGt4k64/3qvyAEj1B0i
FeBDjtmb1N/WOVYMuIT4Q95L95MHEp+iXRfN3MWFIsTcwVeW3JIUhkqqf1B34kW0Mv34ybWeeUzo
N7fmtOQ2krAI9RlpJfakp6Q4UFnghksOyyaNAVwXV5eHy8Nc9s3d7ALtr7mYOYawNegL5bA0Drd/
brJIK1UeB3scH7xNAFfK26FbKK+g8dYVvV8DibOz2j2xPzDP2ZwiVRDUD0nRQHhEcb1MoSCnWfMr
6yFhB5ObL3PTX+bR+0vWA8mEDOEJRPb3AckDK2zRmKQF0G6e+wbE/IAvaja8Ys38atPt6agMfejf
NtLorDXLHdYj8OdOMCgJaOFPzav2Pw4LakzcR0oVAynGEx2vJSQqBLsd2B15pcvMzFyaRnflvDrZ
qPxHn8qzBulKaSgqpr2vqfS/iqQXuU2a4V/VgIFWTF5XGoQiUaDdkiT9mrvgv8XxAo7mucEVXICk
EDGF5jg6nsn7dPw8jd55pvohZtqp2qR5SICd73OSpYuTvrA2Km3oZVqBsbjbViol6uLg+l0MS3fb
0VrQPgF9eXcX5rVQQ11B+51yxQEn5Y6355Re6ebfgcQFRFsHWsxa0WWVyASt8xmpg+nz8ZxhpG5L
gHYo201Vzn5cUiQZy5ROYd4sMy0PpcwfnLE0swqzLUVaKomUKiKlv0VD1BRe1C25Fy5DES/jVjXj
ZgrSdxDAvOSbDUG+5RS3hWxoiSvA1gqvcc5M7VezGnhB57q/cdqgiCMwoKZH+tJEbLwssv1wk7G+
dWjUUthrw4GLxglGdo8cWhMszYsP4pA3SH6d/A1MgFjW/EksEGcBvV+DcvAWt9KwYGOX66xvvccW
UZ8LJbZ/21pVquDsz6H76gfN9DZzXg0aXH/zoNPtEqjXWpVlJt26agygv9HQihN1zJp1I7lF4Zre
m3Q7bz5Tuaz5HcLKWLba5H4ipiKKV1MAP2cHlo+sg2hG3/a5ckeec7ij+YGGHSOWwliaCYuKs6ST
d4lHwCy6QY/PxkWjLsmu+9NqjUY+FhJ9V/BhgLmLjkSc6G11M1SpMbcCBxK8Em6/ai9CRTp355mf
jz1wQPudDPUpgnnAbEmuhwG5VqTSsoPkO6up9MpVScXA8yQNPGhwHSuPl9EsAAIN5+u/AhVkpjn2
ezfSr8f2dEn/hSesK4JdjEmmqLLb1mZg4WceMlCpHSX4/Vh11k3R15/nzk0L7bt+ScfgxAPZ4KHC
ykUO2Qpny+CUjNm8exx6z/dA3j17Y7qeQo0nn0PnIn0zPyZpEU1qerHyiteGjHKTpDk1w1ZtrH6B
/OEhzuKdkGuhufHac7QxPJTyuj9qih+L+jrYPm8HCvxCamggFjCBOVEKZTYFlWUa3W5zLlA9qwP2
1s/o+apwdnonZY+KHQ3IYbcFWnmfk4TeDg1AKrLe6PhjWhN9j3qC0DpATdSjLKcj7DHoHuEJsc5r
kMIg6vvnQx49JBcm5JC3ixbnDe6RzxCStha8Y3f9oFvAl4hZVwFDpchS8syIv8wSh7nB181jx631
mUGs5sNsM5icXj7RVpTH+zfcRUxF+O9p5Ex3h6qtdIKwg6JLPseKQ2KavL6yrakzNF2oFhsi/3vz
OArxsFtU8wY1se+nDxlYHxqeTE4u7Xk27SSgXR+jNeyvzZK8s6H5GW2I1I96l/18LcHaMxbA3kBT
TBBombJGwBhTywIcTN65myAOFkPISIcxO2Lm6VVx90cnnDHjU5tcNwOWVjcCaf9dT1W1eeVdGlcz
VNGiZRO4vYCnFvBuN2uKFRCyaFV8jX2qoN6TPdXDvdzXT57wdMZkvZV9O54BLMdLOOvuTSJg9Qd9
en6c90H9FKzg1PtXhpcxbR9rUlIOkMCJ/3WCePqn47XLQC+pD3AfQl3nCNE2M0W3jjYI/7V8VjKr
k+eV/9J0RJ5+jZdng5hpU88f3CxbLnAXRcGWuM8P45Av9dUKTz0O6msTu/Z87DtbQyeU9lffLe25
9W1wi9Np/JNlU6jk/mz6Qu8aDKODhHiP0Yq8o4/G1xSSRYJg6AEj0yMM4M2f5sCXf0TWo3RruBV5
akOIf2Bvu+au4m0ulcsvNoRtoaLJwzI7PEOgHb+kpd/rfl8pWmO0AsvhOHE+4XqxS0L587h+YV2T
YkEbmTfxdg9YcE2URj1c+1+Hpzo763szqA8msMOO7hy1bM6nmAHuD3IoonRqznHCP2IHfyVNDd0E
XvJDSNqHuZd93lv3Gs5iuKxppy4Q0JIyUH4HCoOmGazTLR3/ddBj2/+14vsxYahASfMMMJNokYzw
62BF+qBQcwAZoqvHF5P+ZXsXe6IBQlmX9MtQ+4/TisrKUiaywF+abK7hZIykE2MW7jYSLJqXsEu/
8GalV19+HNr40cOPj6WWBJwocucs2oK+FBL6nnCQ1mYOZmoOBGWXRV16DUYxxJNTeRNCko5unmtY
6acgaeJzvZJuRFJPoiaFroP6vOaxk8Ba8rtvWGN725IT8tZzSRY7VxQ0amNIQLK+yWNfyEfbeZ+d
NKivHZBixYAgsmPZWjqLs25A/gb0uF2FqqOglEQnWTIiIu31yDpwfRp3WWyWazFQW5+PeoIvfYbe
tCuec8CTgoLu5yPF64E3cUCHAYm9+1HT5i6iZR00mL6Ivfg0no9Tlj6NiHedJOMiY173NUk+nGWK
fy7zUnWIhG9NCxAIOfZgjQcVOoRx1eshszOK5hgH2da4vyM/JtmC6BZCcM6c/1HT1x9rMkB4lxDu
1hCLsIyBPbl42CxxoXJgim8skJi+sB59aEv7bIyh6B6Goasg2+NCGAWxIL3hwvZpBdir39seObFe
SgLEYb9YY3mZJNBrQgFn4fjQMcZ6COvjy7LWXxGeaMtwryGHbC0jNPnAh3U8Op/aY+NLdY4S/3uL
g7XrkLh9Wuyx9HNH4LAe5xABwu+ydX7SflCXSUDCVLtObgT1Sjsj/h2YJK9XXfnL0xAjAXycc2fE
EYbWKLKFj6+Da+Y/1qlc+VBuX8JY/pBiSPOwR7k5CnwbTk8DTeKisZ5bgLuc/E8NLN77nuRg1DV5
W9R7GIGI9gX+nco6KaA12u4Z9HDJhUQ8Yv/XDneEyvQ58P06O06DmJxTgnBAvtHQK5B4/62hQGtJ
vHMPFbx05/h9Xr2r3/HoFIbyPXbklUKKLDYf76zdhTeXJ5cYpaSlcq6IoGc71CwzCGNVx9ZIR/kr
obY9/WsVofO78wfbBM357iQgmoplcNQ7l39NfB4ytYcYFm/9y7Srf1kiNPLEnX/1kUuzFJ3lpGC1
5b1Wb97CHrmmKLwOwYNs+JCkgVQeS7ea+LkfNPbVTn54Z56Wfl3Oy25QHLLGHxaTOCKL5uGRDW2J
Mbe1mr3oh9R+lnjIbO2BswM58d1u3yup4kRXx/8/3cxNkwFjc3set0nsjyH2vh/2TzIhnJFEbmaZ
dXM41hQFjo9IQ7fifNQextNfkZi+Mt9FPjjhXjH65vdxJANH/UhijHGoeWuy0cRBrux0mpDpA7Vr
HmqxXEGxkURA1ThpMpcYtqiEVtPnIAXCj4z/sQL5g6+Rn4dUjJggz2K/r0J4jJjd2yqMc5DTUSEC
Q+4DFJkrarIt1o1djufjbSABYi0rellL5Cz7GPNaABqr5ogkb/rUJvX7ATHpjh0OMKrgzt2QQIHY
942ZYiUOP8sdZkwUMVLVTNc1w/DFmg+Y6Vrj9bOrpKxCyj/NJiEXO86/DkoYJ+qppkB50UTqa9pa
pGemGB550xcR1PUa2kApabpBz9stamwZsqeXxpm9dgKUhsVTBUtxvJh6+MIwa5H7QwsUEndtFsOc
PcKqVOhcBX6pPE2KwzyhquwWJPCmeQLumNqKbph144ju/glSjvtb67axgTWib81MkFTo9ZIzLS9j
4leGEHoiNSZJ2skiG+GPCoEsUzDrT0+0kz8nAokumJ1ioXS6GG3KxsF0STx6QVUP81tSNxNoPzIS
S/ywCgQMptFiydz6zfeUvSxj+kENZLUoVCccufkm+78wUIQmPy+nGCHqG/VPzEf2XEHZHNCuziGe
2bSIR0QelRVSXkhxYfTl+Ic9AUbU0IUUHgJ0RWARJzowgKHzmvsj0O1kmg+yIn1VE7NVPUtoRoMZ
4o51Vc4C9uU4IxunPjKP3scBlJRjflIW2AuxZ3+FaOronZP0jJ0HLt4O2LRF0wb6rV/SGXWk3lF7
tIrHfrZPswE/9FuKPkC811CzPN7I9w4X+pwcIrx7c0olYpWZC7CVSY/n7uCEAjm4GHOe0hnP2N13
2SC1HEROmLFEJw+uwhFbY1mP5YYtVMoADcizG8G8z+KU24bRp8EAPqyOApEk6mWyEYHfPKpi6Xx2
izQWeuTvtMbU6TQgjuW0Umf1As9YQ+PyiUbtMcLkw4pkERs3HIPdjWaYcbg3kT1zMy4XjuInEal8
Pl6z9TXQ7Bj/XGW87zF4d9O4AaHi45VbYN8P3IjBrjdY8A00/glJkTpeKmv5tZvD9zCk6rMkqS5E
J8phW2212sVeHSdqsmGQUXXQF+WvWE6U7WLkpEdMv6t3Tu7hFyENgFEHRGehm59sQ5wiluJCzIBg
kVzg5RJOT9GI0ZR+RMsAW5z3zMJWt6zwRKuymvTebUxZUJpwCXfNIs0INJ9P0UivSMa3rywa751y
zUO8hkhLojJ1lg4nJjHsuk7R98gyaITCCR+iBP9dsPY52bwpSyi6KZ/96d4BPjSEXKTcfk2anXpS
Y14TO6Jy+eAV2Lt+6SQsvrVquY7IvNW2s9dN+HcJRe2s180D5aW/4yHhOXM7+JKbXE/t1t+ZC16u
L+saDoUf9/Tk8OF5CCT+JvGqufYtJnRruHLOkpaNXZ9IH03VHDSF7PiPeY8Ve0yHlxS+3LqumDce
MP2AvCqmWBEPnR8Cb+TVTObo3NcpmIDAfg6nHppaL+cnZ7IlBj62LBxnecMC20JjBgfjTFEZbE53
E1ARliDFWAvmAXO9yTcw/rmwHvqV12ITO0Qx0Ev9Mocj1L5xnLEa6Zp5vDeVoDFa3jRfkjUdP6mR
IhUZt6Vfb+QcgXetSRd9hoEg+Ocu5foLpmdbDFwDUWLOtRrWpK9Sv81C7bjIL5jlpAPErzwHujwk
z7PjDLxKVP/tmBlC2qA0aysgfTsEUA8yVIgc+cll8q5l+6WGu/siduGTiPEj8V6iLmxKf5vh6Nd6
e3P9rUCy+84B6x/aWosPPSA0lUQYPeRucxZmC9+3/tZsDIR+HOml0130hu7bFrRbujy2yffF0e2L
JSgFcOlJjvwRfZ69IpwQLu7crTmHLYoxP4aYIfLAX7H1rU+Dn72/8aqxPbtZF5ZIa+WYz8tjkxrv
xpN9cGA/zAzqYLy0JzK2znvnaWRyAvz6TXfPq+zri9/Le2On8dT1dZdtgbAnBeU2W5oI585fhzOD
IZvZjZGccLHB2taIeLWv0ofrafn8wIyLkKPb6dcZcaGEXQK3pXcMJrPCjWGOo+rfQaT6cpXO2e91
+9TVm5vtcwOFZ0Onmic6ZyFny9mVWlwWLk5hMk+I9c8uzIkQw4zIZ9BFxncVqLrkq7++rdESI0Nv
EqS59BlqxVRpTxFMb+qvydSRdzEl7kkN0Xomwm/zJtnWm43je+fEwdMK0ehpU/VdW8BlERvvAbTE
fppte29oR577Nm8phLlVyfRuZ+bkoqYuDLfYO0kOHLeL5Ahy86kybaoR0+PJ9fgjlkPlj8yeO+4n
1yH02yLi8LjowujNcTeeWzZ1Bd5BfdvYaoGq5+7kS45iMjV37KDgfCzWFpDu3DW45oAPk7gETjLf
e9W+ThumAmbsh6qXnXjjHSZ/cOeBPYsNcLNZ/e0SO3C+CcOBHnk3A7n4L/UW1rdj79hw+Db6CzJr
TYTBce3+mlIH2V0XHjn8xbgSuNwyc5pofiSaLY+daW1x5E3ixthqwR4woe88k8mR+eam2yNjLULt
df0mGHG/KPg1KUfqhNXCe9zG9nke4uZiMXsG727PTuDR2xBXIhCjozOhW7xvjctE2fQM8ehdr1iT
pmH+azAjzuZ/35AUeDribGZU9DyMakZMKak/cYTacybeGCL0b1PogpnMHjttsUZt3ACV+k6IuxeT
9taBoUCl8/LBJf7HwmRUNsNybmy6Ioc6FousVSWbocs5MpBPUJ3zfTrqCl28nClAufHrilCBSyI0
LhhYEvei07orRgxIP1uXVkaNP6ERB0ize7m7JvQhls5bJ+PfLWPyYbV9/OKFGhKieUhsvT2I3lIo
PcNcRgYJgo3gPAyhe0t67l8hB+AyCfC956bvs3mqu3sP9+B+/C/Zg3iOXctPfbwnHo6ww+wi8kmG
yXuIJPUefPFuEAq5sSgWdzsGyBD2C34gGLYwa9tmK/TqoXaDD9xBqSu4uzBNY+WeUkgYN2cYQQaQ
7jjbEVic0TZrunl5ZlDodNhcVqXrMt5+RnDOHg139KVv/A9pxvDuIRNQtZjqTBvzXbkbe+ps4iOd
LDCcjC8qe8S3OPRFOA5Jnpi6LnBndYgjmCx3c/FmMr0CBujXTfEicUp368zbsiDP4jTrBcGKGE4c
wrCTFMkDRkjaDDOD/BwqNZchnWU1O82e5VpoOUa1PYFg8Cfsaow7hLugEPVnAR34EaZ4/RjYfsD0
n1wuw6YLHQ/ds7foDaN4Mb+FDpxTK6O5CpIWsddNflac/hARgfSJhDncSgN2V2NIcp9QnRdM99EZ
m9P1HoYFIz59u/BHjTsbLAfJH60UOYKRYIYN8tsHmpobZTNtbphVSUEJmBK6kB70T+FBCaVxX3RL
jIspViBizOggVRVHYBYM6u+939PksQUcPtCpt6eOYAS+DzOLHsJVP24pVDOEjxzExN0fC1PB5xkz
mw4v6eD6r22cdHlPiSkdSPIlNL+7jMzymA78OQGTmYzHfqEzQ5Mo3RFBlWHPPh6KnVLr95BYcu+G
jfyxdgwKfD6mT2HtYtq2h/Kw56gqrp00r0f1NQz78MYEhUMHgirX+qJ90X+HTdniNoJsnAS5YoQ4
FzpFEGBe9tFJBsg+9efUcS9oBwP4G9SDg9uu7j62AO0EYyvDF9hUmAtj4mIpIljOhiCoJyKZq/Zs
FsTV+mZpLpB+i8Nr35z4fVqQIsVdWdOZq/VZYhI478lz8FJrz3ky/u+IvAXyg0linpheAKrcNFvD
un63JCl9O19MFIhr28HNA6mDN6wgbek1JMin4U6RyTqfEaccCq9uIGRE9BWGSvvU4LqYY7pLOfhs
XSRTlAlsW0xzeqAG2sNgmBGZjhdMY6EEXwR/R5TgRDCMFyx+/5CQpQTvWE6+Oz8spD95wFovg+uu
KAZdXUrrkiyVTXN3wrFEZv8pSCd1CSb+NIzrdHJd+5tv3gaMESKRDh8Grl/e1a53W5DKysa1rfNW
WYb7fLovgnBdUcMhjLR0OXlOf+sbQ+/HH5GDPugt4A2Ww2ZD2q8yuG8nG71QPPIaY49j596aONgv
fAiBQ1X0G7aWvhrIL86I2cEF0z9lopFCrqdIXbXxPhGva579XiEduiCFbhZDT6Jft5I6a5g1zuw8
O4DO3QfXgpd+OvTnf/DS90s4/iOigBt8XAyf4v6UAIdpz+X8zUofJqkW4k54M6yGaaSAGvdoPJwf
MkCidmTw5Rj1wfwAy+cg/A5UgvmWjr0eEugUh6hhvf4GZVDnFNfaKNWtD/UKP1xY2py6AM5fhETg
stcTHiCqjV/wtWsCt4gnEDW9ka3oGVQdLuPPI5XsEVM/xXG80dChYkXjXwbzJvmfnH8zvopu/dyx
fUfvE0OWCpTIFUUi7bczZs1fheNfVQ/DLZ4QmRfDA8ICyH8O0N7l8CGFEKfo0BX3fLfvgFGE4Wcv
Cj4O0bUHMslCV763Y/J785qg1Gw2WT0grBo5GpGSPY0f0sHmq9juJOhkhZk33BfAp3voLbKSBOKE
8Aag03776H4f+fOlZrhCw2vQkOjzIP0E1shM7glsPhmMAJZQBzExH1SNp75SBXVkd6TRPyWCBcjC
c8fBPUhEfRlX/kqmRTwRZIuLNgq+D5hgQ+Xhvw7NaGgT3C2wkUrz5WvQi/6folrxf8cv0BpxD9ce
v/gfWTfmQ551kYnNDxXQmzkmtYUpe4ss7Bq5l7qWjyN+6nniwUMipcpRSl7/j7kz263b2rLov9Q7
L0juze6lgCJP36iXZemFsCWbfd/z62uQyq1KnFTyWkAMxIjlHOkc7r3WXHOOpUQyYlgxW8fAj21X
pgNeoj7kPel7THv0J9SD+ZNWk6YRuawfIANhiEuT3Fu1B7/u5W4ey8f19jFj9Vtq96/5SIUTSdU+
aFqDlzusFLfA2OBmdaVu7CT9WfsaM3nZtadcg/rRBz4aclL0XqphEYv66OCnXXOrdF8pcfGOznQF
pl3MqNRC2SdFDlIh1GA6Kf0JoemSMp9zgxKRv6yZhmaalh5XoXaNRtD46b2pP+NL7xvtTZNhsFk/
xiRQ6TFy465ojCMxC5IKVinuX9PwSszFP5XCPovSSLmsZLNPFeLRCLVfQjvF90HGZqrrRWgP+W5n
Gg3sWh10hmSgIAgtbFm9jvCsgQ2L9P61Jhji0g4MW5M8G2nkmcBBQME4yo00U3lr5eCxMihgeKRj
/gV90Kdz2Cml105bOYbOeTXYNrb+I0qnr+tvnHr+Kgr5Y33yc8hd3ZIPWWyLeBw5KxQYZGvR6i/P
LZ5s/FX152AuSJDrzE66abzISGbxalTOXTLV4WEolYM2Ws/UcBrZoTJ2EzExlAxrDB30kibTn7zs
hNdQimWLZThK8ldDm5jzLJqUzXt5SgptYwtt3CIeP4aL+F35QbEdsvClj7WHYdJHMh/6exCTt1rt
N71VfmUAt0OaO633pKJguQxAUKn0lImRPw2i/XQa6LlUDpZsPgxllP9wAos/eVfZK2zrpEPxPqpA
7JaH7XcHsBmabRiC/AKRU580EY07qGEmsyNrdkuL1JYdzy9C83PapuBRtwwqMDLJjCcgksVqvS+E
3K1vD+/aNuvrj7DHnmnQUXm2g/9fDY6DctJwmWG7YUaz5gqoXdGNM33TG5K/TM5PqwXi728X8Sd/
qcngXACwZiMHx8Wvps4qZGgXiWDwIqu/lmU40WSP0X2UxB++rnQHVbytc591JLZKiWtpFyExeoQy
LlFkDWRFTOIj2rvAzB1b9c/R97+PlmXvy4IpQWDc6loB7m0ZGpTltzTvT8Ws1cxGcP+lNTVq7fS+
W2p6+Q92Q/1P4Ui+PWHx3mGFFmyQ/sXeVzC008KmZfBaTl+Syiw2ej1Em2Scg70s+54HLxm91tiv
YuQ6dljvHSurOXiCOjgmi+CaBMmjZDRK+Ha/Zp9ai8gGJmYvncP3v39L/myR5DVLiwwaiQGyydYv
FskmyxzqH6x/oWIcEn8+dnPxRG5DeoqT1ody9sluMK6eBJK7EnXOdpBTcU6VjoolRMvqIT39w2ta
vL1/sEmaMEmAYCxQBqzlv3rKKz0d45q711PVzHRb9cYumUnb2ngXBY2zTckWHGpfJwY7zeWhVBep
QvhPSkCdEs/1J1j+/+RE8NT9xRvL4mEdpoUGiZJ//vhMalbbNDGjqsXdqJOvaY1tymlwUnTzxOMT
MOeF4odXKfcqQ9M3mKPU7ysBY7X7hdjkSPD2zi4wFkxfiDO/zvsv68cAbeaaargjGutroeUgdQir
bQzsOOB2wm08AJ/QKtliGEjEsR6V+2RxBQr/e6DSMnVReU7qEZUyn3ED2bN6q1bFUdfyH3EdoI0u
RyK//NMqK1sZc+OFi7IWcXEBFWsJ6k9tdVuKyr8ds8JtBBaEXKG3g79IuizMpDv1g71hXgo0hbhv
UyTfEiNUzwNoIDfRc+VpcqxnRnyExma/P1Tx0Lzk4fBaZEN7WucNnZ6pWw2tHF4MR09slPvYeAAv
1D2PVfBh1G3OXCguziaXFhKJdVp/doT0c7frtRLrQylPzQ8nSIUnxNB/1bvmC1o4d1X6WNk1DKXQ
vNKi/xwpxmtptefCETllOZKF6iTVuWYan6VivoxZn18qZz4SSVN21hSHXj9bwZ2kyy4qTMBFxyRy
6cSAeYDCHMU2r1lc0BeBsZ8KDDFUOu+yea9tJ73WwWIfVIP4DAt+BBbRZu6sK3jSW8moR0XXGvS9
ES2QENOhj50wWVN83mY1PhStD29qc7oLcbC7/AYrVxDYmzCSzqaq9Oi0DkPnvIaPJkOMdbSoBKL1
1p4+Z81qLQiH2EfKdC+su/2o2w7ZeloqPY6H7WI1Ry9f/GqFjh42MFs+meQgsiVEyP8ZTWLWGYka
0TXB7uWuBuhxicl1cd9/JpNIbByxBnLXZMpTL7LXsKGEX/0Wq7V6aEjiBFNxHVr5XSsgfEombSP9
FIojBDi95xhsmSc7+kU0274PXHwHkiqPoWjO+NTt5aeVZbGArV6wTu1BXnBpk04Um34wm5eKC6PD
CeoZigMK9UuSVdqnHS7yyZusH/W1PV7re8RDZ1/nyjWp8/daI1Zn8qt2sBI1baF5RqTf93PYb0ul
clwLFIw7BXh58Bt5VlrdrJeQMjtyU0TDifNoFw+hfrH1fp84hr9bjRTEnfluROfW9TzfBerJ0Ylj
MRt9NQrTJNrZQa20wQn06ns1EM5M9TuyTvGNUVZ3QdepJy0kUhUpxk5lGOhVioaIP8/XOaHqy0fT
2E61eILNuk+Q3u9EXVzqBkdP2Sb6jtil3HV1dRiMavRMQsxH+uVD38GyCQKRH3qfxOknnG/eRbqM
vCrAkpvq5i7t5CuEU+A0OGH2lVLgn+m6L2GJ1iOk/56Jm66a5n3dN9XOSJBpSydVvK5GMbLq6dgs
4qJOLpERqoK6MO6MOHwQVsFEwB/3zNyic6wEzwujDNboURaYGOuhe/dZYXPu5vwqu+hYDEoEY/ZK
ab+XlRzvskR222wOHhl6D8fl3Z8aeTFFJY4aKQgj268TBAAFL2IOw9uC+VRQLo0G8XwGcOH8WGnU
wYKgld3kcqfHksSkhUvblv5LjfsRSeNigoE+R4XPUNsnVGPhoXF7TdmnRHQvQZWfUz0I7nshqlNG
fFGCWchCjVC0Ng2XQgu/qDPRTc3fIp8D0SoxgshMQ1/vvq/11JpB6xdzkyDH/UAZtowVScqth3db
Dt/7TiClMEhfZzdVWf2Y5/JNZLnmdnkeHOMyuqxlXOUb76rSmJjwDXt/yGcspcwhvq1FaoXSiBpp
bKZEFqeBxEuUOa5WzKdJU8vPDJ0fLS6dLKk2K/9qtBdOhWY/gcVDaSoZK4WRq2adQjparbfaVsuq
ca9WuGm7vjvKoD2Gi1Mvs9PRNav+4tv9eKOP+Dz64Llryat0ogPsy/vghfG8TcqZw325pf7HWrVe
AfZg3ccDk8teMovreBoc4D9rh/CbIUU71AoWxWY5lTAOiAG6mImjcK2V1qaqa5lmqT6uANtBGYix
cq+K2looojXvZ+w02zBveD+rH0o2Nod+SXtmS58R6yYUMk7AYy6KN79Sx41mVjedE2snGo2NYfNk
xaaOiLZM6LtyvCym+ipO2kMZf3RVvfH9MfS0ILhmk92cWqgcbZv3hxD3ykB1tFd0u/aaKj37C9Il
cLB6w05zW6fexC2m3lX2XHFwETBRLwl8Zt/g1OK+e13li8qZriaZm80atg/G7jHRKf/CgFasWeLl
Kyoh1sPstneoi1VBVCud4WjEkcL7uPy41lmFgokcbzEDHHs+rmejDoPpZMrCuoJpdPO0i241THH5
IoAsbG3u2aWGAHn2mbnXW6oRGmvq1vw1k1jGUwUVBdgd0+aFdBUX0osKZhGzHX3MnTS37VyagJVs
eajz+PukJo6HwfI8R+P8kNjxQeEp58gHLsK0z2FGN7RNttEzcSZ07uzVvL9TFRGd07h2cC3gR1R7
KEF+qnkk0dw5Hn2gC1a6X90rMvWJZsj42A4aYf6WsV4n++rQYLITxGQYsfxcnGYoH/OuawyvlIG/
GTqH4TZm/vUzY0wlxqo5+NGaCKjWU+Ln5R494CNLgo4fBoOrCnUKO1PYoFR2z6Ay1LG3tt0cYrvH
IbTUOllGQMoZp+qci/e6GrM7ee88zqqiXcCWUk7p85MW+5ALFolqvTjTKtFcESvaeYrifdmoNZac
+VwultACf/sms7MXUekZOanylNm3Blr11bDHW4qS4aRpUodSZGZ7baqDXa7HjNlazH74HF2tjNNT
qWs3OdrYpgybw1JwbFbjnG+nL02p5dsRiyIGrPZQ5VHnluhXhSqqe3Uo3pU4Py6/FmmVplnYp0w0
3xN+VWoy3ql+fpNyrdVzoOOP5GwAQ/Cq+GW+W51VMfIFGJJDNoDYGIcjrmxnP04YTmIGpm7t5/5p
NacYsXo75PbMD3MbWZyRWDZ+5OV0WSWytkBLDltBqy6L+DgE8dMwBt0RA+hT31BKDSW4pEl+dJmm
71EuMq/S7EVs3mJ4HW+mEtMTwKqzqatoOGiCR/hVE2a1ulgT6atMh0HGRP23dquVqxmU3M1sirLA
iE79ND+tX9fxyTvhjhJHQG/XyLf1Q5j7h7WsDIMqdFsLP8ucovunISwC5GgATKpCXiXjmcJcEe7q
kui2ZRE6LWR87y/s4L6qtxJC5C4uw+jKJlp77zvKt2BKF7ZNCyDISO1dYsTc7haOzNXoZZJxQADH
PuMr5sHeQqCXd1k2Hz6TDqtbdm2jZWZiVMTMY0Sg5lTFuA+nsLgRQbXNxineEQ/nLi9iyrI23K+2
r3Fh3nV8ZoW94RBidLNYR4IRSzbcgkL5jQKZ9OW2HzXl07vvlEBEZ7/aRxC2zwbXudZ34XZ9vHRw
X29jWxzWu4xQyz7TGhxgGHpA2PVuLJnirEyPyWYuJxrFtRNimtmxqChU2yoQG6PHr7y+OzmWzCgc
m89Ht+04ReI4uq5PM0ca09qCIdjMNcSod7F+FXVC4Ihyc4Avsu1TzDBWYx5nOzY8aSi7NUdeh7nh
qZ2WeaP5RiQw8PjwtntCV9f1vzctXctc4jWeJakthmyLVB3s8f/nm37i2YENd+o4zdrSEPvVMRvJ
/D6ESXWHE7Q1nBbmQB65iSHfmlCvT8R6qQToA9NYelZEubnWUtiTKuj8IunDR+Qxt+WlXwMz2I4d
IzI5CSN3A2vUvYE0blfYoEAaC6Y7IqZryjQDl5UV9AnFDud7+CV2GJ70LcV2mPp7X/rX9bla9cde
rWf8rXxNbsngCtEwOOhLkb2UZet1saZqRiIbtG3NAeLfgiqp8ZMox3TsnIPq659RsHEiYNNnznix
atUzqlLemENAtKBiapbJ6hvMjOikhExRmSHfJ+A4xy7gXI20Dzlnxp1uYLEqrOZFS0gLWQ4eDemk
H22CycGX5/X2D+QwbfKueoh6s7vUs8LodvGSr49ExXWx1wruIaugVUMTNG3nrpLWZWVFaVkauNLx
r30VPKxWQXsyXurUmNxwcXPiqITDCtJOiNMK6BqRLqHKV48DmYpjVI43CiYQ3BzhtzhqD7E67etm
VG8SiyHJAsCYc7N1sRinh9hhZL+QUldNSiKYNE1yEzJJ572OH8G4pedEG3fEMTPP7MQ9w9+XxtdD
6lP8ogGc+62vpbSIUf6wRo3MJUsZGRMYIdWgRfB5z8TchxuRAFJRQTN4ZZkv2QC7Aul/ykGq5tyK
u55o3K5GrWn1arzB3fE0mlFw7gwa+rHoj5pSdjslMcbjSmtIpA+DKwmf1xDDKLVy77eW5ZmydhjL
DI6H26Lc+EMhdgjPgxvWBkLIYj1C0SgOsyPu8QgWNAPhwCswUk8pEZgbf9q2YsJCExcWdJxlXthF
s5tx9cgSBoMDVebTvB/qAabRAUE9VzDBkGz6vpDUD3Wv7nta+EtFC5MwDoJBAbdYwEPWrBzBpVuQ
vGH/0QfQORakxXquqIG85qo8B0mq0I3ygDeyExu0gfPkA/sA4PCiFKHt5dN0Xdkma42Z23TdkREt
aSIGq9Z8ly6gpi5ixAT392mSfUrt759X0EdSE80Ziy/Vwkbppu4x6vpxa/dRscmUEjkvEh+0fM9Z
zc+o1TjKDSDBm0GXyZX+TgPoUD2UfkOjOuifx4A5Okx5KD1vMp/cUhJzzSZ2Zu61kgf9fqn79mGg
D0yL0+LcRYwGTB5uXAUcAzFmmtEablPsp16jaiY4uUAeTH9RkZdki4bDajdHd0nPfRQlNOo6c4uo
JBEEfpmZSjM+ObEu9jl9UNcZ9acLvu1EuguXpzzvaMGH0/rorNp6Hlc4p6L3wqd5nIr4TOKwuKG9
+gdk618JyND5hcmkiV0Bqv4LfTJN684ZW5XbMG+2hPwpS8J3bRnTJOAdT4U3Llib9fJfsXqMf5eL
n8zHQm0VkfOaLRSpDKBwHn9RLCU4EF0/4M9TXR+aEikp/TXKuBvVoDe3IXxUJP+UHmtOdLfRfcYh
Rn2XTllykeo/JplXfN6vyidIRcBINvsByYj/UWiUbQpkxtBHuFvWV5KIBFTS+agO9lOs0bUBM9V3
mooca8+wm4WazDjk5HW1TMQOQxZoAyclN2uGb4k8KTZ1j1UrZNzj5DjKZjdiZrxvcFaTDwZBW4fp
TsG+0Vons8ddObXGcQrhHFZRcFxrCNsc7zMuqOX/AUUnsy9qfY4MHdcKGtFmaXYCGgO9yh7QHrVj
m+VnLs1iG9qLSkrHo+Kg2HSJqQDXNm9m2WGSIVduLM4Etc8o5+5Sy0dtmOJ8qyhq7GHwdNOs6fZV
L6msAvbjJLk4wHoiIFRwuBfguKBa9tkZXsolH7FbIOBxB5ldcj82ilcklrsGXXuYgqeqMZ+UyTno
RDAOTlAVXiM6x117dBsDrOHjVXa6N7EwDZOQH7+sJ81V+8a/jMBAo1tyxZkzPAyEaTGy1pvSIXYQ
JMVFD4dkK5ZqR1D2lLqeuRNkHLevMfgxpemJ8Ea929jTNRwiE0toYdyQGMVbhe/q0NnGd3LaJACW
ejWNS5LroKU07EpebrXxZtKW1TjxyK3HwghRFpghc3/Xg1ndx5yVVplZW7Wn4A6kz9QgbbbFID6F
wWjBRbYTBIZEbqpi/IqNJ/mH4a/+FyMdi0AQMw8p+PjZv35iM46hCN30E/iD9Jwhsc3hdlQ6Cn3p
hzutHjGE8lKSBUQfLhb89bvVMFE1i3Ra4Od1VasBcNZpl3js96k6kZCvVd9tY+cjpVXYAOuptn8/
ZxDLErFfBg02UwbahQV6APTkF24A939Otw88bUWrhVZnbv2pp6Z2ppuGQFna2NVjJqluOoU+kAtk
9Oimd3OBAxQ+G599AFp80JRzXbeBl47BhzKn0MAMgsY2kzZijCQUU8BO4OOtXaBXD34cW4fQOq7z
AbsByd3ZkUmCAcSUkKPLVJpHaT5FJT6QKoKHppaE7z6zC2b6psx0t3QPWItN9bZdeGEY/5ayi1x3
Go/ctcphqqLiIuWbrpR3dpB91YdkQiAPnmPdfrMbrIcroLJrOQlSiqENn/V9UjqaVzYg9FpQQz9N
ClWSg9ojAdrrwnarHMK0OW/UnH2W42VuSgBEwV1AhU9SE6SRnMwUifxLYTK8nZqB5If5gwErCu70
jcAtm1Eq4NTJS1wNtD3HNfi2iiIBbMoiwTe+qNC7tnRCDOL3pjMe1iFvvPC8RPmS8iRvjTq3SMKf
dIcqaCHroZaSLV14VXNOCgyb62eLMFbJCZWPvNUyeotb3OMDCYnF6BFEGgb+uGYBFgtIyJIuB+wi
QZaLC2yhOzYOx08eD2gHZV66c6t8iEFY50KE1iYIfxSB9RoH/rFP8QhRII43M22DRnD6U1xPdACz
E/5badQvYQIddK2rjcUiZlVIVUmChroQFQb8uq4so4d1gh7rC+ajUD1tsCwXUgXGiAF9lhEorcmK
HsyfEaeiU2rb2AuiaMv0IsQZJKZzOzPQRpzaidC878DfH9YGthE7XS9IpC5fnpd+vsMtzoqx8S7k
AlRBtvoqs4vFBpNkMc6CdJkT6W92PNR7vB1ct6yGWr+6sioUp7p/CstT3vI3wNh1p1Y1j06OT4yk
yUzKYM8ICmEl9DOWGUhamSjS6A8g/hv9BWILVEm2UOEO5uZdgtFlTVyL8e29YKgCOiR9CGbkrXV7
BVAK4ZkiA2lQkq1pLpqVODseoOu6sSJG66H8mMF51v3iADU/FwDEiznA0shvfD6GGBOCFrfiXNpU
V3gC2KGT4EsYN5UDlmRNCNatCIFN+q8Ba8sW3zGuPtUi8ebXJANrLbyp5o6FD84TtJDfQPb+AmMb
W0PxZECodK3+TRmeJ66onZL3OLERA7BZfDaq64dglThVsLGbMu0Cd511qQjchYwWg+fyF/qoNkbA
ZoNFMZOqj9/Kb2/8lqPUN1m7kyjO3RhEUBusoT80InuoZtzRc+4/qwGtYZMSO2lM/xq0+MuY5ZDD
74tzXjTflXHCeGlbBA/jCUHfJn7u9ahCd3OI3icqVXmy+uYjrMfk3JAlWWsBRyVV20GjuQmD5pWN
XNFn1V5G5lEdNf0hN/JnWJ8hoKLK2ZiL17MWJG6Nlk9vmNZY/Xq0zkAlWNjgLZwzs9iHcdFurAr+
cda31yAPj8VYG4/kXXdlvIiPpcR3zPTwn8bMKxbmj9WWI1ThSMMQ0mAZwC/Ym7nUB5i8fF5bYCqk
XZFvk0lqN5qasd4MRAR9hdPssmXKUcbzW0js48lEaIPzNpyGiqYqiBCuDG79gDjakwatU2mAO85Z
xt6gOVbPiZDvljJu6d+LU4OzmqcUm3AuD5CjYEwkNA+OjPyNQbhmYw8kCRR2aRwUs8PBmBvPivIW
RJGxQUywMJiF8S5HZtmXVoAXPrvp2cFw2+qUK8lsndqCrsWabO0QJQBhFsUrCaWESMLewDLo5DbO
mMIsysj6H+Xi/w36pD6VXfYwDJh2w+VzL8RzOSjpZ4KM1OgpVVA/m1CJF55luh/i4kXOtGmrRmBl
ZJmUlJcrFE+LzLcVnoKtIN/4Ep6U8cC0ed6uPpUyNfxtjZPQKoJpv54nwwLbWEX8Tk+8XHduG1ph
L46WdTYjU4LG8lYvVQWWkjBM44kpqTerzDJMlk/jmW4yDFz+HN3oBlrmer6LnK1Qhu/Mrl50z05c
9mfLf++05yrh8oiMXuCvc3uIEHiYIO3e5ktRJxeX8eoVKQAVljqyy7Llq27mlzHoK0+rS8JSSrBj
n8laQK5sRSjr3XmS4f06flwnqErJkj9dSY7Q1r6XZFW9vAqweacso5N+ejUmVP2OafmnAWfqksbT
mzXU3OIbZj4ZGIT5seTkSdbtA1nz7C1+nVWiCwbyunY3HHWO+hvfLGe3CP10X6vFbg6NO+a/SI8R
wi/CPuaSaGCjyJKqxQGHFCvEpVLF4FpLBrkZ+4+xjvByBNpnBHXWR9MTc734o0NeTIQc4SdsxeuJ
VYU+RppBdAVQpN08jOLg61aArTIHelyayWWt0n5bX3r3+Tz+shzvl9/+51OR8c8f1+OtK+/+d3fe
NXpH1il+tn/7p/Y/imXDevPrH1pezf/8Xf+fFu9plgk58P9evPVfTfMjb36/qGvdu/f5Zb/tUGVX
rgNVTNUWU40Or/w/ftu75/zL4kFaGP62AaiQzUj/u3/L+JdkBQUeNE3yhaZF3f/v/VvGv2i+YT1i
Doay6HCs/nv94B/ezeBH8dvvf79D9S8Y6gYtPYeerpucw3IxA/3O7wYAqC6nCrNwnwuvGIhrp6RA
++boOK+gU1xfhx+JByRilUxZKG6ClJeCXTCz5JyH1oXIrctiuO1QZ1tEx5vf/TT/4uX9WXFQl5dn
qQ6Sg2Af8S/9TaTMYVuQRGPOlXxjbRzOih/xWG6lLw7cKyAeFFVn1AhhpgP/ajH0a5Xu2YzKB6sP
j2WLnhXqjBKTO72PD+zXhMeSDk8QTh/aBju/jDnH4w+Vixw3XMDkIr5vJ5TrJrs3Wmtwy6G5qMhe
f/+N2fqfmh9ansWvtuw8Mwxj7ex+94Ov1FZhbUzWeskkjo011F4WDNZGJ1o8k4upe21HmOdQ0ySh
NLSRq5mAKZXIADqFNHuLp+FY57uJ0yCUw55KD+hJ0hMfquNnXxlhlRWbNkm/p2F1Dx6C+Xp3QEUE
89q4ofPcKIEbpvNG6M8RYis/uKoY3CRPT4Rlrsn8xNjjWOohhQ7+CrYonLAc3DL958B+0JC4LY3M
QQulrc68drm5CJlkS1hOiLfCsrZ+TQ4Ntpk+X/SetWsZC29wl5iKei7hKGXdg0aH2cQdzt/opsnN
L3lyaZW900T7SICq7rCPDvEhjdhHi23d1JSbQDiPgEuYbCWbKWt2sZbcxCCalJwqgsu9bhNqOQua
oTxo5c9xZJXQlO9sRWcWriCvWgYaEyz3gSWoKlFXNxRteyUU+MUR5Z4I2qEYgm2bX/XR+jLFBNsE
OCcmNkSlN3lbnwprIs+oeAjKt9o0umWY3KH174KgwaLBYL0NySGicEnzLWmSD9WquNhp6FotuhBC
welivgr1Z5Pe9KBKzMXEJL1eH7eh+BHNjKOjHuc89RCDiCl5TEAixqB8qBtyoAhK85RVzx2CrUBb
YoNxZb74GjGlUB6t0L5qUKdwXj8QWvFa8aLkmKya4WAxgKLU2bTVfWwqIDAzF4HHVeludQa2CUt4
RD5BViExrKC/BNiRC/wUY1C/ByjBBSRBC0WumaKdAU88okaZHlkIcaq04lkYH5YRLETffDPXJHLw
PscVlC00TJ1lBZS+ev7DKk5ZZ74NiQJpVwGxpG3ChPI+859Fo39F09nmrKcz1eCxSr4LMt/uHL5w
jw6W9jhmOpg2lKUo22p9zsYd4iK2vRvhLUwWm/80UCDMNFgbuvc7eS5Guv0p3lh14oaluBhzts/U
8akbU/aJVMck1j2Fbr8zMLKJV7t9y4qO+BSYNVzrcE8APh78pr1rK9aa9Vg5ysjthvYgdP84yebG
VsfnMH6orAE0srFFi9+Y/tInYITS6wfLDtxWN98TVIWILJgwOhKpuE+p3gLchCUoSW2kQRwYE7Dv
zJq/DTOIr8TY6dWydCPd43Lm29NuMlU5KWPxFeDevlF8MB+mR6L2BujSpo3YQBziIiQc9TNYDO6B
cqwhFnY2JlGWgjjMWEynR0vWt72DOuartxULg5RIPxb8BT3eK5mAUMAWxmHJegjds8x218YlnK4E
VG7PfE2zXBVovSIssEHHiulomsCS61PASXz0lZ+j9WjbTMgc86bsf/b2bdroW7VGykGHS3nWqobD
AZPPhI6rTSGRNt8t8kc1RxaZUk9lax1sgr0R7Nlj4FpgPObhw8yaA/LGnkIKDCM7MObsqZzsS2zG
566crgl0MNtKt5inPKCs0rmzWFzS35NvZuVWf8xk+VaNX0OeG62JblRfgV3Am2CM1x4fVloifrH2
Kk2yDdTPrT7oR7ZHum3JLIlBVlNbpyY2trUjCPsoRwtAQR22Z7K+OyOljl1osQyc654PcnhEWqFr
ydiKUb2pZnDoTP8ugMxEpnNrC5vyzthoGGeGiXPYxHaALSidb+smPrVZdTsQ93faCqaYvkWFhP+k
vZAGpQdmmKORy2tVRlSUoxFnC/YaogzHMrV2yig2ojHJU0X3SV3DWLQ2mc/SneG7X3zYfM7nWX2Y
CkwjbbnDZ7tverSPghuTS0GMlyEibBNeaHD2es1CK3rCMhDXhj0KmeMDvavuDI4QMumQjfgEE8dJ
InvDEjxXY5yndxrHavSl9YevfdPCWQuqOzysKZRDHcdHR2hV3pW5fAXedOUbbkFoasA8JivEcQG0
wGQXmTR20YLAGTuWoYDLi94h/2194EhOh8NMbpXkRiSPufreOynIYfXkS53svNMyPBJAtHTaI+0c
Qs80DfICs7Ltral1DfFU2Pk27cB2Zh8JAEdfvDMqctPJviMrcplq8Je5veR9N/WADsXM1grgANAZ
FGzMDTF3lAor0fEm85OL8UulW2fXOaZnUVwMo0onjuAcsDZIs3fk6DcNA7ijTaavN+UPC2eshnGL
NISXlM1jEZe8VdVeIuMDWCk7Bpf4rA+DfI5kvQfGv1fYyt5P/WVQv3dmzhvJPRg8OjwilqWBKEmW
XanuoMF/s98c59EyOld073wTiNYxSyYqj1QtHPQFU9eZ+8l+x8V8GkmLkWNGyqzTx7hpKd1a4zkq
xiuwrb0+MHdvp84baGGmRuC9KFxtLr3JkXvZA5uMB2Zs+U1QPrV5eBc1t3bzVLUmy+zlSWPCZfBD
Uhf4YWzvSmI8ygSPsx0PDmGeXDJSoSkOD35x7YlDjhnnkladBe5LE4KdSTKsLH7CPTJS8CDlJdbv
w1EF0uucLegBhraVE8l8j1E2/I8HAt1EmXpuSW3T4WMwBfWLP4BHMnjbrk38YqhP5g8rlq5Znyb5
OjBwE/dF/BJWL7190GELsq/VYiwTkhR7Gds7wUzJuivNBzt7jSzBA9cxzNDPWZZ+l2Qg9xEJBzC3
myZlK0pd7HueskUwmJMvXXkLIPKSBOrOjtlCQ7SyH8dnBHhmk3FxsIntu6pyG0dHXjlHQMvtDEQi
/1EAedM48J1ow9mySTqG6LNnAbZVvxQ9l+eyARdUvfU4VUT1uTZiQcxx3kI2cQs4EHNG0H9mYYj6
pE48cGq1rVniHAzCmxu2wumMTsMYf6QY752UJfIK82lJrmW0653Z+3tUqDsfIquPuAkTO/0ajDpj
TOXCihAmNRtlPg+s20rUb1Y6ncz8NDf3/Cnnv7k7kx25sTMLv0rDewqcybvwJoIxjxmR84ZQZkZy
nmc+mfd+sf5Y1VWlktU21OhFu4EyIJScylIkee8/nPMdAj5y/UrJPmNMtgsSj/lTsmEvuhb2up4A
61QSAkG1PcA8oTArzGY1VnCibAoRZe2V6268j9meckaFPCye8TTE6alKS9BHRxpkhHw+cJhzJ+yD
2YVL1bjaOmgQPcPZiS0BtXQclYCDuxeJuAtTG45qd29JB+DIEEhfGu8+Amupebg2/WyXcKp6Bdu4
aC+UmEvXe3ATxtEIQVZ9wHQnwG6LDaMDhgQQia2ZznQapPATvuZnCF0K0R/63dgS9qam2LtbqOBL
w+sf3THfeeKpGil3a797lxujcHy1aGatCB6z0uMHWCafaOy+EgTFvA++apRQ+/TNzGIlbPmcJB2V
Sxq9BmrkzT07vwJEO6dNcxq8YieGFxFmt6IFUqMxhlHKdqsqxl7V0p3ugqAYjGfmLfgd03uYvHIT
L2W7W/qGuDXsJbSIlBkr4EmIE34VtZpHaV49/2+NCv7P9vcG/fM3jZvztf76H79maE9zir/+5ZCV
1d//9g/9/a9f9mt/b38hJFuWhcEiC3CAptCqd7eq/utf7C+GrFpT629qiiJrBr8z6Tj9v/7FML+g
YcKvyfLOMFWcSr919+YX06Svx4LDH0l/qPxUdz+1x3+MWKd0bUarClECpmmZKtTzP3f3tu+Lkv9C
NjvxtbL3EmrEQGZInLy62jP27iJeBv8ypPK7mcI/ftfv9nq6OYoGvQ7X/EQhCCs4WypjTgaFVDsZ
srvHtH4Og2XJwY3ie227K6jv84JBH8svuzpm7VVE/2KUYP7gs7AxhQnUhioz5+/tYU00JNCmm3pu
6yF6Gi+eK5XxAuAA7URSfwo0deQPbcY6Qd6Cs8ciDTMdH2GvrsNRB6yN/4jezAyzl6BJN6K5BYCJ
Wvm17bYZmjZOOwLJZRkeIPsZlgqqqzja8CJDKdGklyR/CFL7hBuwI1EyXMkZoZtB54xSNPfl+8rc
GvLKiMfbULIB6EMSPehEZFQyqr3OhluPD1YqELwvStyJHU7EvFyVTTGrlGUFbqR0uTTtf7GjVf5s
vfrlRzl5imXEENPw6ns7ZIt73HKZleL2/lrUF98ynIKK2+szSh4Fdf0nzWeLSSf7V1HM03vz/bP7
zbcW8nejHwVtfGOb03PRs3HX2FZ6kPuDzTT3TvgZeO9juE6bT6Jt5m0T/ws3IZ7PH35/U7dlXGdA
cr+z5hU10q3U5vv3tfLOdovE7MztmXSLk8zGQa7yp4I9C2scd86U6rPps7ckkF5J/Nq3MRZhvcg/
XD28xvoVEJvm5qxorbnWvoQduZEF/eGEmcAq4lr9Ssu5sNVGetASdQPOxtElbW53aKu88U545yio
L2olYOnHm7ZiK8JdX/lMbbryVljJVmPhjNlk9Cn1w5eifFTUW2ptdVV1QiVzXPnFH59q9RaCixrI
g59ZobwYwEmItN/G1PlQunl+lQ8SWTBGx/barcuramrxxOleadWdxxymT3LkjdKpTWl8ZDI69RS/
M45zBekeNP2VLQgOzW72COHWo1pD1Q5kHmDcTCmuerE2wp2A2NUErxjBdszTQUg281rdKOO5Ijw8
E9HS1fJZxEqxSO/i4tBpYDwzf2VZ5hlVyorga4d4l7liVkxEUOGU7cv068T3VxKCPLy7q8hgv4xY
JXrOo/fKYnwy0myZ/nObod3N7tIookNGWp3hlpA+qoSDiYSsuEQTjFykdZttK77m4qm2k43Rbt02
mgeDk2WBg4LUUGdF8yikU20CjyBhUeC2Zzvk2qekePPbY8POFlc4MrsObABPx2BcTFx1iJjmpbYN
+veEhDVj3OBZ09CcJkSis6EDTzoc/bBdFbiBZ2NZzXHPXjKUAyjMZ1VC/hd5BYMur8xKXiKCpD6P
10YlMyyRlmb0pCqYsQfoBW7K524BC1skrrXrcQIyOAmeuzy6k3BmK0DViZlc6WG+JX+SLQwBgz7d
YDBgdvTVRa+n932kHDQRrWDvohAUSwhQQfkRYi0psYUExoswWIT6eGYrXPswSnKZtcnGZBiCVn/W
aLgWM7pHc43acJF0pBUkn6nBFi4mJztIriykZ+0kNwqvDZ9X/xTnbNUPlt9O1PenRG8umeZgGaFX
GxYYf9YtwJVQu1gqEKWcZhuXTbfTZLKL4canlxyLoIzYqfQuQXxEWTIv848eCF86PsHZXSiwYMqW
UgxR2lD5c6O+SNGbl5DWuJgcRDUqRzl0P3A7LEoeAVeTZ904MlAl3JJOXBPnIPqKPG6R5rITtFcL
ckzKYTyFhzOvcpp6vJRSsGv88M6vvX0OOstuL5rpIoOPOelr9ODvbHDnkF1usnusouDYJsZD44r3
XuvwEE4pXP3S73HEBd48KyqKaxOSUTzms4E7MW+MVT74C9YGLz1HysJU61VcwQrnLzdGByLrZqNx
oVFknCO2Y6+NTg6uS3OHZzW2yKz2ni2IlzJ4Ogun/2gaa7/zIGNEDhfAWZXgivRmedEjmWSOcYaY
bY7sdCalyYsGQl5Nu8UQ7YzpM2xtvi5c+wXNdaB+Kul0HHGNQjlcGVq0VNJHN+fKP3YsTLGPu3Cn
HlUied2IyfRjoIdrTUcXlowby9AgE8o0G7yRUbIG8HeQ/X7tq8HcCx/hs43hOM8DsVPrYtO7Bscu
nYUiLlmaXL0gnRVKwWxkQHCnhttC6+5Jh7p1jMJ8Qz+D8J/5ikv8gf2UJeq1tsJtWRvMB8lyj6T0
vsHoAgOjX3dy7RJ7yhGk2+4ag+qdsLo7MbgebnLwZmC61o3rb9MgYnIWRju7K/dlPSITF49azs/K
rxk418k8SbNN6PFpMIDulUTGYZghdZSWWp+uexUBAGmc93amktZioiZLjsCodpLaLbGwLvMOULUG
U3xKNWA8uGpG9c3QedDV8t4Nx01cHjvlfoo41KRLo19Ytc8DBfdWTHyJKC6m3T5oo3fGhHr28VSa
QYzbVUJGk0JExmThcaNyHGY8Hb6wd1DAHR2Yk36gT7UJgMvzajbG9R7IOyQt1ABFfZZMaZfl8XWc
UkY4zYpEUKe8WwKb2kvOXRnmxlyk7ororbPbjFCn1gZ5B8wtzKbDdArdXfmUCn0Vt8Vp1AmeFihw
mYrFbnXQPMDgRqiscx4Vxc8fQZEf5TA9E7e9ajM2rsrZ92/MsDYMo9zpIVDVrVU1Th9BmOiNBXEU
iKnFy5BoKjia8Bb46TN5lyv+5us82o0kJASqNeua9KRNtOUoXBiG+yHy+CAK14FVukMIycLAPoYZ
0L6G6VAijgmDudT07n0t3wYTKTEWO4lxb6yl+DSKFyScS9GrW9fbxiPOi/cUr2NEPmwxHBpfe0tH
b+lSBw6mOIYp3OvCVBk4wHMFmSpLN7NVnDb+HPvsnX9z7ZSKuY/K2tllqWX6O7kmgYpQVr9/LFnK
JRXIc5D67B9sZC8RAwTBJNUt8MCgIuKATSXgrYp+bFQWQsgmIolQUA9JdSIGp4xRDAQJLDV2LzXa
IFda1S1ZuV24IQ55luEb9n65C/V916t7tTZQqVXkXT4EBmMh9D6MIorAaYEOgu8wwYvCVIabyI1k
YjFrZ0Nxl4lbazwZzSOsdCcPhnXCqKsfYEMknBlJs0RkjNMvV+eZcdALg9LI9h+TfiT3YiAF03c/
5NRbNp66kyTlaBE8GdIpeJTEqjoinsVHJyPUHihRCnHRfYNhya0E6FpIQIJYBHQRu/68m0tVsbLt
V19R9xaUVDm7DuiNouSt4GmGsM9kr9MPLlKpnLK9MF0OXxJ3Kcyr9MlSy4XrNfexLY49O1IjUrY9
c1LM+KQJs+tYaLE+H5onw/u02vqrFrQLqwXsWDP1r61drUtnHaiLj5rbFc3C5nPTRHDOCwtGub5O
u62ksuN5Kt0aN0HBdPuaDq9KQvizguy+YauF2pqDCMXcwsBMSAAwoXryKS7lpWIma4YFxPwi9avy
Q4PnSPBiGtlDFbbHXJDvyDjRCBnpJIBFSUkNmSd6PULaHHFsNWMn53CSswtM51Ef731xbDHBxgmT
8CbaRfqqzzn1OSjyhELBBMWXciMjOZM2xnBMU5BOskcouLo2NG1lqf1pCpWYKeTHDNQWYXfN1Z3a
75rSmaKd2dSR/D6rrNfSfS3G/Vg8RPpjAazXa6DnUVLVZef4LiuwQklwNPtryZvWd/3a8Nu1N/av
wXBzOxurBzmGwVluhnkj7EtH49Z590bcziT51ICGwFKXG6+uaVOlMUkLTmpnLKTuHEAhIaZubAgB
w/5YFReVu1h+C/OHkfsT+xMQGkO6ROEmZCyEVpmhN2EUHbkxy6J/FXK2sOpXQDEINJ4bNdmVFRuv
OmdLfbbx+8TFLnY/PcQ9albsAt1iYp7OvhlE/Gg1PuFMvuvt6Y/+6E8YZHy7uRfFGKhIZuq5YuXL
IMdIqhA5VXQULQATpfaNOcOqV89K+ZQwFodAO9OCk4upLDOuRoH5FeUS1U8xLIQPrreMV1aGgAqg
iNxBLxgztOY4UAGwJuMREJsjizs/OJfe1Ra3kKvX1o3z//sRksLk/puf3D+MkNZ//1t4+4/7r1+x
qTX5P4ySfv3y/5KKqF80fRI7MEliUWjLaE9+HSUp6hfeaM1EI60rJr/id34bJRlfLJlP2hJ8qWUh
4fhjmGR8McH8wJWRLeZTPysVUf/8xFl4VZhNoVTBnkzkom19N9dJvcgl000e596k2B05M0PXvetS
UF1mRJYtMG6p7055wHw8H4FFNPl9QMz7DK3ioyHKczN5UxLrVXebewjn2lzUQbr2+gQrkMuKpHRK
uV3S9cygjS8AwnzmKaUDjE/yiBUz4AovZKYnzECsmNWw5Kgi2tUi33Xyq82BK6yA5xmaInk5dWph
h9D3PlnQc1WOONbkOXXwKYz6la8nO0YCyOYJigN+2hHS1pKDyUhdXjCSeVG9ANwgErq2oxnriJ+c
J5aF4i7m1dYeu7KFIB8hDE76mV5FF1sia9hgOep5F0VtvwY0dGraIJu9+mgtZx3j8lKPPk1d2xam
/mjkt97YmZkyQ8w+c5Vy5mXRWgDBd6XkiFWVWW1Agr1ZLvWKYTVW5k3gtnAghfSeSfqD2wF3T0Cf
jcpc4cOc121x71v2uabWzSJ31wEo09rYJPtlvEgWA4exzXfmOOyLwnpN/PTeGNw3u2HQLwcPidkj
RYEjnsn6TJjuUiTyc80Dyf4keets7kMfo0lldLCQwrLDV4Cz9eff/vXisvj3kYcx8/2n734bfGRt
efvBWz994e9vPasx3lBd2KpQeMu+eet1vJe6UFEIcTKYHPF/vPW8jBMr6Zd3XrP4434bIRtfDME0
BH4TI1+ZGfLPjJDRmv3pnvnlrbcs5qXC5AwxfpGifXvP+IE+NJ3Pexd8as8AzC79xbtvagEzGV+W
U0SLesoZvqhcf4JdcAx3eW2yb6CGxeWUYqJamOG6t9aNRi+TRZsEGZdiO1Mv6w2EF1A2NtYuOKI8
jSk05PwzCHtWa+SDYaZPe98ZPkPYaD1J33towPOGshNnsQKrh4CxBJ0BaTNME1xlhdFm3k9nT76v
uX+Lh7TYRnfp1Q2PfjW3jgUzKyk9EtYxnxSYGayywb1YKH38+ph3bPKW1SHoF2HIbneS/Ow8LL2F
/BwbKAOAuNHhpc2RZGo3o62bh4B7C+04Rncl6ScS7YT/EtwVN0NnTPdkmCsyj2aD/4zU2zBuymDQ
hz5hVc5fSkIKtbfGpup/K3j5wrZYdOYCrIBsQ4igxLuLUf4k4TjjpIFKMrdbutIQE4d0NL1q8W5W
1rK/GL1T+eNs+p+XPKDZp8GbvNKpg4JXQhnhOeT6UQTV2pIpFdSD8rVegfwX/pqsG10stYZ23Blx
KlJrdgt53WUbjmhOeHRge7W6GoAxPQQt+qw8hHeEJTywpCVPAgtZmdz8YaGy9m9JU/toCZrFB2wQ
2HZ0S+ZPfOiu/EljOm+YkojHpIJSjgYn/gwnoQfmANk+lfwSdVSxoeAlAQuNLf6Yo85j8WChN2SI
ChULZV+y4nes9Gxj/6kWrO7Q4xpfbTTX2H2YDVHkmbNKxYDhZKUD7yCN0Q84sv6g4M8Fce2vY21n
2YtReS6tc1NsjWiRKJcaunB0kux9YGyabNNTr0o7qT2E9l6PD1Z47L1tLR69iZsUv4XShSxuDIun
JFu7F9U4eFTD+gZVsZeAO1pN9W7y3CZvdsJ4HvQqosNcXXLfyXo3R3qCFZcN8g3S1CZJn1s+F39d
ehRkThyfk5KewSnyJ/1p/GQP2sXL9LWNj/ldlaSMLGdENQLLhcPkQU99R9REYT5Ap3u136RhFpwz
hkcWL8TNIsSKXfIwKwo0MksgOqZ1FPHSHtY1z30ywYuQlu9z+yjpW9VeTdU9CtD00ruH0XDZQS+k
Zh5o2ySmxHVimCAVzBRyiwZQ1odg4qaE254dvrSy1YBYb+lAUOEQzTG7LwwLP+GG9KYOTSbr+fHN
QE3YBPcDPqF2oMCntb0Xg3/q7U9AULhyy2gBUEgZ7ht9jcIzac5svQmC/7V2/ilR87/ZRaNRbP0T
HXL8divRjjXpxw/umulrf79riGFmj8PFpU/WC5Yev1eY05LSFtxFhAiwrfz2rqEmtTj/8beT6D7p
lP+4ayYzMH8SW2dFn/68nxAj68bUs/zR0/x61/CnUFpSYDI+/W7nQoZpOYicnIPQrpbxPUrdefNI
UmIDTsh+M54HFIizco9jg/dqnMF1wBKMBzD4amjNOcne8HLSY7Izeh0e5Mf62kFcQ4ZyZ3I95Io7
M3ZJsE2egkcS7zxjNzDz6tF2rkZcCxxaxNMb6CdZJsz5BU85v+BfDsOaX//+u6o1R0dBguLw0GY1
PJRqnhEPScBp6CQ31KkP+tlbZKvxDQUOG7rk1XprKBP16R/CceNhRHmVzDXzhh5nM8TnEh3UmHKV
3UFJrXHQdtFZQJxxFMD9bsHgbIUbYCCQCfiUNx9ab6sZC70AmTbnm2McJzX4k79TpdozukDjo2g/
zIse3GdPo//BxwfsSLJWjLRk7uv+KfiqPNvU3AXRCoxfA5ApYt2UxwYZckVFvFKc7lh/SC0Bd95M
2UOov5C8J22CbJvteFNFsKpDGv0lAi+EpqNBJPKsrxF7ONV6wNBuC0dFRpUvmN/zsaRrvLMdAIEX
ueOAjy7mo4Lgq0BoapsckO0ZxQgrThuW36W/qjfTXvC5Fuh3urVHxBFs84jDujTm3SU9+Uu9zedK
o87slymfx+I6InqXMQi3wJUMlRkms9TJdG/eUwBvmmil7PJsK3E5lVg6EKw0MrgOnYx13K9eMK+b
G0xIJmEDbf6NBEuvPrnpPvC2UbirvK0Jglxb5/lWfyFJZk7ECJm02L9plmexwawj2KG7ucDacOJT
ay9lQnuYVs6Ut+FonBp/GxZPXvBYpkc3WKLGNE3q98Hp3X1176tgGiAGaqSo5QRLY7wEz7pJOf58
6p4CthEjcTQ/PEEMOon2VjYKQcfjAjdopTqIPJvxaMJHA0bCRk5BzTn6z2zJBpfYOMZjqwayZCaf
henY2aFpNh7LCKyVczhChNihmDHPZXrTKxIkkbAm7RPpeYY/V/2dom2VaGvg8UlPHTnJq3EbL8L1
+Cm2+R3lRmH4m0F1GmORx6xcoEKqXBS+D4fPh1CTvGUwwoyrKV9UgMCNO86i6KVRL9K4rYara3Pj
r8xeXQFjWEbx68A/9tputjpt2QBP197mHhPkhcHkYc2mjCqkLZCXox/gUV551sk9ag/xrnuD5pNh
6XLshTaPNuSInPDzlLfyjrQpLlntXEYOqEUG3qq2NoWjvyGB6NINSjH8ksMVnGFpHdNtoD/00SoI
GfBZzjVwGdJ519oe5ozRMWnh63/MOA4Odbb02WdKRKNszAHVJcpSD0DOiYqWO8vKeXbdWRgtCHCS
J4vZYlhTtLAZK675jQIpX2Ev16Vn/WJfmnWyHPblo01y1Vo/Iay3pWWBBtx3cnWlLECxrfEgonmG
9MOQR1uU+T6Njn2481uZdJf3oMcmt/h/35JZCAn+2U0Z38q//+1H1+T0hb9fk7pqCkUIDReDZtnf
DmIgX9CqqZouy/Yvv/NHSwZgVDZNxjeybtvqn65JW1E1WjFZZu3ETfoz1yRk4B9ck/SJXJK6ZhqW
/B2kOukDuL9tI8/FCI095HKUg0Ob9iRsZWdLT08ZJt8s2tZ6QaC3TS9GgDB7T26EsWa7kYYpD2QO
MQ1cuRelE/JyEr9TgeZL+Fk0CVuhJSF7H2mRG9HEOoCLnKz1TFlEGPZdYXbzPCFnLja3Nov/WR7p
dxVPvAexuBLjFlAaTV6wTvPXRqB5Jza4HyXHFQxTy+BBKWkVW1l+QXSyhznoxANcekH67UwMYKi9
cBUYJYBQhqoeCcOiSe4L/dEijB5XQPlRdOSaeLm4VG6/7NT6hrnuLHnRvtRJBnMDFh6aE6UF2M6j
ia4op3PrWVrFJEGvtIw2IgQY+YbtxZvliIRh6N8NFkGMXuByNVOIU2gw/lz6w0YfkUh5UYAIpZxr
XnMnBXdgV9HcUsH671HhwvDb6mR2KT6X2EBObdOa25ZDWEkBdOTsmtuiXmNmWigCLLZH1K2/lDt/
4WdvhTDPwDgy/tMQkyCdmrk4OyL+v2FEl9AMNQTPwTiUHIR47Sn222tcKHclLPcmkNd+8FhohGu7
sPTHymP9qaSz0SUoEYkGpNMBbYSRfu1bp7d1p7Nwa9DG5bCap0qbu9houoWC1FMySBxUDjiAllbt
s87ZFtOcXhGEO5Az3YRPLbFSkHG3Y5o9EX2z7pRDG3b3DUJiZF4Aa9nhAZeS/InFD+yn5xomivIU
5d6Ch3xRxxYKXHOKkBb8hSXpUEfhZ6L1j4ErGbM2Dz/NkfjitCA4xg4Imk0Ixnn7+RPtx4bG/7Mq
RYVJzj8709aoFH9oQ/zl6/7rSJO/gM5mGiQL0DbMc34/0sQX3cTJx7HEOImhkswx+NuRZn7hK1A0
UIqr5veVv/XLEFjVfqn7kW/9ROX/6xTpT5X/tMqwUFJS93NQTofnt1OmHpNASjofpAi9d8xhuE87
toMdWmCjQ7TvwXo0NYBfFDNd7ZjQOMNEegwgdyTNo2cdFJIJYF9Wan5MTI1iHEYzwbohF7I2kbSg
AYdGe7Lt7CbSZl375EIGEdIRQsszVF1m9tDY+l1kNosQ9R/gulkjwn3VtYcm9i+WqbA8NfGLuYnj
KcpZVYc3XL0OmkIEGQXCY6UiYFcs1OTNIknUhaDtBwbSwr2rUMq3LaVP6qQVtTAc5QykXmUa86B3
L7BNMqeC7z7ix7tUXhwh3kmKQxG5UY/AJN1wAG08Jh56nN01noL4P7m48nBocmXrl+lJoJqw9HVG
VeKDUmqNaFPkJbIqx4CABX4NrsHUzQNebT684iUoY0fxCqdGxoxGeM6ncAQjs+lEdWxIgknGBO2R
jHAGNIzRgjPCWe73ZNC1CSLSeJGzMBoZGBnI7ZMGG5GxF7078wcO3a47p1T8hIBt86w5Ku6qh1Qn
dYzGWNuqMWNsnNdR5EgIs9zurdRrx/NYoRbHusGkQ9HJTYQWazdYZ2N8K/n5p9w5VWUeG4Lr4MMu
sDGBHDIx+Rm49fKSvmBfm8WuZrVucdQNiKbMBLyaykRE7dOLPLyjFVi41rNAgRpq1caHeTmFmXQc
f4bMlyDVD4txpZot2ul+GclcocSGFQMLgXglyclJKm5kd616ib7Eo8UZUwKCcVOSMQkBX2XwVi49
+50W9mDW3cZXq8IpQiJ27LysVoPxwKhr0GDXol4gAJCVsD8TxZKMFNRTGTw+YFlpPw/QtQ+YICMw
wJKk73pCgZkL2cqkIvdAAEQ6e0ehL3vPrBmBER4Q5uTfEY+lttLCFVi5hngZJcOeJPkDccTrWl5p
ySFnBqvmyVLmUbWUcm6UDGpkBGJWuMfM7hC5cZ+41YrtzqKR/U85Ne/jKlqJRt2QezuFvj+A1Zu1
6WPt0x5Thcr2zsP92KlPwg4YiZI2I4GIFeXkInsWerNK0fz4bXhpNGOuSnxAXecohrrOEM96XXya
3obSHGE6ZIts2lBbT6n84LHZ6FyFwsWbq961H+xPbHUTqEkjol3a2+M5BfoWGN0p9QkpgNwaUAmQ
6/wZZ8zQWrK3JLELmcZF4UuQnlIMaxKjYzPjU+6QW2BcesU29BRhJ5iJEM2uL8kPOUSttsuep9lx
3w4bWD0LX5HegpHLnCXIJPXqMxMJf4OjUfCypTHWyOxeeDYxkXxG0atn3ZFMKlnFvDU+SzAWruBt
sR48TSFAVSzTNKSGPxpEw5cYl5P0qqI+o6K4jblEQnCFciZdZF4PMqw7R3yzkZfZcwuHso522aPu
aFKMD21kvbaacU49/u+V0Z+JQCTcIyasWCr9564g6juH1tMwOsjKrWw1W48XvdyS2UlyGWQ7o7sN
WXO2+m4PFbORxxcJoVLDIRhjoEzzqp7jNaWPaRAWdagYw5MteOOUfJbA+y4Rj1hqS1wQAXmOjvxZ
G+jEKUVsnORRIXEkoI9CYyDQT+TbKCc2xSB0kEg2R9TWpS/EOwxp1NZJcUU+trY9lyGpuJWFsgEB
jX5+UTaMBEZQxWDJsmp0xpbUR3jolINh9kESrzNgerVSnBHoMytJmdc811bGpF3atX1xX0rh1dQk
xF/jtVeiJ2kgcArLjIFVJcdbJCr2BfxgT+4YHoImO+m4ZlVUzvIkKwO7mbXSSy3aY2aKz9Adr6a1
NjrGrykTjww5nN3jqmXqmpXmnQQSSadeBILjBch0y/ZDSsRzmUDw0YKV6toMaMi+bLJmxQCEyBSs
Gqm/zowHFTx5Vx99S16P+TluHruQIa2w8Day6HRNpzfTa+R5V9fEPWeQ92RUsJYCrPvcQyqXHs6e
KiHPp7nUKFQStb3p2kAi3XM1qEh4CZNwzXkLKsRPnpKwmGmSvUYhdJfDNW36975CeVcSM7+ybCYK
DEZGk+O321B3HkYMMR6bWYvobmLObyUQq6GiyW+rmSITTWD3ayV4G9qtriCugecZY32z668l3zPo
vjbdh9SHy4TGuC66meR+mLEg3sBbZ2JhW8emR7U0PKGXdqXnPtMXaFV4m55l8H+EoixCuVpGRD8Y
+KfgZeI66/DPyNsCYGdrlmuzeeg8Y9aF/VJqDCZiF9XKj/IQr9H6L5KoXpScNrWnc5fDtXcLhv9u
AjlcmllYCUXnPvS6VuwGEW787gqI6N7VSV/P8ouuECRf1S99idJc5NA3knNU1og/6ShqGOMBjUPX
IxeMyVniDoQjNs+QJfn1w2QJCl1Iwh6917hIhDdP3a+ITfxJGMx8MM8MUikDGn0ATB2SuTa+Awhr
s1RKcUOm/gOJvaMacNCoy5xWZjDgKWLFD1FiKR0vk1zN+mBf6SejedUV0JkMpHoNWOWr0Np9akMb
7e9d2+LDjnY+k0JMViKonxJLJeAJLWLDNCQx0OkyhGz5rypZZ7ivahoiHT+FONfU5jm0Hj0+hhLU
sNxY5CPAEQqasxAfZo5Fr+i3KQRgeh/wg8NMa+8sL99PqHtCOOeh7h3hkc4MOz2O02LcbOZ23Oy7
8r7TEahlBhimce+ahCb25lbLgV/VEN2ls0fCvDDOEasdyEzss+tlYuR3iBcdCaAmtOZjy8yXyFNe
Y+IN7eTBq4bNN9X0D6Q2gtr4z2Np2bB1aA1T9awzIadC/rY4bUBJmH0O3IrIizVLwEWbqPz0cYK6
qvla+PajYqLuawZjB392XcCbi3t70RIgg1jxVc+097H3yMEdtA/JtZddjDsWP6TAQWGwmzEBDE3e
zkpzVzqfZu7OLZ8Mguxdi1aD9aZxR9Y1wrzJbTngSE7L1xLAH+of5mAPNZR9EhVwjR37ov+aeneh
cTQby6mzr518E5XrxCCUSXQzQwCFvi8jAWpZfhLVyc7wa6Y/4UpZdGJlSS+uvc28myd/COvoghc3
ryEx2n7mBCOXwfAZoWZSxcrD9ut5DTtGEPwRCO8ALazcYEocMv4SvbVqmOZ2OFsbI2dT6W/b6VhM
hbXxY/EwFO7F7L3HLuBvYI9EfzKAIMJzxBw+owY5VE0pzVqreyyF9FSY8v8Aa/PvtgHiqfvv51qr
OPtvBUZ84R9zLaws0+QKU5il/ElgBN2c4RTZWdNCx2ak9FsTOAmMBDYYle3/tOJB7vTN+gfhkQzf
RtM45HXrZ5pAXf7h+odvpE16JZpOdlDfvmdtOiCHUCDvtWS5i1m7rPyDnR+xiOnlWxBdMzdbyCvW
HHmzshOXJ2Z2aOOlGW/JBjEpRnSKJVpFbzvky9qe2Xe+vxCekzQPiUTaLthgaUu80DbftHbIzEKe
NduJuOYeGEujDSbtrn4PJc6+o9c6xavxxjQddXKh0kHNiA5zOyat006nxsj/qtxHhGNjRwKY4K/S
em0T/TvsKvjG/kG4p7o8xA1+mJ0hbdNmG4oN0UI0klW0UciWOqcCuPWOhC3XxsdyoCvR8pMabTJz
2WhbM9pU6KXnWbaqk2WCJFZdmdQG8nGEX79HdQrhz4df/pzex+f0DNVwbe2SbXwan/yr/RLcbCb5
0tpnL53Ry+zJ0GmVhbRAkcDfnqGxIsMvmZXX9tTvuWUZlksrI9lb/s7Vt+1995/cndeO5Ni1RL+I
A5KH9jUzmd5nVpZ5IcrSe8+vv4tjNJrBlYB5FSAIgnpqursqybNP7IgV10SfNx3G4HhlsEih8Ysi
DuVzGLdFas5oBIzGSxI78SsrHG7rcuwk8pYlHkGQl9E2Z8E3/05TvwbAM9T8q8C6UOD8XgLiUnqW
awpwt2c6Xy3rEHQ3FB/eAjTr4bXPw1vr38OW21vy3ukBb/eZctXSeik369w+x/lnshcD6wilYk5r
FqanXIDD18OihalD0woJlJkwJ4AhIfH5EK0MbcZCifL3D4sfAVn1CNYCuZ9FxwkcN9fmpLNfQ7+P
51q18vGHdQQRZ1BxB04x6Nv2gcqRgLEtWONXEDjHspNM1io92Amh9PS7TRYYEbJsK+/qaAW5HKsI
CyjMCBbjVcDy/CbhORmeIdUYJiPr3HyVWWEJVlke24r2ErPeklgYtBaL95PerfNp4zPXaRn47m7J
2eKow4nL7XyoybPPjGnXRynJcLeRX2ktL/Cid/t8nVIzHS6IGOQOwSPbhikUz+o15u+hXgw4PPnB
CszZS/oNmpBDZCUoqtiFlNhIG9Z053jt736KtZmt9HdtrwNnX9Gqm+fzxD+2ZNJVJqjNQDZIxpOW
P4YXP3oeQRrbs1HmcJi3YA38r/xZD+7mlSHY+JK+Kw8nLiP1p84Qks7L+STOcLvBMS+5GyBmQAD4
v+iTC2mprYqZ7u4x8vEbRueKpWgWOPEFXuK8YF3ax+dQxaBbfo/BPCdcMw1nlFZnL6P+MR1ZBd6S
FMUGboBkPAGFcJ+0/sSVe/zOi3xeKCzwjkq+T+r3juG5CS+Rf9Lrg2Iso+5NeF8KBRP5Kun2dBlp
R48tXCMAhFyUc6dTC7b49XX9v+pJQBRkRfLfTqTle1tWlH3+zZDwxxf+S5ZUNWLQnDssT+CO/suQ
YBOEnoBf6JUWZ4zyV1lS02zcaEQzWdP85UQyflEsC0/c5Jn7x3Q0S0yGgz9lySn/CptLTOce8sr0
p/nriRRlYS+ZQco8V4VOCNfDy4d7bagvCd4fK9B3Xh89ywW0McP/wH36ThjySo9mpOpLTSkXoidY
EBXQt3q9mCkYsWJ3nNsoUnEJZaKdkr7rTB65mdFr0hDkyGl3mks1PcPpCFU/9N0ftxDtalS44MKI
KilQT7D19Jr/HjNulYbq+JSfdaFYNGr/2uO4Gwi95b5YlVLqpOxLZcoDbCtaGKgnUvhh9T2dEmId
BhZrhadq5GUZRtyJSd6lF4+tcDoVeYBZgA9BPY3PgsK7+Ul5L0grWtyuRq6VFT1ePfB/Wu0WIrWR
NjNe9l0CBkuR731Rbzgk3owp7RfXSwEfTvIOUIfnWrCsImOeWAAnjKmNKp7JbI8sP3DyoH0y2o8s
8d7Vtjso9fAuTO27dYuHOviryOuOkVcR00idiUcc6DK5sB1cRjwfC/hYi1C7qYWxdA28RyYWpEmn
lIK7lxdzlddmMnCrlpVl6+lL25CokhLSGTPWwiA92mikLjDbNRxyQ+lQE0BawaRJnkpJvmAvAhYn
ngQJhyCbn9VzlZRrz2vEDEsVd9/Jj5udq4Qr3y9WfSJDoj0y2s/K0tuNsbeTamteRv5r6ha70GRz
3pY6ed56rxj5K8E8ku/V2QJsKcp+UVOQXJgcDvqY0WrnP5lazZEFAjMcSswRNxRUMnDaAkQUNkt7
k4FeQ9xyAqI/c27CC/own7yu3wZTkiLuvhvyUlOAHVkA6uzOMONFQ0vIoFMV3atOTL6mZFdEJekG
ItJcJZzVyOEWvRQG7EWur1FSsu/Lz8l47zE89Hg8K87bXMO/pnJPseJdSFasJvrsVYHjkqcqIXuE
hmN1F1mqTvEwNW+WOBhbVABWce9gQp79TNtX7B9j2mSksFgiSAE1MpZTF2NqSnv6qAAI3Ox6W4Y1
Ycs8TVi76xiTR23HJpNjny4Y21yKVPk0tb1nd2fdL89jcR3xnhvlsFHJOwfhpgVb5uEqAI88i6iu
qt1giy4Usq/StU+Khi+B6i0tZrwwfXOtZwvc0SCT6oaKDUtqrozasaD2fEElRY+MWNgMNOLK0nXh
ouUP8cafKv7ksx5JiKw/il7tRJEsovg5TaGSK7eJRYj6s1VMql1NqseKKU809d6EiVi2BX7C7NwZ
6YFya7chkVg2zhiaCzcYVh6fTRurktERja7CA+ndRawZVF+SD5W858Jsz0qf73wb4i9TqGdwMsPs
hPtEeXr2SX5vAamFXwNuOLA2HvHxaesQD8yQ07tm3b2B6RRvywhtsBTmo2IHSLbgLA8WR26OClG+
aNVPkh1yzn+k6GWlTWIim1w1v4g4XJaDuqUTlna/1aBMBLBTXsoLeHtFTOsYdfSslAKHWCsfY1e5
iJo27OY5onE1Z6go5bhzkgKkltxv5NG/BQTaurghxXZ2C1BIKk4c/ykKzVkhj5TH70soX2M/TgBv
JiqSt3V7tFhNuxSF0geyIdSyiKX67nfJRoY35dNm1kT9WpOpXYjcvQlKrvVfDRPBrze/pJIljGqv
fb86NOBVFT/cux7+HNl8SEMFh9mtD33IZJXl1lyOpZnOE1KpR00jg+SBtO5M7gYgEzCwJQs5uPkR
GxFJXrkxOjaMMYkiLRjMDCZ0JmhVsrQozJBosBEw1lzsG5MClxJaqPRtaUFiAoUcwa+Bc3RIuL9Q
YDuPfZuPLwB2ImK0Kst4prITSdPvnie70aRFn4/Up447e4RMVnQ7AvyXCJ6711QEHjCtRAHlqPFT
EOpXt9NOST0cUg3mmjfIay3RWbPQXdJL0jYI4ptLorfLQCbF/SodoQdXGdKpNadUwbH67BXvwdHr
mk3mYYhVkmWDpcnu6aYAbWSO5VXieZcq1DdimjpMr9Y/pIlY9SEOsiqfmwXjVDiTMxfTG7ZlD4R7
FB2D4psczGQidzry2GMl5knyPSCC8G67CPPbsyyEo/ygSRT+5B9JXc80k5xzDRcqJrfsGi++XWx5
t+4KDiYOsUobD5Z6M+Jg79KoVMvqtipDMsk9jfbBihqLWw7tqwDAIFRlJ7diXZtEF9XsqLXF58S7
UOP6paclLKXRPi6M04ifKgqHJc3o+CTUU+LyW0nhruh59BC82F4nSreWVP2EgLRO4mapkHeX82Zr
JTr3UpRv9jdR1p2qil2CZkFesgl149ZwxSLEUBEbFOmNP1lVMvonwEsOttazGiNinySHIh3Xkeo6
aolI78dbX9MdDrp1ZEd8DO2fEWrJYFzNXp+7kbrBX+/Qq8uyHwNz1geHihVlwcLOls9mZJKhoxkk
gFjmorsPr6rifRg2AVHeoYExoFeC9eq8hz49gaYL4kTO6NR4Utz+eZSwGzRshEA6x0SmR5UoLuKn
rWK9Tt77hOuKAtFLGhGrdfdcVN1z2MTvFSk8H9dxPSRbtb5xIDuZWq7agGVsbbybMub04q0rDzVO
8NoXz2X91Ce7gnunlV+acDnm0TKBvawNGqXCGwV71LR96LBwxTCgA+h9uYQZ0MsuNb3aEwYTXt3a
JzxbN9gdXiwNb37scvgkW5+ry2APTjtgXRmjNTIw97aEUro6/bY0Dx2uZFwYY/a3WlYvTYNLoiwD
YglXTbhvNH+BWxY/nImk2i1CVXcUEyW4CfMlldWA4gx9n1jikevPbhlc/IRhr0eG6OCZ2RA4QrKz
vntQ49YpCsicaXIfVPVgZd67lq8KaxP70PDZ32jJi0Y4PjPfCpwgWXaWLXcxEOhUUokb5WnAx1EF
muPmlFtL2bYlESxadRV3fA5dkjwpNWGVOHb1j8xyawyGrYZ7Oyb5SNgxNay1DGRcOvp6tWrqTVNG
ZIWEY9PbM8rZoqdlwWDPTNvT2sP5pmrvhZC3kVUvUCupy+7IJdvFXq/R0Kl980U/TztLgSnYO4H5
0PmyUXuKc4PoNy7cWJw7rdtGJC/blNu7nKmz2C5P5D+dNApM3J+xA7N2EWj9UsPpp6hMp+XSZfpU
aPtAQ96kk5mneBM0ZPDawS4JXqvifdfpX0nICz9b2vzJYiSd3N4zXkxdBTSK/mDtW1jNYWxXub6L
exoXr34FKyGrTinrAdFc2ky6aBa+J3MkgCJWMVxyW0RHpWND+I6iW0pQ32J/FSJOhVJiwqljz2Pk
IAu+qtKgrAZSiRmfLFZIldScjWnmZFQ2lGHeWW+eNm4ZbB3yLNiq3IU7CEIAxl7IOiGYPO3WFoJ+
JLErkedyTSGdGzCLPaujup0g/UYGsMDvPyI+CpVFnyIhlKp4rqTqUHNvaKrnuPi9mP1/9cJKvwC0
7f92YZ29x3gD/9+M5vSFf0qouFSgcstcTUkE8iv/ctCrhtCmm6dqcjW1+JV/k1ANIdhWKgY+euuv
aS2DolVAXfDahFD/WVqLdfdfLqzYZ3DwcCHGgziZEJW/O+hLIw+KgXq2ual+u8hSZUq34Gt+moKO
qjZTg3WhrGRl26VHy5730GqxlQxE/48BuP5qRQocqY//tCffuLZIY1RJqOopKpflUsYSCDHlNElS
bJUiqlHnPR8/6nIJ1PuT6Ib4Vg0LMbE4xIV+nkUuamdssPAccu1TyS5jsxaTjHdlWd4i7CnJe4DM
p6T3ur3xJuABwsI35TitW4QM686BG1F7mxVMaitb/+7Ehem2ozpOv2YS1z3Qknjb1137UXBttXnb
dpo11+18qVQIqdzHkovxMHCZU8OG15G+FbGg0EokL0Z4jrp71t3Jc+GJzFb2sBc7JdvgRyDyU6wK
Y95kq4Cu1ehgN8uyXFmWo9EXa95NyIUAwyMPFx8R/XV9m/YriyRy4hNDn7VI7/aJo9a6sDX1z9kR
S4P6npizZOfvu617MCa+xDXLz2YB/+CHso6e6Dg5hROL9PB5yN9yFppVNof0aYWrqjt05jmU7rSU
XaEBkFFLi4Uy7KmfWZvgjThJqBqw5944n4KseBb953Bap2Aj7LNNMaymKE457HObJVqH9+buK1dr
k60oFh/UnZZAdP1QntvxM3jDPt892c/aU3mu7x0v6S/tIfZ8l1eQHd5gwFbphxrebONh2svaWHF4
oWVQ2oPWirgX3NNizdSAg5DdHdbD57KMtpFg32QfJO6/YhMXt1EECws/ZrX0dPmRJuFmqpmqkFrG
msGKV/do4qiKXzv8HBKmQ6SNtsFP8YjUXSg/JeSJOBaIq7L3596CTX2E+uvOVPTnXOC2hGgOpgXN
VLa+I1TLmwz9qapulQjniNsZA7e04fcyaBbrrzTX8hKWXMeotoTNWhM+zFwjCNfCH5in2gGr8CJR
qBg8tAO/yzmFOhwtA/mnhOgCj5vPtnUUwwG0CA4c8wCUM1D3noXs+Bm9wdmYnSewgWLTmHQMggd3
btz24XDtzgkMjmL1HVJ66X7XIfkL78tFeCYCY1TrthWOlIop/hVi0OqBU9qtI9g9mJ3M97ByYL0s
zyFsLb/nRx4fdTqv7FVfVTM1xqUBTWxIMhqpuW0yog5zXkgMI8a+Z8BqXXvekNiydlA2jV2bf/qS
E9BDXU4MYBwvPOCJtXG1r3QMloPIkUHbuUJIABCJb9PeFs/adteoa3WcTTyJaNsSSmuGDCTxEYcw
KH1/UTkoA1ylJc0J5GaGnkoj0Q73p881wO5fVJ+44kJU21Bn24t3oFGWBQVmtfVl63tFNuAM03ha
cDoesu4NVhXjOEEMlv4VHZN3fEi2mOnthUaTlaZNZHEG1A8j3ZQwffst+GNZ/ci6pXeyipWwHaU/
uM/0GI/msX2jgmcWWGgMM21NeU9F8gxcCad4KOa0b80b95zm9za/GLR6MQGS2Izbm+2+UQVrIGd4
0uuYncPgG6UPHxb6s3QXwa2uiWY2M6LW89HEe0F4gTZPhTb610EFxB8dBnlnPvnAzwmbkwvKUQiq
ZRptyuqzjjbgyHTE6miZhfQAwKSaRzWeP0a7mf7jocKrX1CX+DCOBlhQ6WFXEnaE0gm5xOATUmzZ
4Tb0q1cAWIyCQqbqsz44a3xK2px9EImnDVAUCPEbnTIc+Rrj3B6aL2sZa3i1zyhmOv6aRt+ONyrQ
gTheTeVG05BCdSBvtsFvZtldxFsUGb0H8rVu+Mn25FZI72WkWFxMv2RaVLItUcJQp+gL+TG4e3fA
y0EoXgVGDhPpKPmPoHiuabk6KAf5w2NKO47cjyhgPlWkajB6XPtgFyE9jTzWnDpAoaYUDoqFeM3y
rUwlRL8qPSaine9t7XSP5qSTgf3qu7ktrZL2UTXfUHDQyfiLonv43FfoGd/9byv5LHcV1r3/ebeM
cSn1KZf9u5L/+xf+PhjRS6IjmMsy/ojfRfnfByPtF1bLyPuQN2XdwNz374ORajOr/KHxT9n3P3bL
2i82K+ppklK1aTHwj3pO2CX8fTDCXIyAL+haMaaFw988HAl9Qnaeg6eivO7eWg2HZCf2wspe7KLZ
Sglh9NhyYYK36jyJK5hDdHJH/QmJkNxg0cC+DA99ry3TSqZtZ0MFVV6t2Uqp+UFOz/j6DDsDEkPj
ko5AF6HNvfjaKXZf8fqe0yp4a1R1Hwv/WcURyrA6k0G3ae5e7fVTXuPS6dSEIPW3Wz7k4k01qAbe
0wXfjS9Z+tNHd1WaKIMld/SzINcc62wN4yJ19M5emoO0pPkKqwwm2+xQth+a+2ZFx2R8Thn8ZNRs
aWWwvfMtomgTJB88c4X5ddggtZXhdmxxGhvrgcCaN8nm+5w3tOv9FO651zbww2ZIsLpJwQLbxqg9
DkrLtXjh0sqshWzcELA46o1ua4FN97YaAWI1IA0fYBuljGttAHyWSLvH4tXQz0U/yb0VRdvkMKq7
QsNZixTSm8TndDgiSzitswaTYTT28whDadDjrtG5wiFRIOnlKB4DAHKy+BRCbO0SLDugq7xlM75X
PECaxSMukU17vIrGmzu1SeMqB1pi6osQQaU2N6W2Uu2jSpTQxLR3URBQQoV3Ih0k+jYpvzpjT1n8
rM1+darW2cFq8LaQj5RZ/mZUoIdwhAwa7WjZqmzWOu+j8pXmqpPBS8oKdtm4msLOWGbF1MTpLQ16
czXZifBVKk8YGmcSmMRofBOsF3O5W2dmc24g97i0QE7sqUBaxuHrqP9oUBPozYsqDjZW9DEG02Zu
wkKlMCDfg8nvSdilIwUP6TEsD6nxZqgXXS1J5jFim/fRRQXB7u69sOxFrV9EykCFB7098Vmw+0na
extVFLPMh7xzJPmSuju5PKfIbwH6isYAENq/icQNViyORFc7ds02pdcR8a1kSKUKb8jEilhKbVz6
yXPdOH01EXaxeOsYIuGZuicDn7RZ79mN8VO/am6xlFllsOniVsMfZpdMe/diK4HC68tkZzY/iqLP
c2auirmnFt8Z86PeoJ1jdmLosmR/XUUmo8/KaHgUKyzTdz9QWCcxLsPDs/zqnIjnxqWpmBkjhH3g
UzcdBfuObzBWuDWNyU4cvLp5h4HBBEGzCHA5jRgBuAO02jHSJCfkPtL4d9l+yMN5kJzEgr/YIMAZ
RCc1muRpz7Bn+HPeuO4YmKvYR3Hiumt/osw1T25wzFJYecO54bmVZP2jQOMO/dQxpWJdjLAnPGzF
sRqeOlfflNbBLX7Y2vvAYeL2Z0RHpDTm1IQK4Asxo1N01pH4KcUazsyQvmp8EaNElh1H9yOIH2p7
V70rzQ5VtsvCo2zN22ySArgegH/o114MV7/CVbHUkVP7lsvfHjwnqzwAY/yPoD6P3Cig8RjKHVe3
Xfm4N35kssZ1fNL0bN/784ZJZuzBzq+idNNX23YqJXlRPT4VoCfWFZxYZFu8dGtNfdBmuTRbgQeF
FK+MLqfWV3t87zGS+IaHL9D3TkZSbnAOgwzgHuamx4CmAi0zSbji7xtYunTuF7mWvdK28F+1VcdT
hAiSYBjghqb04anCYUCtk5tVazVsNiNyEj0cx5ZVinJXWYPWmrqtDao0IO0QNjV8Hkwd4zyYg9bj
vWHMTC9kXKKOwF7l0G3hyGLjMNcie/TdZ6SjleJg7lziVuDy6u7hxWt7QsbRbuLxs7VMHlsM/W62
6cqnDOWlUlq+VWzV0pq6oLnZ3RV/WLHHI+bWzyr5mk2zFYbZQNlOZA6y3gN/bCjLytkmrNwV5zzc
UG4C9IGqcMKiZ5smukJ+sqlAGvN7YZ2I3Q3YcknIUM5UerFTD+bGUEghg3i0oGAY3FcRhlT8MbJ3
Ak28lGAreNz7KaEUwYam6BYaXDX5yrMjnzxLeQQ2QfgOXt4ncZ2ZSreEr3yoXIV1np/2zSdHm/kl
rxK8JPFxkH7K6OFyDci545BRbvxXEjgNMJZaODF0IpVAhiUtLP+QYWYswp1a4oSJ4eTexu4TjJ+i
Hk0skrXy4dUtUxl+c7jSdvkMOq71adXjMX+V0w8cxU2wq3mpBk0Cm3Vh5+PCL9dsPQve33mOUk2n
Cbn+nDQ87JWEj9rVMncxxcAJxhNCGSmwCfVaDotR7O1wa8jcU1e1YC/qw2EssfiMmLyqmWd8xPUm
VR9mukgYpLudH76r6Wdrvo3am1RtchfN1XPyyZ7ON1/u2PDhDd/bYCmTTcSRwtqw6L+H4MkcaGYq
izWiuw5MUuKbcwcmEgcHwQZW1T4U/5k834o9/dq12ZMWvMfTTWG/D9ojzehianhV999+UeIis1EN
bzL7pHY7CgfCaN2t2vyNZV1d4Ft+szEUG8gIJtYDC99uRvOEJ9778CKRvOmTs0aSukCADOJTgIQS
2HB6ZKfWlIZj0DHZGYDuDFuxHHBeaYmKDAmY0uzZJdvQts6ZeglGXhg9zYRIpfpTrFrPJMSlLFn0
No1pn11G9YyoUKCe+jHCBPBhVu57QvPWbETFDNxLyLjFUBVjre7G/l3pE2dorDm7I03Iu8BMN8FY
bnvKNKLkVQ1oi9lpvHrHDTNRZamrrgzX1fQE90l46xFdZQSRKjUcSXHpTIPRy/fRKl9Kpp0qXkIa
lQsKXA0qajZy+Cb3b5F7gXPTtAdJ2QEalsecz+EmEhulfc3NFwpH5xSoqJzQxAty68FT6TUH5R3H
r69AZlgrLYVZmLg5OlSKnQg1ePNRepWYRjyEqHa89ABMqqFddcpGso9CjjeuK5YBe2o+nEn4PfQp
Swg6urWbleprGkk3ukdbaMcGCts1eVk3LvcxoU7J4vRpnY7BqZQFB7babyUe4SGp5r0Vs3zQVnKK
8aozgicKsZZZWt3LIXry6eOyeQDoOxrK4C5lEn/UkgMPBEWFatF/BfQQ+5dRvlvdnlGrl8UypgQD
jYB4CudHf0tgsnRnXhOcPzub70ZYrEqTJ4FHW70N+THg9TnVOBVWS5z0lvAjpvB9rmlnozfvrkBJ
HDJy8sWg8iIu920vOVXPnX76U+EPlJp4o5ANkfm9W6uejYSUQvXm4vpINmGjLFR5mw+XNDim4bum
X6qC8JJOeKIr6KPGg8+zFL2l4bmDQN5p+FziuVvfTXEva2aK7CtU+HwH697jwu8jALbVypYwDibA
p6OPsLn1PcYQu7rWtBjN0JOQ3jZexworbcOfPKQ8NDK+CGahfWYUAHnvclwy3/vOyOIm8F56F7cL
+JyxWgo0jrR46fX0YHb1O5XjPLCeTh3WOHcVqktSe4tdz7HC2gmZMnWXmW+MmBsRZfTy1W3MjdnG
m6638X7C0+mE9xgrlTgzZaj9kSBdKK9lPn/V1sxXkkrtHvsIgjXJC/Pnl0sJSKG5BxFqPrG0ai9a
k2Wn0jg1qWOJacNLw03M7pl/inasSKxqJT2MNfGyusuuKgNWURqnSutuoKYCXBxSOsf/5KS2dKsi
8TOY5rTbwKY/y2y8fC4/ky2CSiu951Ay2Ys9VLs/l4I0dJWPy6Tztm3B0hztuLLlm5bQppXW1RfF
qtA9Qcfmib7MlfRJd7MbtRYB736ZGRXn+CCTArWiXRIeWYupxZHvgNL0rHJY8rg973S9sFZdQfVS
xKzm9do8tvHFls0tJT+Wx+Ex1fV90eO16kZiA0mAOTjW7bf/6Yv/rxsRrsn/5eIfxP8BKaTxdb/d
++1fmI8ERCFu94asawa/8tu93/rF1ExWG0Kl3Yj/mmITfy5EIA2ZOh4+9bfWlD/v/RO+TmgKKS8F
rJAgqPwPgsVMgH+/98sY2k1hsJRhG2KYKAz/7im3iT+6gwG3Sq5y7t25QQnzGOOJ6336zLkhUVc2
5owaEm7gLKev2CUNR6XK0oxpLNRrCPxUFAgV/wnrceRtHz/YoFD8F+Xx2kwHbpvFa2NDHFOMjqoV
s34dvaM+snAImz1XmK80hhw+5NYyNStpbddxiW2LHIVmZa+RePVVnwVkrGgMwPG9saRns60OhGk5
8tgwahhB+Mh2L74V/AyNfLFJuea+sSvL6sTNbVniNtACJMgCf6ohoSJSHQ0POqbPuSeS5MoaDZAh
s727yNFP20alt8ladyxxpKDwgVaC0s+1F8iY/cxPCfAoI+87KRAg9tCiN64NrE4qd6NG2iqj0HyG
f3BulP258zG6teO1o/YNk9SzJ2chTp/oXEj45j3bW5OMubmuREGYGf+USQdIHEi5AEOZyMcwqtZ9
lWgUPuD7GNQXvrk3V7Ze1Vq55LK+kWn7cPOL3TyCKQ2l4mHyKVmy/NmUVOD6V+xFScEFXv5rn8eO
oXOjNm99+qJgJvdV5bvxn2r8veyhFkLKnzxv4Acj607BFptGFn1eKrSUtVbPRbJD6OC0/wTQzFtd
WXeVuei4IXXZkzk+Ya1RQ2smNLh5z7hDTPwHuN89rgPiVmc5qW08LB+mvVLYq0erTt5x7kjVI5Sw
BnB0atz7rOYeu3Sc30Ou3iohMI+/YRV/NNxaIM4RHAiscivyesu3rEVxUQDy5hjYIvNTpv7Ec7+E
f/Clu0rxragWBhDCevz0IGBXZN6HlZUdYRF5FY2f+H2U2CmDI4nFzOTelKnnPor3npfYlEOxqIkC
PvB4T7m+Wl9JkR08cz9G2DOS2MQVL5favcojf6cLb1Mo5Bq8ld8JxzI4tYk7Y7vUMW7iD2NXb82y
VluOQYFEktaLptXHc0257lbHzkoK703TXCJc4k5bpFlgC7P5m2cNWWLSPg8sOFTL3NRMmef8zehN
X8ZIB7qGa3EsV6oFGCIq+bGa46WW66/GrOqvStP7WVKBWYT98a4pVz09ygTIVM/hPnnUFD7bfs6x
HDppEK5ign1KaXKDZ5VX+C822HaVNYcuSU4DMM/mcuoYsTTtUE5+GC3xsLi4eoY3w3y1bW83GOB3
vBIg46VgPRDgwTSIOCjKzqunEhxKKcBPK9JXVkFHTy5hve2Jl0vYOBsUEc0lut770bpKG3mqYOXK
5yrqSwarz4B48FQzvdVW49A0sxvcV21KPzeHpsJHmddPUgwYEM5ACpzM/hXAXnP5pNtvxgPdYFKu
82E51vUibiGotSMLIEBMxOw08gN5sknkhLbe6JjCNok8PMWdcLcxqFiB2G5S3BEjXGjyNZR3jUku
gBzGYN3i2ltJPBej+eJLjz6KyLp8jzTahriClwy89iEVxusoDO7B2O2lL13ZlxywPGN5d88rEr62
U4y7XMc0BZalFq92sFPaW6a+a9ahKBa0xixqqkBicNRa9sj7Vy+iUIF9PY9wGNBV8Fqyng25YmUy
KHXzqSMBoAEfMOKkdQhDIP5h9pDtD9jeZBUuEuFRiXtkYFbzPGLCUbi7+7ux8VZjnC6MvGVz0uA/
fsFm7EuoKjHcLh96+yqun5TktSrGRV+584pLnEzWOucdH4hkG7Zxz74TwUcrC7ZiNlnezKACtGG8
WLUxg3MOmkb2cHiBgfLLh12/YvTFYZTMAjwpWOBq651kUBTeVDeBRUDlzoFCzAfBXOSprczVVgJJ
yhU0zDe6oKRkVwZvkkon1lv6q/sHPYb0dYu+YLX+LCR9S5vcTPdQFzltGg+DoaqXP3owvuyC3FjW
deokWEViX50bUou9G5wW5amFvNQxEZY+MdhlqDwK8RT09lwRJLh7F3mRrOb/9Ig0hRUU6Ev/eUS6
fiOpff19M/L7l/2ZcVDJjwJdVECcKBPG97cJyf5FJ9wAPVH9NYwnpuHljwlpaohTmFxsxSR79+tY
9cdmhI44KI2EIlR1mmusf9QRZ9t/Bfz+mnGAcaVhT4E6jhvtbxNSw2u/SuQQMikd4rwY0gR4A3NA
7u4KLXHqsCwoungfhM+e4ub1g6PVMEPgRPcxcCcSdbr6VATNh6qo29aPrqGyS7tg25XBskbxa0UK
AmSrK0eKB48x3QBVZnH8UMzjkzrVKDegYSpTml3FftAaLUYlHc1HcmyZVWQ1PCWsvItsl4uPDHu9
JJp1IxuH1oT9LSXPNW+I3P6CYDPLQAgElForHeRSi5i3HFsBYPyY135I3QF0BNVdNnk9c9sPyaQ3
PdDcbYlV3DABuIGUNLvlwE9wnvbysfbxleH66Kue7Wy/1wXvbFKGou/31nAXiLJ+0QMpth0vrdba
WJzU3AC6IV4i31gI4+rREULMddMkOXBgnjZMAbmGd83j9t4sulFeZ7j/POXU4+0cZahQ8E+MJp/L
QTbXRIb6nrJF+KHzHetZ4D/x08Gyc/Oxs9CSQSQRLpzLiEogHvod22tF/9D1gy32muwuTY8abEH4
QgUK8ELjRcs/X9jgKV1Od+VbRO8xG5OCG/Bzw7WP3Mj/cXceTbJbZ7b9Ky96/MCAOcABBj1J712Z
rKoJoiy89/j1vUCJTZFqMUJTDUQx4vJW3VuZiXO+/e29dsYMnzbfUjtp/jumhlcbqyPbc1s5dC1r
5pTk4zhWXwFHYZuLXR3iWAdZke81+kWkvssgFkRmq8/8Kj5oOmYETi+JvVD3BpylIVVokdhpZjev
WCAYPMRK90flGmFOyoNbfVcqaRUWNR32elsbzgXEFssjYWxXm+lrGS3wWiu0O8L+7szrwo8aXhVl
0BTt0vXKf+WrCSXqhhuuXWVvc53VkerLaTffjjiDFDegQqg8NwUiPs7qfFbm+LMds/3Ucd/N4RNs
vSS41Er5PETOtdT8DZ9riJ+ncuQqbrXbWqGzUDduRJ/nZk77FRXFagiKsyA84LrzIlBIHtAaKD9D
rLYGjRFRGqwzK3ujnfqU09pi6+9Q7lfKiEnREXTecChrwINR9ZLRv/phCX9QmyttCzXE39S1gPhX
LHpFzJliIGf7J67WJ92Qy9wLnpqyeUoJ2pgBazLSo6wG11oHU6dwVmbpLKOMkwI/bO/e6YuaD5W2
HfkI2oa6NaN40WL4MeyrgtbQtgUJh3KTONT2+mQrDYx1s8qY6v/aSQBYRbwAOjROvfmgs2fhKgPW
Dk5cF7+8bHAXUSIT583Cp9O07igY1vV1PSbfuZp8lY3hztohiQ7ZNIq3EBwzgrttt5L4lo08phOo
oyvNfyzJSMZw32ySU54bJadSU/yTlgaXIMGkmX44TnMuEK2LZLqpDUf+rBsFaGpZ362kKg8SpoGX
rIfSd1eDTA5j0H8ofQwiNkM8yAPrpg8ZypMu0c9D9dPr883oA3sie2mXzY8u3X1PdWUCkV+rynXo
dy82Of+IrGNajesxsQ9YnY9JDkYNuP7RbTCjwcJU2Qe0koB+XQ/4H+xtWFnnXlefK1w5NqK4pOPV
7LD4emRBemdvcxvM6FEWnbWJu6+MHFgs0WTw+VImjTkOc1huUMj+YegpjO6G6u1XxTL3NpkCr2g2
JWke39KfHa/eaDziaskX4pEWuF9NicsYYZzUQIFdx2JAlMHUx6zi4caxxweh1sKd4NNbqtUyMdJj
jzgcaT9lnB5MWN/FR0e5e+pVaKQbCeCDYRD6DSaKtBAHTbn4hr0yMBE3JkK9xotf6o8evsGR7ry8
5YGZ1HzPa+nRWEl82gvtoyS73VUQqJ1x7WT23hhUgBLpLECOanwKWbDyBFJZmYK9DdjRgo+4lA8F
dyunJFncIziquE0qnMeAS+JLzXylQo+V3VPIIyr0kSPzp8yHE17F66SRK60cNoVEjY5pao6DdRBQ
Tt008K7xcfGM0ImekpjO8eVN3v9eVthZKkwwhTrwaGVOcAZe04x4Doy9K8ErpNa4pVFcfNPGvqOi
Ec2wAHtAbvHs+drKHH7MsTll8Wef8QpD01pqYGRM/UPr5IG74861Ti7I+VaIe54pXwbNc3wCQ5vn
uPoRqW8q0rT9KfSOD+qry9Wtzq4Zq6ySRkIHsdFTnJliZvs0poMRix1cp3qhxPmDEtAPmHQfmShw
hRGcTQ4EKUH6JDif2p/Cvg3kVmrvNNqPtkesl52no/msQwrATjUced5vamZ/pBBPGXTWXCDEhqHn
rW/dm1t2ESWc+EurOPgJzfA5s+tH5IOFrgSs3dVylgz+ri8i5pnwq3WGHW+hmcsL71naoUuwBJYX
s5n6l1iej5Af+rpfVmQUFRcmuOavfUZfQSTfIIJRTh1PWaY99yS+VdfepG17HAybTPYGyuBR9+Jd
UFYHvw6OaqKjhvN7aBKKcAk1uFJzKG9dctA4CXwCfQ7bbhOMkY1morG9HtzxNibuF4OJyLn8VPxu
HG9aAIpM9Gt3KPY+FxrKFPFnGiqyjWav9XbH9e0Jz8nCzpVryYfOKMo3Rmt6ykLlagbJVinoCgKe
EQVzanT8OkVKXnYADbJ3x3+qrGCuKOTYrHXbtwcG48wLN6W+pjCcWIepXDoSKMFTlrd3W89w4Slz
gaxjyGCnl9eEt5/NEMqLltocotVUPYeboV0EfXDTRy5F6mtWvZrYClODQx3LmMt/2LBh4wVHMtZ6
uQvdcuf5R70eN3qzq4yzXx5GvBh+sLdwirK6jEMWV7inrBeVuGr7UDv0v1o7Me6HgDODhajxU/Qt
le4PXfc8KPg4iEZ6Go40GjqpYRCfZvcY5NgIbWpPHtVki9bF85FuISKcqEQsFwfvNg4vof8w8NJx
BzP7lTYQfhE3PvGLLGLLiHNX7/FnpKxvHvparEJ0Z8V99satisu1SXdpqu1a0yTn5DCY0ZwGo0RL
vH0iWTzSQOAFySzNYpAG19ak421CfcWzgJ6+xP5Qss+WygSH783cOIxfFZeLpGNr8oRd2RsesvbY
Rz5VUOw+qHC0holkyp2jPnskayy2qp75FACrU6f4/961noZ8Gwp1rvhg4tJiKzqc1G240JQtvfPN
sFHH50p7tMDK1Ce3eB2cdxoAOhoTKpfHaLX0tFtl/Pjigc8F58A+YPcB71whxOBjFFGiegOQC9cS
5sSVUt5aE+nsO/ckuts2No95sPPZExXdt9/NWr2YZSPRqw/DuJmgGHpvXxFi9SW2lv4WG3RfPtgo
QSOquz4JE8k7Q3saXXvBJQtrU/PdtKtGeeMDGnsvA7UJvGGqfQQInfqrIuMBYpzoyZH9xagOXvc8
okaktyJ8EfYWc94It6c8WvBthl1OrKZR2ZOsdP2JRI7XXk2FqEy2s5hoI7S/+MOQC4t2jemjIBZm
HZ01g3dv/W5H4jBEZ9Id781Iiox2RMRJ/zGgoLZ1rLUpcyiR/JA9SN6G+yxb68Xp+gmxuFFalgOj
LmBJ1frStp1d73k/eUFBbeKTNtTMfCOhcciSDolwaiBRrW3cc8X0rzFbMkoCmV6oWYVd3pGvpIlu
1VQ9X1dZ60imEVcJb9RXYkzvHm1HYGhX5Zg+FY63mrJF2eBSOCEITX3kfcETwznkslg57rceeCtK
fhAiMfNY+ksAtlfxeW7CO5j8XimxHh3nAt+iXtmgsEvqTr0Gz2z+E0JRgDc36/V21UkuBqs6wMUm
k0cTIh9C4dUmtoQrOhJ4uyQceNNd6KKBo2hiOFW2OcJAizCn/LBBAeCWHAc7WbOmRYIYoAPf+yHj
z12tc3jxY8ArRAligOyKng0Ss151AQvbxH7yR+s09CT+mvRSiGuSFSRsOcn95OhTwFGMG49qPT9K
96rLelgpIHAOc1P79gTP5RDHMedQz6kxVtnJp6M7UllW+QqjXMAbIyB32JQ0QuSHksXcFNeuJ/+5
8VDED23GQyOszoFR41hAlbUt1zr+R+sX04pnWrv8a/1i/13W30mQfn3/ScP47bf+r4bBpQWNAAgQ
6RaDr/l3c6f6i5DgsRzLoCXIMgTixm8SBvVjOrP/bwqGzS/9JmGY0Gh1CWL71zIz1fq36LF/KpyX
ZHEsFDdpq5aGXgLf6I87nm7EUJhVzNpBZt2anLwD0OptNr5nsbKWI+6SUV6NhDupsXExO9stmJRI
v9XdzfL7VciHXpUF3K2nyIAV/w8/z/+DHmbqCEb/AJH42x9PTD82TVoq7tgJe/T5fgu4Mf/3f2n/
3+Msbos0IAFtQbszylWPaU1hHBipDoyt8GXqkg+uhm4yBRAdd7G0K4CuAZje++ZF7ei4GPqdaYYk
QmQ9r311boJKzdd5zdIhfyjAbSr+k9FWi9CEReqsK0+fR+Ehw6QYUTP9KbS1pHWl5mQvZDkjnI1Q
e+arzqlPX1PqhpuaMuv+sYC9lhVPfpMA4OPIeozjep+VLRsnPnv80N4GPnSVzbJVERkOfIGVaXzO
K/tWWs5jvlAu+rDRGH0b7zWNxc5k4O9UD7wXtKIJBNSYlJobzcFOFHKb3ipU+nXGTUWTc62IPqkT
eBA9IW9/red0J7Ktp5HBja2VX0rsdEmAibZ97blcKMnVoaMgNuXaJlwjzZEtB9AGpbg5QXSwyfXr
IjgXA30diOayFU+jprF3oLTWllfM/ayN5DIjPOoU1Mx1/YcJudZudYg6ozzEODtkd2euXxlJc6pB
thajvQioNnY6rITDc6ZFS6MiCRn5j27/Hnfe3mfjPqT8o9XQv5oAfTXzmR2slHoGxbhQ4L42cp+v
osyJ4tvKdazuXe8fa53gRNn8GsY3q2mnpG0SFJICZdrgZy8CdQHeqgiLRytQ3/sOAkFMT3uUeBtD
Lz596dGlxa2EUlqcAEF8cVLzlDnjPTLyq7DyVchOyGjUTdoL7GOUQ5TAkdIm3Q492nSIT1jv515P
OphzAu1h32jmcQiHT7SHR1ASjw6Ee+bUHE6gaamMug1qh5dlXJIKDHvjLmEhUqKa1Y16y6PkXiiY
R/uJNNyj+jkehig39PFKkcUx1Y0yJouWIvJxSJNlY/RgafX8E/wdRjSj441cRls7Uc1VLzDcdPh1
aGaeGUA0MEQwChhTOTVpXUOL95XeL4Tp7IyeKoguPOLzAagCBmGAYZFnLxTbrUI0FXLnVF25q4zV
rx23F9dz9xHD/miyv6r6Y+/oP7q5CHwVKeOa1jC4ILj60w0Ey03vPgV+dco6FI8ofy4bfV9wQMPZ
zWZVoKHO9ORbioWniHvUsDCqrTNZqyWKIltOsGDZ0rB3lUx2RU32ictolWTzCjXf4Oy2dCLmEnVJ
BPCftHVTRYCQrY3DBVaYB1uUMEPNp1bFxV7VYF54mdIU7y/VaziNC/BQjmhXoyj5dw1fcDALy5tL
XeeA8jjS/uIgJxYUWuT0YgcKVN8YqaBg6XOJIREP43Ofvlv1QxQ8iuIhSA9RO8+oWu+5HxGcWPZg
l3PF2uCQ/WSNjQDcPqbhq5vSBRZZC3wC8zQ2FhaJF8XnIqGeI6J4Dr5SmxbaFKqHVXOBrR7BZh+E
vm5IbZXaZxN9OPU9L1cAoA1EQxNOR/KeMniyRV4MlXPMtZE12lF4RLUYdCz31gD2rzEgduypsSeC
CmVXND0YeTzp5lPFJs1Od65O57t1KCwWpf6w4voyMwMm+s7H58QlWGEm07ue/l+s0WW6cDCTuAFK
dBU82vK7ML0DXElc0+a1r4KvkV6CsKnZgWe8G35FWeKF1SmQ98vhxvNPzyisab+GplpkiF5OR6B/
2I9BRjOOr528sMXn4y+FbJ/zRgJMth5yiu6HmL0gga0m28T5uGZl3aAw6BhN1Tw7SiXfVgpaEBue
ey7yS6Q01LnVbJOl2j7YnrNUfbFL2oglWUyMqG6aoCCqTci4Y2JYOH2w4q/REwyw3wsdIIHjnKau
cFGsYnx0zFyBRKmjOqHelnztKDn7gzLrxjv1u0WVUg5GmRD4vBaJU8O40IrtWHLhrBCB4DOgBYjX
nP4XXMlT64m6a0uS7E5gnzyHMcp/xsXEMKbKg6zgSgKmhTpmhTwXI6ejAYkWzZR4ajrKR673q6Gy
n/Q+OEF2u9JGjf+8fI1H9ykPsrVSs6NPWTwaaIzeY60q7HqZmxMD/WCNLP3I5tDuCHzq80CeNda1
jaOta/0+DQ0ZJtrJbgEa5hzBCuBPD94s42cm4qlPnKE6F9arnVs3RQ0XjcQlaoqBzS8zdUN0c5Q7
mRbkugSRBBgTvGyEvtdR/5MpwNJC8dL15uNgR98W4O3M1pnHc8ypjaJICjfwUKM3O6m9/k+/mErr
r3tz37++yyr+bv/5Xvrr7/zNfSQBWU6FLPAnDZW1528XU/sX2xbTrxjUrUj916D27xdTw9a5JoK7
xGhEbOkfL6Ya0WmCTLSQqSpXtn/HfWSIf4pjqyY9voI/IqW9gkj2H69+aq5rmUOyf56b+gVRE2N8
mjAy42NtQpuoRL4nE3gsR3Ydhp2CxUiL6tnoXLwptjHcQjtF9q1Cgqk+6/NON9mWhSbOmkLw1Gif
pcI5Im264Ust55OS1zb5oah9Hx2eQXavcWkzXdAJjuTM07j3sSD4tBNUOm/KunZ0NdF8vpGi2MVh
/Jxr1lwL7KthNDfMPteqx7SneQ1L4xE/seimRIvfOU966YG06NleqGN5sIpMgSotDoHop1RjcO9K
QZaz+yqz9Ah5RdlQ08tepEpA6xUQmcz00ASRunINokHCawF7d9o39e9Eg2KCPf2gGRuhUQ6V21a9
rDoDGoMQm0rkONr78lAM+dqI+5dkwjfqoTKvreGz0SKgOBpRwlgJ10av7A2j496LbcnpNZA8Wcfe
IfxQSvPJqoRCogdKlglbutOSL1FjDLMbdVmJNjm2KqoyYZWnJrbFxumV90YzLmnk3v1O3Fq/POup
m8zdBNU5NdrPxHUf3Th15omlHKRR0Eoch3MEp+c2BE5Ya2qKF3yYCusikpSCZKgOKozu9ui5y+21
q3aLNJGkvNNHzU3eyhq3deI7T3Y45SA9ysIGoNdO0r8q7lT5ZZPY9bAZFebdS12SSWb5XLUGErWO
ecBUBp9QvPEeFnJPgwQqkRKsqyoiCeDYCguBagUAal1CMCMaFkMDD3+6ieDb++FWJg4d7pbms8sD
imPStV4ZPMq57nEoWc4zLym3sMH78Nw+W2kNVwA6WIf1KEBIe2YiT3Ue6VRKKpRLsv4Sg6/zrvWy
RVKXX61a9HNm1/PIx6EF6WJ15WnA3FuXebg2U7WgCxWtU+9wQ+gjhjOlt48dQryKO2HVlpHcg9rj
Qq52r6JpvyB0xLNKQCAJvEVca0utb1eBbh5wLT6MQi9QMdxHExvdipP2gFcKR54ij2CpD1Xe3dty
XLMsPpdRsRg99TO2v9q0hHI3VjfwNmcbac4nLev4ybaOxp2qGAcLxEA6+d3U2l8ViiSXmm5FqB18
FKlYKS9+oa009rJlb3ypWveiRe4CM/YZg97cyYt1llXzmpOa3dGicbsVj7mtCedmPVo6q19Gxbex
0J1nGwe43lBNEDTpHd1H2dXByNuh9D99K+8Pais+dawnfhBrc7MuL5aHI1qhOpTNIwpcTKm1mqnB
drRNdZla5kZIomQqm/2zlgIHDFM13qXF5FLU+nE72EO1huV1cesRoIzEFmCYI2HjvgjXWTpcpeFc
KyuUq6G03zI5NDOnzcRRUiaXtlLGNECQxPei6VhXNW3lq/bwYRa4LEeTDLKSuXjPjDRkRQFAraoy
Ou/qwaeNAkMcl0qqs6XKuyt+grv23LFj447rMtHrLES7KNpIlaV/7FqflPlCFTMKDekPGG3lVDgJ
8pMygG7VA32XWu4zt/NLPbJnTxU6SXNP4Z2RE3TAu/jD0oR99jCd/VZ/7qruDQL55zi6z1yaMF0Z
D1avftl0b655a8QznfJxoPo2Inf+UvvjoetSCrWVL3+caN/+8CnDiMpY7aY7xmdJQVtQ4ElWi8xY
/bWuoOmTrPE7nHLSFcyJ1SxNftwqh9mfjBsxH1bCd1ZFk6/86qLsi4T/ZzTBJD1CEa7EwC9Js/pD
s86G7LP3x3Na0eCcjguVvTW7SVFf1VA5KqPYUWs2z1SXuoxkrhBfjAllQoZfFvWpt18iQjZj5izY
sOCYE3S35M8IPKtwHHf8PBdOh7uRps0aTX7Q56b6GmBRq7VdxvmSpO7V7vdQr2iNCAmXrCI3XPam
SRnl2YmsTU2VtEHzsGvSF/blByTqU3yZ5s2ZgkH8QcpyNcF9+nI4CglrV0OU9DGgEyhMgF6U7M+n
BGurv8cyRVHlTdsqUFuljqGCtvd2YlXFNfFVuz7WdrzoRbNF0lr37O5DDVOjH88TUz2peA/UqbMa
G1SdLG2qO4EW5CwBVVCG5LQUrcCNuTTq79z90oZjzZabMsp8qaeHPuQJvSzHGxUybc5Yx/070Z+1
ftElDLIM1X7FLgZIiXT9V71wqRuiTlFE/9kB9Elp1Hnv/muRckZjX/r1MfzzVfDX3/h3iVL/hTub
peIpVwk7WObvGqX+i2EhQzq2Om0pVZtf+f0qaEnNcKC7YtFCPcQc9btGaU3/Pb88NQD+mxqlmEi2
f/y0Yj7H7kWWVQjcW4B+/qACOo5iUPGagrh7UZV0LRSaPJGKLOzfFRSFVRGsEPoYoewrSwKz3IXq
Cl9jce3iU/ZWUgMdX6h/Me9lfm8ERs59El+IclZUkXPQR2wIXhoapavvDgE0xA0VIe+5cg68nKU7
S3RaRJl3WAAlL4W+j0vAOEclPo4EvGmlNI/KLc02SnB2caxEClzLD5/G68Z5HrydHZ7M+BjZ7HWO
hrIHF9Nm29Dces6hjM50KKXazQJcXSBuXFTKZW2cBHsCuj7LQBA24smlXDybQaahAGga3HFhYwRp
ZyxjCTpyh6q/2Fz17BY45MF+Dpcak2u9hsGLA5x1F06hHucn9egnfiVocVfaa7Z/1tEoTPaDF4VN
Q8u/htpPSBTRJTD0CgGSedRbuKBSXPjfLj2lEtS2M6uo7IVWrX+VZIvARApiY9/DACN2ZpLEfAkP
0RUMJBdCqs8t+2BUD3RUqN3RJDIGTwfzOV3pALBBBEUL0SxMh/vw9Fqg7DXr6o2xOJBgtleSgRpX
i7cgXYNUi2nbxH9RLTAwiOFJpc9r+h+6iVqk31WNw/huxXtZXSpiChYW3vhY2qh3c6w/1jsRINZ/
a+euTCH/yltk1O/lgh8qW+6+vKkd1yMyj69q0n1VGOF0XZ+pxPp+nKfGORrdm/k2VY2wPB1nLMWp
HHE3kn+OrIicdbpTFyZUsRZ7j3pCiSAwXVNGesbT0ucrCr1DdDfY3BjhfOMR4l6oLJcF36JDekwJ
HswA9ALqD8TNc96NaKMqR9U4lEtpst1ZatxbzJ1+yVjCGlsfVoh54pVNuwM1bbrLKPBl+2+9v7bq
Y+yf2/Da497X6SPJDxoWIACr0LvVb45tLz3rDzWhd6pfADLwwoHqpWJioop/hNnL9JnI8TBJIoUd
+ETnasBtx0/Szwh2vtUF3ayz4YMe3oVxiZ+6Tfwtw0WBgNYe2/a1TseZEa4TsTXbJbYIzDJJeM7E
NiJrHF3H8OJXxkMZW0+poy+D2IJ+Dis/ogs3nbUCHQloC4FCqS7lV8b1cCi5DnlEU0sUeOMpw4qQ
d8ceZ5wP1GbpqugD2Uwnz0YDGKjcB3Mb3LEKGpBMLLpd4ex6aKfssDGqHCgI8enmal+nKiLzrDan
+LtKXmCsZzp7NKNducNzGENS5ZNfiQ20Aa5/M67MRb5MzPeepDi42W3onLMWSd4FoHJkuzAq1EWp
jxBwRmcH/TzL7jX8vS7Z86I2vgdRiz4hqJMAHS74z3NgY5r6LJuN7SxhsuC1D/OjZ2yHICUKDr1q
FuGhdDchwHtEfZwqMUW+bB6mUB82qv9wIQQJ4i+FkL8dfv9CC/nbb/7fHR1RJ9hvQASho2sT1OU3
n7Gk0YPmGrh1tmOgb/x+AMpfDFzG7OIsTft7SOu3A1BO7Y8g6TSuqlNX/L+lhUj5x+vq5DPmfIZ9
N+FedFNaf9JChsKOglZRScGTvWKQTAVGOQKfTckN1khYAfOByyLnHBbtK7l+8hX9h9HuR8gsJg78
1H+IRuutSz7Zd2NehJZJqXU4bZjLjcG1tZU/WDTRkGURPPv2KkGhSPJLYF3J9cztHoRWiWMimivG
t19vAxWyysmvHjJ6HO245153ceJzBQWZvVznYDLYoT3gX82I9ZxEWGK3/XQ7iraqnZ+h4JMcof2t
A1KS22+VgfxXvnRqfrJEd/E8SdzTXekI303z2U+3WLYnjoCONzLTtvs8fQmQwJuV1W3RUBGng23S
7zofugKsU9s768Xw3Hn3xH5wEk5PNaeK3fswBvOkFt9xf8o0EtOau0rS+4jlKuChw98rNM4lC5Gh
flF4coYxpifGMh4CGfnHuHvCh7JsIh4C7WAAVMtBh+reCaQ2RspT09pcS6ylj42z1vULrbDrUAHu
4NYvEKcdNOhBLB3Of6OF+JT51qp0Roq7Fz5p8ra0l732mOGNrFBplAQnCqahKenKgs3hwZuBvw9Y
M5UNEGRj2XM8t/13j9LRpwmWgWBmYPjpEfBNc5u3lyZ+8LKEmgq2NsQnkuikuO+osmQ9OJmZoc0Q
IZnHDl7aGax+kqgw7nyerAOzgQoN7p7ymOrhv0d73Q/nk923Ie3AfJlpq1RnS0b8HR/EmKvkLF4t
jbpLQBnohvQn4TvkBAiAR8Pi6H9cepHTVw3CXD2EK6VjKdgJRqRuFZe8iEgrmsnWlCG0UmjVTVG0
GVc6G/IuhSkFtw7fAMsPW2GKwRujfmxz6FUTgjuEPqHsYy47nTtBfcgis4pWYd+5yj0VOWJGswZm
y02DnYL94xThAgRGGMNgLUfABJScDiRdAitZaGN7V3rtXHXls1DYzcitq/W7llrPCCtVwPUjy7GZ
gOHRmL+1aKSxuAE3rBOp5nR/tcVDKnYUNy8tksUucW8/RJ6gMjAvPkz2BA1UkbgHWU/Pr6T7fHJC
KWzVBkHbSYJBEQbsxiwTlrBAyMRrUlSo3mO7q+hBpuWUPdiUwcvwFTFkUkRosAalaSOt1rU/3Mpe
HDLMgHSdLjJUJ67I3Ihr6NU0uEQRTVcOtIs3gsxLcyL6TRYoAH/xW+5cZNDxHanOdOA4mAGg+vht
bAGdNPq1lY6/tdz25KAWpcQOu1Es4JR09rCxDO6dEVoIE17YnwxpnTPikG5wCZv3HDB8HrmcZOyR
wS008h5MqscIKUlL9onvnvL2PWSf4OcIqIJFCDHDYCRY5+8py16b1sia4qsA4FLzAWrVWyvqCErB
dUyDBZLuzDDq7Rg/tsm3LO91ScM75Ogo3hoYuYmw0+53qHjTmuhyTXUiWRVVNeZbE1DfNmBtRTqo
KdpNGo9HrXzQy6Ntv7MPXlh6e0aHXhruQIGCufJxtmtFBTWR43wC243xUqeZr+Suo2mvJTCXYbgP
/ErOatIifye8Z6B1NhELf61qdA954XMP2ALxkRahZmYV6Msj9RN48xDW57rtr8KpY6LVKVzineHR
P5oO2k+OLGEB660bfwWtlbc3qORU36qZg7dHKzdpNC4LgBO9zOElZTiwh7mCdz9EQwLekvIqpGGx
cOxwmzvglQHoo9diyY/trUkXnhqbW58pymkRMIj7yojaS9Dcmk4A/ZRP3L28nHcpcT8s1ZphLziq
NgVAysKRXFj6jR3bN4fFvXSIZvmkPbFMHifWjNFJ2nOfMN4dWs+i52FAJagOmeY+Oq5BoD0FJx/j
H6ZlFNGiiEiIhXS78SRPYtGRr2PcES4mfgUGFHduk5ZQuMmBykjWLawsXccDJUiwJizJX8u0mjtO
Z2JdmGFVYPRq9ygM5cHxHQI35lPkpwRITExsZB0Ea8wO/pHXhvM8s3bo40eNIIRMGqrVrbpahj3u
BbMvlhaf2C6nro8OEbMgc4nbX+l5BtJzsonDFrU/1/EZt7acQPY4ZDWlPsQexgLbJW1JMTcAGCwP
+Hl75VvpXzW22FLu8/BuOnzRKPJIVtRLL0kpzuWIGLCBNpNHUeUCG1uHuhy4mnopQ5G6riws2xGV
dlb0OE74jfHqI1wV7FGrMN+0UbJNyaqE2bfwOW8MHqujKmFoOURA+czHAM9rDzcbeIimIMdoQTbA
E8v3rItTw21dL/F/BDamdSuMbRJ5ppUt/Ch5brrgMw1iojMe1j4s1c1e+uYt1gCG1/GXjwOdjcpZ
MaNmP7nWPHAsSAiLRlUWaeSvUUNnKsMBu5xYVbaiqtH7/DWnwt1pzKMkWEVUiDnOJjUExVNzLq6B
baLqo1dZO9FiSiD2XrWLXWeVSQ9SGLCGyLtRB0hXVLvFAzlKMEuUYGuTj6Ul50d5Fm+OBJwr7KHK
1F4qKXG1VKuAZIwChjHICXvKYh6Bue4L+QAQeO4RqnX8aOk0+KHpVeS9GTdgp+IMO0VaB97aUqx+
lTQ9kB3a0EaOY6E2q6FQUjb22FSN/NHl4jTYGcNJhn+1xtF7t2x6bpV0n/LULzhcHKKKoWq8y4GM
8UT88YsnE1cmDNEl+ut86g7MWujiNNJ2Zc3oqlsHN9064xmO+LVO2cn0bLC7V2vauKhnd+D48bdj
81oA2U0QEvLkrJYjEYidEQfMxMm8LC8GzkoKD7jr6DiJmdrQ65oG0mj9VshNj3G8qCFTsQucp1H2
3hL06WiqrEIFY2+5tjT32IuCFAqN2/PpyIgMREaFGSW3fwri6vwlcR9zqgEKoaQhoaDFNZuv1MKy
A/sk5//ZzDENYafMuDip/j7A+ZmTbc1y2FdNP+sNi8wFuzFO2NZ1N6lsOGB1wpY9NFxWI2zSm5Ga
MS95MUa0CZogQhomBnEM/Wxu8JwQqb9Tcih9kMIUhuBEaMtMfEQO1olTzmMQp4LJM0fzVjrzakeR
aHppG3ZQ6Sog2lXY1VUMETIMqdxm5gFCVEXyqDj5ubRdxIsQ/wL3WmGDVm3kR5dFr//Rw9kU/5x0
vH+tTB6yOH5P/6/85/T7/j6Xab+Y8CJ+BV5oU1vV78Kk+gsbaFNVmdmmb2X+wTypEs/WGJt07Q/A
cDHxMSzMlrqKnsjX+3c21NP3/qMqiYA0dWnh10IB1Sdj5z96E2VilXkdRN28FiqPVodN05B3i14T
qxL1yg4GWKsaeaCKBOXZN/N770Q3haTUP/zYLn/bWvy/tEkuWQDV5b//i9n0T38OGxQI6HKpG3g4
xZ+GwzyVOUYYu53LIuoWQ2BtKTiyUPAdHM5axG4vwmz2199z2o/8cX/C95T0WjL5wu/Q/rQ/sdtG
TSNo/KydmnnV5reEhKkj6o8qAuj7198Lgsmfv5tlkQBm+LX+h7szWW7cyr/0q3T0HhW4mNER/w0J
EBxEiqIkpqQNQiPmecYD9TPUvl6sP6Sr7HS6yh3eljeOSKdkSgTv/Q3nfMemrZYXNeyPv+m2mWF1
zD0qHzMfNgnTVOphgg6MAcHdzNQp8rXdaPbbSfYftKi4U5P2vYqmGDxUe1slvdNXIMaoavxYHt4m
pbiL2Gnxg7UI2urOlRHGNNJjnHSnkoh4zQzcCBMK06BHa4Ih3o3WCM1d3bVZveiz6kupq7dF4L8q
I0xMQagmW3n8KFoF/l1BDW8Ei7SIYd+oUiuXMnkTWk/aRalDlmb1tG7q5pg0gu1sT8lrZkProDXG
8iAH2qlHGIwEKGSeaE+3wB4+BjybYxU+RgvCumLcFwGBG2RmTMRx535Hq1Qlr9ZcdIyHMZIoekwt
aB15LY8x42QpzcK1qYnWHTAXrzHrXLWFooy28kRu0Ihq3Xi3a5In9ay6VWP7S/jhtZxxVqb1Y87p
OivWi5nGb1rJEqsNSuYHsXHHbhlERoMCQbugK7+nYiA6UUH0YIhR8lJbAtschrtSbq9Slj/5uY4i
dHKnyEZ4L31VQ7HrWjVccwijU/WteK1Qq7Ft0qADpAW4zSLgF9v1qKW4eJn+kXbdx7pH2JjboAbF
QkXoW0LIU3hW8vCdzoPOR58sdPJZttIbP7mIPIUL2PUU1p1+E7WNN0XRjcF2c8v/UnMD3yzMteKX
8GmJ81knVvKEN/nVqPx8m0u0BSXMJRAXu2JiE2vG2CyR0DQ8guKoqOldqZFbtsigfBQF7TTeWVZl
YtIJtPUE9rVJRU3JSyKFVfdeD/gGV+6Wse+4QbeV7I1OyxmDdtkmaheTaoTtzPCD8phPA2+jHJ61
yZLpY9hioMzk/10+S3P7GJcQ9KJ6JwjhDGf705Rh19vECWcZvamhsFnMJRYjaDNa2cTphO0MhlpI
ZnR9NE1C8iSInoliXqxyPPhyuFcMuhLfj55UuX3wm/rDDHm+x+ll0NQrj8FTUi0ciIFniYpWAyFb
2SXzGNyxi+igrcgssDpECb78SsD8sol3q4F9ZW9jRBgl0vjGFJZV0z8OpHMpqUVWjWItzhAS4cJ5
M7H5XgeDRAeqVUBYJ6woY5E+Ito9tyUI0ahxIxL/0kFF1xq+63C9UdwwPkjMbdCHxB2MNkEq/K7j
lDkEYJmqAFmsTawbC7Audlh9jLq6a0LKvGRsP61ZgRESwtHAQxYRdWdRbxErvjEylZoC1Vs6ygg9
dLvfiMBunUFj4dRKwIzbTl2y5ItHugxedYNAttCr92hi+ROD1m2n5Lm1TA9e8r5I8NY2EkY06L+l
ar6ERfil5uoLDI2XHGgSOoGXEklE5TNGH1APaDURgVIN/1tYZ3k0E0+u0a8CXmbpo+ICFRGyULa/
QFmrSdu0dpdBEsGjzX6/6MnV0riDEeJZ1kKsjG3e6Xa4QY3Ygiv0pbUa957lk1lBB5phWP60tr16
V01om/oc8dAy+FCnBu2lPFXAiYd+25hz7pQBmHDbJDW9d+ew30JwOREjR8at9lYqHfN2oiwG3U2g
T7Y88FHPesrOBIYXQ7M8qy3LXTrHkApqsoxImM2GR1wsNtVuZ+2iwCzdP79ClrHw7+8rY9n5E4iJ
Lg3Z28/7/kkfCFwNA4IDK3AfBQW9b3T7ktMaWdWmDaojp86h0+bnXIUZTIf28OevQPm3r0BXKFlU
Cg/t5xszVgtyLn1+WmtgclPVrXQxAhNHlcZvdc4BEBXy+K1VsbTqwHYQ4hjDNpuxRBq1vzcKCQ0a
m4C5JKmrUxB4oECrcDw2iEe6riU1rxpe//w1C2bbf/it8VI1hQKMgm4R+/147yK9KmKhmx3TQCyh
U93ezGShxRj2myo9iaK5H1AZjAb0PVndmfqUg5ss9mmDcRlw06svhsr589ek/aHy4J1clIcabafK
v396TWajBn3bcCgQkfBWL57ZqMTDl8lq5pVRhNB6sjGLA9H3A+OuH/yJYFsjOY41n2E7hI6f66Te
+eqFKMx4V9eAd8QILDlHSyaqaCvX+SXssdaagUriHItgzWi3ij68dQLWlDmCCJwPRZuyAwb4QODj
qyIAEOYzH8s8rfZMY8iGzFu2h8NNi2URXTfryhxvSVKN2xwnS5+ABvc7q3BEiCXsz39F300xvyvO
KJgpfvEW6Tpv3QJN+fFt00M/ge4Uc0aD8I/4BDMIYpTDfgDwmlI6oLEuJEb1N0qm7mZULMsiKsQ7
Blc5SZlstoxo6SWZjI2aonl6uVikc4IvowG0NPKvWKkv+SKEmfR8l8/qMbDwQJSyfYYogpBdxgj5
/Yf6L45MIpj3h/fNeW1f/9cnA4F2Or1mn//zvw//+Hvw+UdVxvev+lWVoaiyzQbJhGGjWYs56p/O
MfE3TjKaD3PZMrER+m0nBQJQZZVFX7TspkzQ/z+IMlTqZwvcBjlL1l9k3/Ak/fFwoLtC1q2zOONY
/ekpm/KhCuKY9EYjVA5KRBQto0kesaOv8rgrVsDwXGs3WvRMTspabdWtQuhGaE2IHQ+TKMjQGNyy
fqmM27T8DLEv9ax9+Lgl8oMGzuLeHnBLx3cpJKUhM6jJOBn9d7RZa4GFyJAI6gnSU5NhW8XEkCuD
Z4JeGaoSQZqIDsPk9Rqrkmoetry8h7EnXKTz3SZki6Ha54oyWM9fYNBujTpwlTY8yaLeDM3E5qMm
zhxEAfudkeXDNDlJWTwrQbKWEbX7vVis7kfeAXZACuW/srEjan2J/MMkab25jY91GyOVg47hG/vR
GL1Mv/VFjumie5/y/nM5LJruNYWumIr5bE3JXaVc8EDTSCCVG+qDlmKyJhkH+d7BhK+KZHMXoNOD
qoHK+9yQQjw0KAwMv7iBS47HNrxW0EBB+SZuAn43bsDSGnjfsIkHBM6SvYm6ZoUk2vXhSXPM2dY3
P0Fo7+XtlrR7a1TexXzJMT5nPdLfLk327LVqTMOk/+HjWglWLmO1JwDkLmrq2wGTU1/4XlED8jaX
4jxvTzhxvYY5KMsY/6EGUj0JHZ4zIVfioQOQFOuTk7LOiLMNrCQ3AbBBPuY+nQ51Gm5qTUX9sk8M
m/Uc0bq9ZytL0DFJ6QhvdXTAKT6DHoliUkNZ4I2qeKJKQVDfa4InS53IbM+HVWPcMLz3VWlfdekZ
Hw/+8a9JeycNAJ79amI8zUjHL1REn99ivNuJ2I3DC1OojLLEQJqN8iXV2H3hP+qrHfGLlX2NcHbk
yVM27nT7aHRc48Avu6sV7PTmOY8uXaWvk+okE2NhgcdHipEUZ60Amcx1wk6qJjIXZEtpexkPoAAD
BK9Yj7+N4r4wdpLyXJuBYzMU7stslQblqdK2FsjrRnKMTiGLEjSwAMKzru2lMMBfT1Iw4YWJgILM
wL+y6m0Zf4WDkq/kZnry54gyTl77wAiyEnhedKxBw1TQiCbpnE4jaJLDlBKcgXKn/yCiM+qf4YUQ
kzghMLomw7e2pP5la2dKE8ETGFsKzF8gHkxSCIm7zHlCS0JIWcSG7KsUnvgsPcgjwg1oHAsZpcgP
pfScByi0Gwb26ZOFFDnIX6dqoxCHwedtVS4otpZASzTa9WywD53XwXToCmsdxv4TvfamrqKLWURP
FZg5ERGjGrWuxrYP65pVPQ3RVejcsWQLFvGjBKwzM86W/RRluFax8smDdCaglK9InhIgdnznu6S3
bkNcNRij74ZpP0o0LPXC6A63hZafKn/cpKrilM0Nrx3/eLlCL7svmPmPQXq0OAciXXn35/jOLAF5
GnlyUSQbQi8ft973IvyFlsHCKSSoqta3AVVHFap0+kQemwRDmuGjkbwsniMfHTPzk21nxFu9Kl8L
FSU55sIBPkl3U1fqLWNFYnbtBLS6JB9Lg8VwWX7rymY7MpQsVIveyUqPesAnB/gXib/bIhH7QD3U
AKx7o/K0XnUqDf0504zBQmWlSZgbI8/MHEl5aQcUoSiQM7ncDgqbfvO9riNnUspt1Hom23rF/uzK
UzPeZVlwnrVbmEVuEqveRJqVXAM1AuG168CMZwPnW7XOMx21dLsRLBkm5NfFIF+iTqdcqnH4F+s5
6k5LcElQBGhYn9F7cn/URDNXt1lawWopj+OQHmNNPZdWRE5J+Wj18cFX3Q46S2KXThwH+5EFTsWE
PqP+TYAeKKxmZaTmHeJ7KdjGKvSEyGddWZyWEGTZxqxZi502i6Phk0lcDju5bjY4tw9m3MET2jax
OJKiuSEPvF3n3exOKll9RflgD48qjJ+AEUEH+wFo0k6rINaz3WYrwRSH+JHurIYVqJC6edJ863mK
n1oBJwT2YkB3kc7NjZ4FzJA/U9Vw9DrF3aaTm0qHTtG1UDp9EgSMLiQQKnmq03e/1gmIOSqs2Au8
AMxsZi29l/LopiTmlsXwfV/abrN49hF3ZUK4SYsjM31N4tQrsVDxWVdi8xQKaauF9UtTnUKqwYBc
8U5HtSvfSQqZsQVIDQYVVmi8zuhIlEi6mVmDDFbqJezcC618nAlAaAr1q8iTD5UYmaEgeSPPkLuF
h7A+jfOz36s8b7Cvx6+ZOAtNv81qbVdhaCN2nQQvNM2aL5h9Gb+MP/9bK8Pvg3FGuP95MO4Gnx+v
6U+l4b++7NfSEMMUVSGbL1MnTPNXvZJQ/iao8ZDlQg+Qcc4zS/9NsMvMVidQCunTMhsHN/0vvRK8
ASbjCJ3AUdOCM0P+C+RoVSy13+87EKgCYBbBWoMp4LX/vgPRCGXldcScyN0Fh+Fubh6sJmHMtvgj
VeQZaFn10nbKWTxodbkJQAENmb639GxvacQfCpktK+OjYZL5dMaujfWhCLvXSRN7gyNJDDVThpyk
7RfDKvcxwQdlR6QB6CrOLRGPgD9URw+Xc7n/UuezFpMwYKjvquQ3FDYXy78qaGpzRJ5TVm+yCGdM
Q4AC+Xe+md+pxOPhSfb9Ys1AB216sqlgl6H7iL2hlDcGjKAKiEdi9AhrLv6Y3Q1c2bLCTrbgSJwJ
+iul9hDJA0djHOxiKoAJyWvcD28J+8aKn7onlNKKL77M6KXIGc+ywFaq5GpWrLpROgBXYN9tHpr6
GilPI4gDtpXkqBjXsUUfKK6l/E3LkR4gMk211pkG2PNm9TVan6KqjlGYbsvhyawPIVIsPcvPE5yH
joVFrj8WzaXOLEZMXGOT7CUaIppcj09WrbTr3tKvs+Tv1Bl7UnAotJjgn+A6pYzGiyRbiQ5rthJ4
NBrUtxQAqJAF9AS9F7s87piENjsxq56osodO+HsNHrA+ELyHcKdczKwDGQpape7HFsWkyfiv0h7l
iMDUFt58bl2TqNtxFhIYjBU7xBYGxSsyv4WqOIsWzj9yyprt+6rXx2dF1V4Shqad+Jh70A+hVe58
6AkSAdudnawzVtxC2PdsbE8DF7IV82JNyZsDTFiB7GrIwfUwjtfhwijK207ZNLGxDY16V7X1DYum
Q1+1V1n9EjnvmXEqrFfoXK5ZZxdJkvpVOS4vSS5OEe9HBjuZn3NdUFKWluLCLXiApM9OeAQ18JBT
eXWom9VWvHQyMV5KiR+9cFs46V1wto38bgayLJ90P16jg8PwxkA/eYwS/2pQkmMYREEdfRPwNCeV
ZEcE1tk8i4Wbtc2SGfSy6hbGvDdQyab4uVpD96JOeemSkCiIdDfH8RXx1On7XBiaw1hhq4A26ZP9
FC+xaEBrIAIR2tmgDys8smgxhHQveKt2RRFefDGjABr3yYyyiYno2WjyjTDmW3tZ6fcsg0ryuDDB
zJF/aKMcj1vyac6MvyVZXPNwXst2txat79SZsUm6W7V8l/rO9dmpK2TOJgPfLk63zMJva4SzqT+5
evapIeJI0avbnt899ONLVz9YNbG29tcwo7+z7ooUpAdqfww6WTXemLVxbcrqmhSQMgaFKPXsHTMF
ZRL3qSYhNiYoaRVHT7p6L/KOzx90NDKhyiC4jDpdHKeU2iQXXgKsrTF1e8aYia9e1fSQmkzSe0D8
0LDAXfz3zzlQq/7n2+z24zNv/u2ggy/7520ms+U1TIVrTCOFQLa5Tn5F5AhLRdmBLQVm7+8JObDi
bIM/NWRFV23mrb9dZgp+SR1TimEuAGDzr1xmmvKHQYfMBYbm1jSJaNRlhWvzx3GaL+lsDyUekkJB
MpFvUnDhZMgFQYVqClh5lzCq98Nz1MyHsW5fBpiMMVJU5PTjU5vZJ6ODR6XajlF+jFnodIvRNV0o
LJGKTb43YTLIPKXRJoXdZoyKY1dIY5kpgpDCiNyWzvdIAQqsHChtuyxeYLWBkumbU9UHez9JYUi2
cFOC/GRy5zFLH1gTkPAi29uRVU+JSMeKsiO25E0OLtJXDAIQ2SxoEP/0E7XEnsYZy6wRbHCJXURQ
kZT62lk01JnYq7l4V/jMCKhzRvzQh9TE8wC1dNTe8zn4aOV8n41EQTFavW9TxcVKG2zUAT9d2MjX
KfJfw6YFUWta1Rp2/l1bqP2TrOqbzrJZ61l7VUVSM371XeNFYAGU5qlbKAEWuIAIbADsmsMMRsBu
5EO/cAUCETtQQS6VZjxT6bSrblm+oQRzRqAE6UInkMEUgFfFt8wGZ8Zoo3xjreqVCERi89Y0lLU9
XCl5Y7AHFqUDEAQTGAISJbdKontjAoHbdLsMdkICQ2FxiAuYCipshRnGgg1rYQZbMdeEwi4Qhhga
g75gGZDpEC712Rc2njjzplnwDWl4HVA0WlAdah2174S/EmUQlzmupRwCxMilMC1IiJzZgQ4jomQD
rMCM0GFHKMV9DUnCCrdB+CSgxaXZbYOWNVAA0AIaM70F2zjapG5iMUSU5dunGlZFA7Oix3t+rZDa
tXH+Mk2om2cdejuJWKNpI3zuRPGKgpvpbVtsxpTFbTNTaVhKe7BIjcGOAtA0Zz0Of8jQpje7apxJ
Th/Y/6xD9cVO001AOrLSC4coTaTAKogLnfGAdtPr8V6Vs6fYgtHSw//MamXTmzeArzdhSLaHDIVD
szCGsjSXX6KIcJAckE2yzPVZf08UPP2iAy2Key1hJA2852zEIfllClwAAaFVFiVzADbUbZiPrh3l
m9HCGjNEh47UMXMsjvki2Zpj6TXLLAuqxbTT6aC1RVqM0gnCkiE3jproe62gQTQouEpvIUUlJc2x
yaVqIozWCERkIRdKJISEw14LYbmUBx6VjTyz7gqlEd0cwkNL2VjWsSaoY5I8Owi+LcFEYfbWmCIE
10c9yJ3S9/Et1NRtLNrz0ssV8LOSKHQU+JNzdJ92H6bV7aSmdpjwOpQ3m6Yz9nUtzpGuriw7Zv2r
obI861aGpO3C4eCNabu1pOxolfpN2uv7CWNAxl9hEe8audgGFVnAjB/BlTusCsHYB6ihC3dq1RtT
Grax3d+2KItt1oBdV10qVBwdczKZT30Qv3J/Hxp7XOM5uoaduTcqQbWqewgc1kKZ1mU+nyt4uvDK
19jGPKN4k2J7n9j3FfgiELKAnnS92Pjm5zRMpKMo+xrfFZzL+qCGTMnMVzMadyqhnI0Kd+upD/dC
mm6qYlmoHov6WZUudn7QCWFTntta3dmltG9Q5g4aYAV8a8khxSkP21a3pvsOXYcNcydLpR0RG2ty
8GoKpcrqtlEkH5dfhGTeLJTnSP3Qki3zY5KpMkAmZxWoQaeb1Lnf4OlhojsaiJV1cUkVCY4DMS6X
tjvkNY0MYBqderyhFYYRyEspHb/r9nPCYhWXetwGO4SXa8PeZiI69RksP47kFHcFEDV8vljpVDiy
E1IJug7eATxgzL2Cs2zJpwREUMyTWUalg+V3F0MJxF7k/pdXGwt05M+qjZt//N/mH3//qXfWl4b3
t2pDLLFLmHk0Epd0emXu81+rDUvXsbSaqkLNYbE7+VfrjNWHhYlNKtNShSwlxa/Vhvk3mmmNbYzF
FG75W3+l2qBHppr4rXVerD4UQEJTKWkWN676k9fVUOaQj86EtgD+f2Zo51FN2W6WN0bmVv1R19jM
mbZjMRc10W4quA9zYj7H6E7gqENW7pfavdqiRTbHkxk1nk/qXKHYwP25dpBzrzoTL48OmCAa9lVw
lEmdMWfTywckk+E8YTRtxHYmbBf+wWAVW78M2008aZwkPQPWZGC4NvaeDl6jbgE1sdMems0MgLPj
PzcWO0dcap0k7liJdPFDg8cz8Mn5kAPMotpU3E0JKZ8Iai2L6E1bMsFUatGdNqQXw/dHp8MnFGJd
kMtbWdwFc4A9JIOiW3rdCGYK36Mquk01YrfpAUL1e0byow07uKu2fn9Uje4EPYDiAXkTN2oZPBVq
ybIfgTeTPQu/uhghEsVeVDNFi3AFyl+JHQN/9uRCOeQxMauoIor8ouKEaWogGES6By3JBcPzSG5l
R0QkWYhGeE8eoK/uiajTxZX98RJYXLDnpQBD6vAeJYc5fQ06cJs1ag35puQ9TTnSFlGOtM/mNzZJ
TtkeARH26rtu7KUEytZ4UUdm54nT9pjjG4S/6l08CaQCuxrtcyshUjo34mj7LQFVdPctrA03hVIb
R4+1D0dOWdjsREhTV46KvjLtYyRetfRbRzLrVJzbACF67sVUWpru1F3nGNLWrLH16KTTUZVMl752
B5wLySx5XWSsC2twTSN2JVgEZMYqAhdysGtB0ar9sZKPekayboBamlwk60HYXhzQ1EPrZ6UTc68v
qYFBv8VWq81bzY9v/OHWDJ5tKcZZibw2ceLRPODUKtTxklNgD/g1cFaoNJGx8LSSYjnqHTK4Wds5
g9U5XXDfGIemfy81LDb63qduVv3jTCCDXdx1irpTKhJlpqekxvWAP5ccO2xD1LimCl1fYQJ+T/TL
GlIIhHIY/5ZbB56ePmlYdVK1uEjAcXzgIeZToXmTrRwgL5LhfS4LWnViZgUg1UFwTaJQ9rPGMyGr
qjyf2lmHnC4xC4XkWmNYR6noh8tKVMxH1QS+ISo8B1pwO6r9LrXlV590QrkfMcE2BjJ+UmdUJrRM
lr26+wQfAy/sklfTToXoE0sYJ9i+o/riW/RnuYuPXULuMVq+MkaoLx+SB6AuDWalKlNcW2I+XYeo
yV5IeIgVZ+YJiwDOR4w/Gh3zHiKou6DehtyLzfeQrnICCxI+VuM9IQ6qkA6yMqw14VQVMqqpGI9+
ynqM+0goMOpOifJtHKNbjQDfUXuSUnYL+asoWcHwHzi3mOed/dTsD9MMjrFg7YFrMea5CZwZ5vBq
EOIdIshr22kfpjZ/Wg2hPDXnAB6K/lxXo9sOb4T8uNb8Nja4SMJxNYyl64vwTdTddbDkY2V9TVQw
ipYYaz9WAPQ9GCCF8z67UUBSUyV4jCniKFqPzfuIsdZgA+UVqBvRdKyq2pm6o5HgznltDVqe+Aqi
aGXSViBLXQUAjnNEi9tW3wqmOQmTtSUUDhHdfUJgrnaclo1iMWNv4M1Nug8/V4dVN5Yo5/J72d77
bU0uuuJq+EiKj5qpRu/B2zHNS8MyNCFydxo3coiuvMsPklbeFMjyXV9C6yNnyr0ql0DF/SOwmG89
Cj7RVveFT0IkCYQrYUXXhpDopsShwVN3X1o3OCFIYIL3suwaCWMXx4j5pFJ7TTU6JvlTqpww8VFY
oH9qdK+o+Zdt4zppQoeQv8hyDB4LHKdexLY9lHZF77W4Tkoj5kNdfWutBx3dW/pmJ/y5m9IiqGOM
Hp9PGWQ9HTSBX3Io6fpeancoCN1wNNbEy5KdcbIXeILs1EyDxE6JiYDYmtNJp8Qe0dsXHPTzKSCt
hcJUvbMZ5tpu0X3MnAlquxdk3mK6iR5FxwYYYyPKQqZycBGk5jbu6f5gDSW7NrpVMWj2MTaHg+qn
DlkqLBPT/mJyv6UkbJXLim1usdB+NOBOhoYDQff46MWMGoX0lWr1HSwqqO5Nfpex6Rg7T5+eLCAE
oqEjih5CdJ3SdBsE7zmSVws0It2wxDooDy5pdrJ8IhE/9IRvfysZklujGUjH5NT7eD3bwUUJCBD9
sY9w0tH0qMEdRotfhknv4/8JPovzL1XDj8rwn+bw34sJsXiXyYJEvvVdKPLj6KKLpAwtYk/aA+dP
aRMvi32Y2TCnzNjvBnTO8KUpGXC/aj1KQXaXS1pEnbDFldtTHmm4Hi5xnDzQqGT/n1f3E+Htl1en
2xqzFXP552dRXlbpwozTDs1z7fjklVPrurl+Nf3pFoL8KRw/Y92+13zfs9RNwXAytPw3vPw7NS/Y
adOYL3EnWQouK3OyQV5lnKN4dpm7MPCjKiG3JRHWrqpNfCNAtvIDOYnnSR48nmnkYDmf8Ildb56n
G6uBH2tv50ZDNNZ7dW4C/p8IsFz30rj5oSb9N++LSvH5c5EnqBWB6GjWd3P370dKKTEKmhTN8nqK
9xGILFJ8scve4tPTjGhbL5LTRnquGg4dtLclMP3ErUKxtdPqPFUcQMn8pHOy8z0Y4XL6dqq2OOe8
lCaE3m4jMRoKS2UvBeYO5u86ak6+fivIIvkvbyAAo/1pA+HUr8E//l7/oYP45et+3b4Z0HNYocnY
oYSyqE3/2UEof8MOAvteV3GgGPT7v7UQrNgEtB5ZUegVoCqyE/ttYKnrGpMOXdWFbiDn+gvLN8qA
3z1c6Fz5OCl0EHj5DCwyP/tBUHEnsbHkGI7axRQO43bEu2Qr2sOBtuheCWBOKTdD8cnASDK35fjN
0hwFhbQ3XZYUxHMBchlZgIasxBX3Ah0vglWD1J/VzLGKRQysxjqudmG/aiC4ANd/tePHsr8rk40M
xDcg6QjdvVucJGmjKuuW6cnkNPre5sqnQYa5cgNcp92VxZ6c2NFZ/Fu058VV0Q8GhClCeWwEIa6f
OY3YE93SNReYqIsMxhpd4FZLpgcpMMhJ9sYXq5DmRR3v2ZeupLcKJs77InCWVWf0Xylzk+6S1tZ6
EnvkmjPfmOzu2Yk/BsNJXttzg9n9AnQa1JjJvbALu7XxSI3Q7VlScbPh4oHvkbkFiGz0/+MNG204
OyDFWfft7dAJoP/Wq15aRZnre2QkzTQMLsvz8ZkgtOfq0hX7EB44igUnCDfMiTRclW8Zgm0Dm+ea
74dEp/70P9PH6UJKj/UCwms4oBNx43X0ytBHzQn0iF5sqAAkRGK7jA6tuDbjS5TeIx0GbnKxY3kl
oQoIioOBi1e7dJhlr3BI+PUp/LKxvPB7Dxyq0WE6hhbK44k7vIHXQ3jUoBFGjoLGaC6CoIPimXUt
cp+3DI08Ur0M9jL7+xeD2al/FOqaGLA22SR7tBiR6fA3pJIrgsHjOU/XOFMCp7uNNv5JPS8s8GxF
2OeLwJFOhPvSxCHs2oxbYlQ2S19Lzpk38FPk8S1jJrgLwC6ljyGkWrN2GYtJ7Of+i7hfQoIo5jNI
BGiYALV8MlgXMts/9BebYiZZC93TAPsbEQY+m+6EnMs+jHcw2vVP5aYSZz0nesppXRmgClkxcnnV
nyIX1WB+mwKbmLyuRsPIWQk+4Gu6QzLIO+qv5fsKbynudK9+UV1kIFoO7GLfbRJzrzV7rT8yQ6Tz
9F0+SSTlrU28Gbc5Vg/c7OBjGDCyk3yOFtXHvnwXq+p91g5J+AibYD3vtGgHFmaJQNvF+WE697cM
IBFc4B/PDo033pb+S+th4En2efgIWV0gq7KdhH5qlfLAiRdUc6l1iuN7MmmBAjXrLiaQhZbMKaSv
4m7EPxyNQOPsm2h+0COXZLG0do1wO43b6NFnGd452nMOp8gCBg8euNvmlUuca1kitovX8W6s+RT2
q46FeRrO25gcuJLi3S9dTOdVdIq/LUlVzdmcQo/3MqBYrt7ls06FwYVKJYXJVc5D1pZFGTvo5nKF
pR0teZe4UUxBiwGZDSyD4w9ArkiP1tZ9/tUahOEU5PkZr4F1ZLwH567h7Z5ujBE4jgkJi7c85mhi
8y9NL6Z/ZnDGQj0bNyTAjsE9RYBjzaYDshMpUtLc4e/qyF526/4SWFtmof0Fb89E0ti2NQjUuamo
5k3lTkohLnGDgu9csH9YPFl0xwyTQ/suL+29+mY01g1b6rtBDa9dNmK9EI4l+due+Bslk2kiSCsJ
vsLyMiJFVPxV1bfunh8W28uGtMd1nW1BuFMMi+FZMV7MbNrLDIK7+tuMtrDbBExhY0NxK3+Ny0KK
TlP7ZUUcScRt66kTKysYsgpICXPFLh9lTd1ydin+Wus28UErXAKDKhnNFZa1c/3U3/L55WRVw1MV
7cyb4U19IPJ25LBiIPpQPxI5qzBRdn3GzkeoLhzKOI2JVeTRSd4JDwm+ci+gJ2PMD07FafONMl5k
fV9EPOzHWju14uB3mwEzQMcOdfdfX2zoXM7/eTfqIQgvvtp/sx21li/8rdrA8UBMPKghVpr2b/NK
sH2MC/WFWIQQG2jkj9UGBbUms00lIXBRif9YbSwScLRDxLsvDlnrr5Qbv2h5fhtYLuWGYRJgwp5W
05FqyD+tRymF0rpVGdfY6Tpkvs35v2EaXz9F1+DEZXwqjprb7qrrULNFmtyWQnWDYGEXff/z5gp+
h46Wc3s/b5qVv/N3BGi4xj7KXZ/L8CsDLLJBiZs7ODy2zS32ujWaYD3fY21laJ5++cNayYJ1HfEw
QyuW24PYytWuTe9wv5JuE3AF7wjDDnZQS7fDtI5dFRK/7qnzcbGHnDDST/ktTU9xpo3ASeSo8dla
V67mic3skHdW0jHiNU0clcCpCKpIDnIwXy0NlHkOlKecMCNtT6og5U5zShAy9hPcFE47zy5Lio+t
/1KDYa2+BlpcSfvS0cqZhMRLIFMfdDQzT7jZ0+o5tnbKF9cGCMNE3TOJJfU4lryCW0t6k8n+UPbh
mbPBXxkPzYO6Q15/Bt9BeM/gcwuO/grq9XregEMzXesewKaDffIBEeAb6bNej2h6XeDGWsW3sFXI
qH0eEa875jk5jW8GdOH1IozAA+LmXn7JD68lBhCJdPXN/+PuzJYjN7Js+y/9DhlmB8xu90PMMyM4
ky8wjphnwDF8fS9kSiWmlFJf9dO9VVZVZmkpKiPJCPjxs/de24U60prdQfftj4alm8t5bsAsKdPP
oH8I9UsRLOEMsYfrsBvxbNpGC+9grDGQwi3hnBvRhhaNvvPgXwBs6u0npblk4qWGMmc/Qfij2kPf
FOfcvnWDQ0r7uUm5AZwR5DRK0xYViEAVjszMXIWrYCtXVF7zKCI8ONFTVwH0gHDVZ9vC5+mEEXiN
p7ZxDRaZt0PxAjRm1hUrN3qq7BctgKNUr1HMPCZYf6PKY6h8tDpkwfhEOUm3bek/H466szD4I3nx
08aOp2UEcOaIBFqFR40SAiokz3Z+HPHI7k0NhPcbFqwQyhPFb8PGazA3sadg1tCZgR49Wt+GEKwg
VapldPAZvvIwmrdcfU26N629y7nY1YxskDmwfvLXqX15qIlN6HSQJHDyt628NcTKCZ/Z6Nyll+Qq
uvLOzrl4zV6TB/0dPCGbPys9DyyQCJES7GsWuNLDRmUfM888GlY4h2l1mds4ewAcIDGLC/9PY5cJ
2BDEtTGz3/EaoQlj4odyIWYMZYQCSF3k5aPykYTbTiCOL5QGT9e6oRKA9xTd6ZTanGmGIK96Mqye
hOV1QR6ehTJ/3yFZDc56jI8p6xNpGetEv6qV14Rhmta2Fs+u2ETpgjBul1+1gh4i9AG64ThBZ103
TzD9MyyIPTAtYB7smbVi7m3sbqOyhOZoHskhl4tE38j+dVz7yqrpr8Rdw6ht0uEO7nH0cT8332rt
UJ1bBvSndVuwKb6PTkxo4/gs/aNbryznENFtn25t+elfWR0G45lgUXgoV5VH+HrgqdNeRpOGS2IC
Trr1y3VA23odvDiQXjx/HcMH6+8oZo7Sa05goTHxp7zd3VlcPqj51nXGbW2CHLopQFMYt8KaOyme
f5RAPyLmTZdXXmx0KsPqlQ/EcGxWIMdIT2KhSLEJGFyMniNtk4PAwGYSaye9W31q+P9Hh9EcI0RN
3wePAPXRZS3XimeynsAplXl0DI7lXr+mlNAS97QqY4bEnBsnjwOQC8e+bZfYFWZ0yWMAXgntwSqG
uXZDl6QaXJkYvyZZATI2TrrXCrWITXm8mG6HqC31zThxL2dKR8MwEZ0ZYySDCZNCzRuJkQquUDcb
rtM9jyab8d2u6QGhRvpVBTtVM8p3dNRj1biJmf9JnPUKz5CBHyVXMf3Z54/lh/eoXlIxM7y35ol/
oVpDXw1fHfgqqXXp2SYHT26YgH+5DgNtTi1fQAda3t0pPC7X8OPr8dJdEJKabmb4GEFjxlv7AI0q
yB/MxlsG5gVMY3GtHpJNv+6P8pjs5J35APucviL9IXlurIWnzStCrKz3Z6q1NffRsrbXAConQ0y8
cF7zVbpw7205C/a8k3JaMEgpNO5HUhU8a75v0f5d7c/MI6CE/24oWtav0Ufl/2QDM33d95nI+cU1
wH589z5jMJ4ScN83MM4v5OVQarFGmK6KOeKLiEs2Dosv6i6Mx19/6/cNzDQlMTExZ5nfOCP/YAVj
aPwhX/Z7zEQqnjGWPKxVcbTZ+rT/+1JbNhSmI2EplCT5WbwOoD+MiUE/IULkEHn31sSnl6WLvbaq
UZ14rksg9kZdoi2WFFY0cw9AX8aqIgR6rwO/14Dg173xXnTcyzqgXEp11lirWEDzDVgVFQA/lbKa
fKLqC/D6Gph9BO2jiUZiRLhyqYzi3Q6Bbym7MXr0BIqu2ZYYRUZPv6gptzbMCcQ2EhaeRH2y49BD
8BY81GRJHbWwlLcWSPNySm8V6cCDCcAWU1V2qjP/HI3prq4kx58D8rQUS6EQbS3pjUvsbGMm7jlv
S4NTxxWrUWXrWzsRSRyHPEyaGzhd5bDx+wBfSjMJIaiLbfU+1hSeO9yVu4qaK298VKbgk4+YbLnc
acfYhyw7DNeB7eyyPF6nxkAWOYgw0hD1ZxC4qbruI2vlsKuiIb3kVfsOXOomDCMIrjA0ljjAARpL
skvsopd8ewz60NutyfPPiJONO6CxBi3eZp0LjottlZGs9mtCNfnRSlA2S8bAvA51ztbppoZ8IHNj
ViZAlgubKH5j1s9512lEblFrCi9YKJX5PsbpUnNsNBo4NScNVBed5a5p3ggjo1PWoVpOl1G+oDfZ
hwI9QS297Jiwu+d+TpXlmBfOorHQKru6FFikvL3sJ/ZRCZauLT6VGlt6gkn3wZBUdbWG9sqKnQql
ABK/XyOKMUZv9b42uOQap6HAAICDnmw5Y6gUZnmwVUhLZXEWlIZUKfyMxON7186kIcFltbp633RZ
s6s9bq004BXPnhQLin9gd6jilNbanYP3isE0DLa+Lq4q391rXvMO8IK5uh4Ohklwpa/ZSae59uo0
Mr4IWjXndZ5QWWQN8qoMVMoEyC4TgkvxmLem5tFc7zB31fF9kpSPooPLG7c9p2Tdp+SRB22b0kFv
aNopiItDic+S07B9LwWo0RZ3xWw0FH5WQxev/CjV9g3xx85NMXcOfEANO19XTs9oYVr5cWhUAqGG
jThm0YKU41pT15EKLstRGZBqLuB5qJ+l4TiHvIXep1V04bFhjhihRn4QplxUOgzxjguHkT90trmh
XmEh+FTMRHXf8a2re7EITffGzdxtH3fbJJX1BstrvUQCtfnWND1KarjQVXPtDg5xRuqz1EQuG9DA
KsEbswCoJgJ6kkajOySl3KVNT69pc/Q9khXBeej6G7Xqb3TCgbLCoc0SJPGDi495uUxwKtCzMffr
AmyypWn9SmumAoi8v41Z3HoIpuNgX5tluzZazlgzfE9IPsZJvA51870b8HH4sFoSI3kvrW6doS0X
/BRjpbzlabH3e2VBveihQ0FiraKxb1SMTR+wwfWd4lJK/dFLnKVI2nnU2cXGbnp5ywY7Y7ZPUIIj
ryPj2tuPoHtUVs7TQKT75SedYCxmfZdxogsD9iTYchdq53x+OXt+ItX8QUKbHuUcWZiCCdPbfB7N
P1xvyy7qCG3hkUmorl5UeCbBkXvj7dixhMRh9CqdchdZ6ktSuMO6E8E21pTlmEX6Tdbz3h7ciId3
Z38A6mH/guIUu+znvr3Kf8shQBGuQ6sU+AYUkL/ejZzy6v0Tu+fXOeCHL/3dO27zH2REU/uGYf5t
EnB/wTIO6kMYfPxoKpgC6r/ZudBiTGQaclJ0G6hoLl+3IyZ2MWQ5zbAEHSHuP9mOaJNb64fliIoG
BB/MZqGDIjMZ2L8OAnkE9zHWzJZw3cXHXqRqT/rEE1aqYqFy5lTBsHMy5EqsuAHVpmrY3LvI01++
cz95E3+bN/74MrCn8S4GY80ByyD19WUMYatQVqrx2dfJ+6QkmqMn3xvmjgaK2b+nIO9aWIgwYBct
7kK4YDqiuXZ7Xebdg91aiyYutrlK5V3ETWgM1n//+uAT/OT7RPJs8t2x46KH9scXmFV2CccJZ01W
UE1vs4QOYsDA8i6WxS7vO3pW8IJ446bFPBtgom1LiT8ZWioFSa9qzHqXUIzjb0r4YNkJ+Y7inHKq
D8X4XnQHiVW3GfZ8lOkA73chRl4XQ2+N6yDD4Otg9OWJvvYnmlnEcI97HTswKt7OwoTZVvlaYhfO
sQ273jHCRNz6xJKGyVY8+YuVojx6uYYBOeYOb22Zm1ZF2PT0qUMQG1n7Frb/EUyuZZsaT4rE1DMB
Xe7qWJuHyeMMLY6QAIUUTvxa+nSLY5oS4YuGNVpp3ZlAneAu+67zrO9wUPcGjmsc1TSdLfFXPIoi
gRFjHnxp44Kiy4HlNxjHhVkWK2eyaBvPPobtATteT4OEHXevjknoGmN3M13IHUgKKt/S2HCmexgu
cC3PVmLyhdPXXbxoCVhQB9P4gHmcfjFKQ7GTF9jK/SyG3KtHq7xmse1NxYkBk0uJ5QO6ScH0Mcum
fHRZPrfKeJHJ7UTO9MH0e+74jG2b1GtPAEgjOOr1maSuDEh/TIXqKKCHV63bs9aO9jbs4bVOU2WM
W8/HEUNwd6NZffLuEKVg8yg+wkHDQODR847TiHW/a1yqwT9oaXgdNOntmNnOKm8pVfOs1NkqWvuW
2i1lA73CUl+/DCq2bjultrO6NajCpCcVy9A5Lzem7HdFvwzao0pQnEyGy5Veulet22w8gzyxF92k
AQlgoLwdn6EMglMwEKnOkotRvPr46XPkON7buH0w+5vsuqZpyXTfyO5htCaI57qL0qjXtkGww7GV
1Zh8FMLdsOuhRLV2eiJjNzau7TJlXsH+xHsFX9N9GD/zCmYKSY1Qi147RChSbKTJ6ZIHbFxEt2Yk
wMUSSne1OdjwonRXA2wYMLeRhJbdy4VNdYMB9cmSnz1wjBj7xECKwBkeM0GgN3iXlr6xMMuYnxza
M38nu3aWgTPoTaS8Yul37kby+lMwuGDN8gH2jvWQ+awOQu+iMGG0qbduWuY+Cxub4LZCn9qsS7lq
O7jsiFkPi1YmwTzFpjHvM3HrU8TOI2BmD1QQZW/cnhY2PSdEF5ZagJmrSHmLUwFTyY0m8YImDNta
e61wS3DzvREWu0ZaRxC18zAAyqYslNi74+IISF0c+rTZFCobMLOCS8rqybH8fed1MVQBqa3cpG3m
vUYaNC3NqzGo6ZlQTz52QeBqEJnmpQFfDx0Ma/vC0aKNjhcsIA/QeRu39qbPwMLm39zTENU/jrYK
Kt1ASaFDthDGOlPR6PTQDmex6uPQRRy0TnEJdyxVdoNYGonL90v9LMV1SrjfzvaBTvCjcjakZ24T
m5423zqq1quePCvVPvTP+Gj2o5Ps+urUmvbSM+rVYDnLyOBT2BXPSWsv6qFlSqH7xCEwMTMVgHA5
NQKzWtXyK6eDTujpuToTjbhNRDHvUo8PmNFsGiqXZpFl3zYtRHaRToNdmt80bYl67VnjvMwCPGrp
W9LSKwDEKozDnVJFd4NSnLm3bZTavVIH9y6xMOBLix5m9MrOIT4Ze+SdhrlZ+589SrQ3jONWK6zn
yAX/N1rmVdMbm7RQjkYTvjaGjf6ZLdW+2Ks236tONlta8kJwHRUscZNdExW+YYZpJxn4zAQIy6p8
Sb3kpCcdPlHm9Upxdy4pS086e6oHH3zRn+VIosrQD67RstofLVhgI1Xgab3k+lksSlM9ZYDHuZgu
fOtOJ/n/90ffT9JlFg1JVE+wxUDFsdlkfD2aVXxhtY03Fk9yvy+h8Lb+U51qB4pFjnkxHoqmfx7B
mffFRAJDf+huO2XpDx0/3+eBIIgzEHjqnFlrly9OK461mi58e/iuvf2llcz+8wltc2mapqKJnGqq
f1hpCEfmgTeVag/KAdKMxzLZ66BLJ2IWkXPNTET1AvmGPj64i4z/T0F2UJuDy5vXVNdCfdMCPvSe
l10m1mkcsJ1I9bfGk7cJGPW8sPYGm1ypVgDRm3UIX1vgLoi9mzoOjgrfIDuwN7YSnnWrtVf4UNcV
XMmohNUPGIK6M04g9m4qMg1sLgCVNLW1Z1tI/LVAbMZ873TO1pDAkp1qlQjrsYk/4OzkxaMDtHkC
TArls8Os+O0n/G85m2s2mBTehVxy/noyX71kP4lYfP+q39ZzpCgci+0SRbKYD3FB/badg6kKtYr9
GBWyzvQbv4/kpoBphZ75mwnqiz0KNxWcOe1/I1j+mY6mshhEs6RIzHIAaDH7f/3AeSNxfH2EMWIm
IQqNs4C+xeXOXzU5otgYv9a0TJW2ssgdzMNcbpkqFes24jwfBzycbOlV9QKJl6FJsqiv8AvXcxlQ
GLQtOZOy8KO1rrP2So3L/+Fhof3kU8iLFwYv3GLD6Hy7b3xZLLakmvpyDMq5HRvEOUq2N562mYg6
lvjsrI66buAIRdIuagNRLLkyWDh7mQ5KNVuQvd+qnDHplUZk0M5IHsYYm4yS1XWV3yvcudWeR6qC
c6Sogwf2RSsSTM+GBs7dCtYDpa91hapoPwpxidOdEtxJBBx+qEtbZbp2yFN4ST45qO9i9vZ6EH/W
Xbku5TMLv1kuHB73+V0kagmz9hU81grFa9mFm4xsNydW8Fx61la6Tb1I43CtVB6hwmyhQs5j755L
jd1SAEHK5upfW1vdwZLQB3ixIHrX1RF729xGBrFd6xBY8VPQmduO3uvBF9d+Cp5hQNokd6vil3bB
BzS+z062manqOZj8FBoGIiirk4U0XMaqOcFisLOtqdidpWwsRw47MXZbDftIqY9HZTC3qgb7XzUu
hopvwugfetjBJhM46AiIUfC6BNVpUe0U86ZABSGDRonJuXPLC9h615WfJgGErpiyOT5pjHIb0jPa
cT8xO9BcSn4KBkpeiridj1QfwOxFkYyzahuWcl1X0bVWa2skZXZNw5ap6UrJz23Nxi03ruw6fM4j
u9jaMHRntfCOdoUdCtbEvRA5iIyCOkfM28naGjqXRqH6MekaboXBVCY5GvN0ULD9iaJahIAoFzqL
UJorsIwEU+P4v/1jcrJw/t1jMv5p7n36qn85O/RpL+BOi4ZpV/EvFUPTfnEYCWzC7RqOD1AvPzwo
2SNYRNhsTeVZ+cPuAho3DwZy9L8KHP9AxSDW9sdLOcYOHec4AoYJ5mzKw319UlZWbmtIEAO0MVbX
AjgX5TDoklgIm6JjOHeXlr0qoWMFPAHZgczGZAL9OjgbCIYaYUDlcpOx9TbsFCwxGNPAxDPqGASk
9Hu7Kj9lmO+kz0cvRN2lsPal1SludNnxqWmrIIlihKvZflYWhsHgnqDmomV9EeP+B9mdE2zBRz1L
xmLZBO+RttCURYf7qOJ+WDeQrnJqd9xmXyHg9vLU0BsHrT20VrHfbAKtvAC1wx6QHxOSU6leYcly
ZIdR3MBiacujsIKtMnHzFH1RCn674EAw6ZAhurPM/fzJGgC+qAGzmdBW7VSWKKx9OMSvsWTetTT5
HqTNHoHzBBh7UetThVBZB2vpKdckmh/CcHiFjdt1FiKPiz/CPfZZuXHJsajxyTHeTFJdjQ3/jPnV
TatlCExKM8ZTph2dmCLWSn1TWMgQuRNTP8eVDMoRX1l1W1fNQygRjHF+BtWTr6c7btm625PzVTeu
vaVB2q3bTTTJ6nazZ7/MfQ63J/Kxkqvcp8z0VGsqfjCZc1ez9igDVyluWVftV07KPTCxVhmVJmXh
bBTuL2vVvQRt84KMkc8ag0B63VCIYc1kig04Q89YWoW/p6YcOzDvjzqWVGLIKl8l2rFCZ8miAHTP
uIgt/BXluNerAmJ04KNwx2snpSoJog4NxAP2FGn5q96mLVm8e9zVVaoloOCuUiPcQaA58F0/Ucx8
lwHLtoFGhsZr6mTa3Isxp9Jve6ip8DHFqW4cfIIWBqTgo2TllHr3IauVqFtLtVlojSR//2QPNXgG
FwhajNEhAXEJ17j1SQ4hEOwHfHcWZCvVQt9HTK8m5FUG+8qyrgzpPFb9pw+e3SOjpgXPjXayJ2bW
lCghOGzC0ipgajWwtVQYW4VZ3KmEKk0V2DP6oQGLS4XJ5QIq8BKDhpp46xsKRAC8qfityImFEL1i
/5T3+XMI56sisOVpcoVisk5AgSXNPgMMZgAIU1EyOoBhWVnfaFzD/Dw8JKS6K4vMgR/fc9dJgWcO
1tFz9cciGPBRlCzGKp2lddC9RTbVnUF6M2qgOPNkfB6Sdmmj0ufjTS0IX3O/NtrxNnQUDitjZXZ6
TOkZJq5EmpBlCNVD7JvqkXqvn9sFuaKwuaqM/H5IcQ3k9nBxC0GKkLvowvHb59D7tLPwHjb7dozL
Q9J4JK39Y5Bo55REj1sAziFtEwVUu2B9VMgfVQZPmSmK2p+dGsMDp5gg9oUStx672yFiAJDRjuQR
sqDesxrAOMT4xPEuFwOUTF7pQmTFQ6ywA8DUVo+IaoZFlohEaeR7F6Fy6SXj2sgzFh4o4NhTAvWq
z5VHP3tM6aFBZ54Z8bRwDHaFGe0ECJ+25loikHdNF7BPjrPc55NTy3EfuZhXw8i705BoM7BTQ3c2
abzrXAqbLFZhpkmxkNMxEmWPieNhF8U34YXqaz5MfUKF+hoF1T3IQW7v5PHCh0jor0P+2GZ42Ovh
HOo8VxCnClCTNU8mIyquAkU/WJHzVhCiAyZB/CeS+XtjQNtMsHUG+YtZBbsASo8LbLIkDZAq7dml
AKZQ3GvHoqAVsxR80j67KzQqL4r1dOkLCShm5AsrF7OPhK9HOgstLJ+ZDnJWqq0NkwY/bvfJPaIt
bhwMZXQZuJ52TPvxU0lx5BONLYrk0/bsc+y2hyFI1rXEJydqsSolH72S/VckH/RS28rAvoVczK0R
n3tieXd6YyL7senge8BunaJ2WqMrXXwOREvBWry12UV4QI8lvbBhfZHSmTUu9KxEIwrps2uw/HXt
m/fZUBGYUwA2+0sroiOQywLeKN6AqUEOKcwPXWNvh2FcxizQqmwXdTsNg3bfNIfQYzAGkOLmBwTv
TSEJIMpXu8G7VtjRrhjihpGZN2XQs1TXzpLwT4QzbcQD5HnOIpFP0s2WJTAthGQDDu0/n7SO4VuV
13hP/890j33Li6Ei8Nn814+/rL//mrDZhC/+4RfLbyjjS/tRDdcfdZvwpd93CdM/+X/7m78CkXHf
AUR+eaffYhHWTRW+NVwM8cYCS96+/+d/fL+Vkqr5u3Hr6v39o/qLr/qXVGTaiDEQlTWufdMc9mtq
R/0FXDJeDc1hJ2xbOirOb9dS+xeYbahE3FcnmJ7JDPS7Z2QiAmgCl62uTyaUf6IUcT/847SlWvg9
DW4YE83I+TaNfbna5VWiO/0Ysn6OM9GvRP+QpCu7rI9dHMz1ISHELJcFxcN1mT0ZrJTHEWRXFd2O
aYeBNFomPb5UwghhulHsnLjyTrLQZvBcVjmVt3vd3og8OahRtFbb8CrkJhf4zT5vtxFAT5QDGg3f
WmUleVAL94DFj0IBeKanwHwhcAYSpjq5Wrbrg+hk+sZSMbN9P4Ds4qZpsZ/JIW0GIYPX4MMUBS2r
cKz1q25qbHNp3Q6sg+wwh0Hf0NS9or725ofng4+Tw0PEBTAeqeQkoF9m+q7pIy5gNvxI+Sh69T4y
abjTkne3j6/AMC9C7P5GWa46fKJ+sBzxAWtjhfWXYPOU7IRPAtfD6O+BvKaUMWTKKovXmfuZ0aw9
LLnAcZNdYYBtCESO+UFq912Mk8Db4f+Nmh0NXn2+Tuz04mNc9l8E425MnqA4pjzCaB1kCDVMH1JQ
cHRDDi/mCX4gB0shQjmMGPO6B+EbG6RGdsHlUg/8z4gFp1N71FVr3bYa6kdzrCJUKXc/1NbKafRb
UUcbqdFe0UYXq293sWYf2zF+8cA3lAZyUaq2t5E36TXhcJ2z6W4ktoiMm2THY8KykguWnJ3m4C3h
PHScmAujNt3z2PHvteBq4LLcw3llBD70Ub+jvY0E7K0u0mPdmMfe9kDksw3wrzECEWhCRgjNey+5
DWmobhrrcSA6Yj0HwuOwzeALGfspeyHw43Q0f4cK9cje0Q/RWpCe8lsU/L3tZBQmqo+yNxf1WFN4
AiaYy3Eu9qZPY0iu3Zj52jDiq5r1cAaQwBrFNjD9VQ1OtgkuijhJ0u6uTfJZEPjKsr1kHk+4mOeD
NRcpaJvavdUUuVcBQJm1WPjpK7W4cArxYTjIH2I6YtVZ5mjrOPJWhmvMrK4/lOZ7qL3nTHqBT86E
7pmoIWLDU4kmzCPU/vVA4jnyGZtY8fd4mAtP3Lu5dSEWiK4Ur2m+oyc3emCCrYdoE5v9e1RzmU+1
Ymbrxjxq7S3VTIvWLBc878rFiEIjCbQIlstVy4o83vYSUIy6pyPmoW2s0xi5e4N/QinHY0AkK4vY
pGvEUjTjrIDxb8AxJLTjDhhkI0/ueGQAC9GHlUnM1dHHxahct432UKvZNq7zq9qlKDSmUY6Dqo78
eZAVuPMPdVEtVctftnhSek9F1dCjZVMnGJzsU4RULFWsWETucYZX0V5jqB1JgtTtqfRPHaNoaU6N
RZS6gZbOJ8WjABK8MfWRJmveJR7oZAiQmOE109/xLuGM687JiGSCR13IQ9J2GJimVnFrniM7eQmg
Kys+YBhheiTDAoJCFGU1swY+MsguHhZwP6pO+ahvE9+/4AehWTNdqH65CJijffMpJSiOwdYkk6im
YFMwvI0ofEp6YzN1iiraTj5oijaodCHLVErkwnbXFHTTqsNRptcNtakzI8kvSlQzqYKCD7KtXZSQ
l+GqhpvGS8OpDWkiOsZhTH0uZMIvx9ZPxHrzT9duDgJOlKnjYup6FpyFX6/dmm/htEOhnQulWRgZ
SJEid++Cwd5lTOdJ9tJEz0V3SoZt752tgRX6UeWR0PLcMzyMa2hSxOOci5Ye1fSl9i/xYFHYIfd6
m+6KJDtg97NnYyOeCSFvIzWrkJTzCZm4wkg4gC9mzUkVe6EES8S1pTIEcCzzzNuAe9L+F8PIZnm9
/HHw+H9zDvnNfsJq+8uP9E/NDtv4pW6UWUW53cfXgeSHL/8+krjEhTGnMHRo1NKYVK38NpPgcLXo
VFBVnbcBe+BpzfP7TKILi/U6+3MxoQl5g3yZSZghNFWf3kDAEf8R+tAQ04bnR9+IiRWGNyHTES/w
W6nNl5lEdKYb6pWsEdSLDTH6Z8cm1SUsT9kMtTCgw4lu7VlkOSwz3LReYC7cxnUPQNgEkMHrrtWv
PIEFm/YVkDulZP6r6Q3rkZP1D8wxB1na3q7pKmYEsGlhXfYr1idHREixiFl2wtyqYe4nlIVnhuQe
GpE66ZTqkWc45bahOhHjM57J3rpogreIZnSnDtjFlGN9jiNCDV2fbXSzNRdl1g8MDBwsTBIscv1q
p+PDwWlLEsKB+ZZxQOinylUKEiy2tpGJ9tb1db+rc8vcpyr921arRHhRKPXj1Cjm0QTebxv/BblK
Y+UrV4aaSWCP2XVB/UBqlB9alPnzQabLsIz2meVb88DvvVPWsSTzSQrQTXXUmKKiDBBq3bLY1moU
Uh9Zy8uelJL8IJOZF4nb2B4f2whgUuY6bKb1HX9oRVpA5S/bk5pVEjjc/iYA/FEZSrEqse1NzuEQ
CBUhXm0DZI7iKJ11SRv611UIz2Zss8fMo0xXVdR03TbEPzMvmatooFx9bkd13DVxbIC9JMjQYN6I
RPmiTNUL6TgsqxH6oG0SdolFZeKdoBYgzFd+WBwVekudqUop8akOtUuL61Nphvd2KMaL3YLkiBqj
ofjaBLvQ6BnmfAz2YmiI7tTYcl1rBI2gd1SK5BZWyGRvCP/DyK0TC44nIc12JsrqLOvkJVWdtyRq
yp2Mu+t4xGyV8bQ6OU2SzdMwGNAKUXaq2IPQqQGAz/S9pKcEpLoeL9lNUSw3tBuz5Y5MzRJqQBNC
7FHindPyEy6prdVKNgNN5VFLPVQ7zU/uaz/dB6Zy3zaqic7Yv2kDR+uQJ6d0RD6gZ42qUhqJ2oi9
HZBK7Ap2Ix9DZaQsuof/7CvlXT9yunVwlrMAWyD717ke9cskVQ5yahkwxXMLXjrXtXstI19sx2wh
+F/ZyZUo2OjjiVs1tbk2NESevs0fLYyzTax/NJZH90rLNKBRplouVPoaclDIgzWsglFuKUvCCF7e
Ra32EfmsMgPF8ril6zK9QS3XgOlEwdy1BwLoKVAlb+BPAzO8ZXYnEqTbyq1o62RXKQqzTtLlNZUN
CnviQDfWrTviOScRr2ryLbEJq4gaKg42VyaSY1Qnm4hjbIyNldXpGz13nwmei2UTiY0uk6esMfA0
G7Bn+hH+t0GoR8WbQgGZBt80Z7B1wyvNT/nwOsOd5nomnKhoHbghTp/SsOCCDR+hkQAKcc9uqjgv
MU0Afj+V+vq2RWtLFoO4MZCPyhBNqA+891g9i8iGU48mTCS86FN+0lnjz1P7MwnzG6+s17L0SMnb
MxWuYG7ZTP7qIqdgLiAhFBNY9pxqR0nMTCN1ZTrVQw6l1OZWFhbJOteI2ajjFcMGYJKJDAkRB64A
P9JVltrHWpPzqBjnHbDmvL0pa5sbi1Pc927PEKVu7WTYSc1bBS12HNwcA3wA5MG5ouBNAptdj9XJ
U6ePvUm1S7M36nHjRvTIOJk5DyNxKQu5Mdisupk4RWkC3Fr2bMDUYlFQWLjIXEveiNZ8bbp2WaWD
eeWN+WYQ4j0t4+JUUCKJI6g/2okC8rwlrpMYjXnj6lG4s9wguei5vG49mwaZ4uC2b1Glw4EcYe6o
+b0f8gmrrTvpOaeQnXwzercp4K0xA+2A9hX3xZor0kbEwyo062XAGrSx0s23I/gfqfC3ecp//3+Y
NH7deEwmi78WmI4hK4/k86Vqvk4ZX770X2sPFTUIwYimJovGJhYP3/ce7i+2YP7AeaKxGEGQ/7L3
ICtjTcTj71sPQzDx/D5jIMfrSOguCrqN7faf7D0wj/xpxrAwBVima6rYrHmNP467jjVWaVk3tG04
3K21Sp7dXIef5i5DF0KxyzvXaY6NA9s0ueYNBfTrAnO46+TWxbOBmr8otFfhNFsVtNuMmvMNGDE+
G6Sz0Ht9Oax7PJx1SQ4yGOHqDfaiVUh5akp+N+hqPJettyMVtM4z+zr0vJMX9BcQ+EhHDCGKGt4W
AyQwcqcB/s0C31srkn1kjvuYg7gX2lLkOU1QqsPDnH63NGBk9qtZbKmEv5gv2ppEYXeM22Jr1sgJ
MUEDhQcpbCS6UU6ehMlKDAGAb7NUGgmGxHtQAmWtq+1yLD7MDnxLdOorZx05irPsbI5VqUMwcpFv
E8rCy3wkm6LdeDjv6rIj5NFsRCdZYPuboSJ6mgACa0f96INEJGKxbyDDpfCrMEOgVFcE4SYrle+1
W20yV2m4rDLcVkXgrE3cVxkuLCyn0zbj6r+5O7PkRq5zW0/lTCAV2TevABI9iZYkyJcMgk32fe7s
5nPuGO67J3a/lCypLMuOq/N2HLblkErFIgHk3n+z1rfiSZ6lotOSfhZssdw2UHClKLlsFF09yq4S
U1AEL44bHNeKJT1ZpXRAorUe0YT5dfRUytFWRisW+MVGtvIPot8XYhKTQZ7Vlwn6MnsSmolJchaj
PTPqlHMVNVo/ydK4NZEIVosCEWM6ZmdQmvoj+Y7XKZJWS5S3duzDmWPkhJ8WYu1VlgffQDJQUIHz
CKHUAndcFYH+WtNJzvQ+P6tmcDEqRI1DikhPj8STznuUcbep4VdoAgsMPfAhJHs1TrFxfHOn4U9k
34RIFHiiGjoq3WmHqZa/mGZ6bBMiAAJnfB8AVDa0xX3ekpYK25W3ZFy0pfYo+8yQ+xefIqhovae2
fa3VfUKZFOvjVfbYGvgukeqaDloaMd1GMdoVe5eXCDqPXMhnPnK4t6DBmTYbiIMPCGoqc2yWBXLX
r7Lcf4lG5dtueBsjvO/cuYz5ZcZBXbEnWYKpUbboLHTQ6qsQDzoZMAUsmhIni55sfXaLCfoVO2sQ
A7K6YAzOEiSqgMw5enJyLBwfTHwAfiMinnsW4M82XRb8rSaSYg58/CHmHSIaInmL5WjpE+zJeTJD
VbdzunyXMJvP8JnlHdfUYDT47sdtGfiHwVdXtkHjPe1bPO0rGcqPXgG+7aEWtdJwHwyvgfMsm++6
7WFGEnOpts5K6N8Y787aulkOta9SKhCMVYtXPzePjUQ1zljO6E+GZBEXK0hCZTzglN6KXRGOHTJq
QrHtZdOFUtTrez17jkK3UD/z4svz9nZZL0PZ5lExoz3C0Y1kHUKnmVcIZ4lsm7WVh3cGqzR7xN0I
BCY+FRGIYtdGBk4dXC+U8YzJvbuGSEdx9+Kk71V5XpbW1lE32Ih9+zsc30cjApptL6P4NfVAcMIR
5xyZNrqSh0SYfaEklL2OHGdkTpR/GkiOh+RkBxq8nar9jAb/wpBmI5efUVSARdkpOS5wj3nYd4ZE
GzHmLvZ1GEAn0R4M/6kn/LRQoxd9VMmxT9cj7rWQaLYsXJeK/qaJDyQmWKNvsk494AMxR0KN2PDT
zJLnMUp26oDYUH0S9alLRqzXvmsWBog/7VEVFgHM9VU3gzt2b+gP9XNaav68BkqxGCTGMhiAXzVe
rgR9Dz4KznlzYfVMuM3Kvjt9fSka4zJmOkABp6dX6LN9YfJsj5gU25SZjtNos6rzV2pQkgQ2gLXL
eXjirHsnaBgtl1zM/bKlroW3nwIkqfr9kEekk5XXvJbOYU5nEyT5LQ6LcrIlfZm5+mYIec0M8c2J
lTOaYGTVAWtQ/1tPVCjRUQq5Gq6jZBzk2l6DKmU5zjXRyEAIioF4C5qHLOvf5L5yCywBKc1uLRqy
sdisMsEn5AsIJZHVU6sT+t1OUbIT5FqgADrcS4coLfB2R8+vq1mjqEsPT1VS5Bs+CbCjo1VSsjSv
5P2QWncYdckMR6vbDqDuuPlOIsfMLumbNMVkApfjQ2YlbAUWdTcTPYFNuYn2Uq7cRAPfQEXebcb1
mzENR02l3EtorAM1HLAy15S3pcfpbtfEpKWvjIfwNifkRMUdncu9x4AeyHsnCxEXb1VuGvYWC6W+
tdk0do71F4TfC0tk84FQrsK6DOYIfKEiuJHBsgWpw1R8JKO4TkhTDjF+l+17SLDLUJpLJaiWcq5v
WgndunbPkUP8UCn9yZBtEtD8YbJhkHdkQ2QjV5MJC/XNj0M24QhCFwLkvH7dk7eIgto0OpvDkNbf
WPlQItnHkBu3bpgjD0E0b5XkpYr5EUZ8ER4jZzW/jiFfAOj8LfcYIbfiiXy9XL0MWcJMsZ4lDv0d
kfRcPwk7cJMtdesderl6MLXELchSkzgOjHT/7382dfre/3FqY06+Y4ZEBqM+3aas+/FnCxNdCvRY
AgIlt2u0E0tRUcCDPKwiGs/gC3nkvGSynNj63milRdi/jwSr5V3+IuzuSTfHYwXg18/My5gnV10y
fEIGwZhyV4Wi4dOR9I9C1f8HJfr/llHg36tsAyPVvy7Q92yr7sN/Xf/239X9b/8n/pMqffr9v2nB
MKcDI3cMtpOmrvOm/lKlK1B+FA3wONhxkIPmJFj9dRJo/ARvx1Ic2TYYImoGtfXvVbplwN7BTqUp
pi7/te0k2Sl//ExNlB9maqjUFIVd6FTF/zAJbC1Ji/NEl+eoy6UDV4Ynn3b2+KoxoTAm9y002Za5
et685xxINdyN7FbYBx/YDWKMe6yuQ0Z42QFHeQ29w+jWYoucUIdW7cxU68aGA/xrDOYD2DDSqWxu
4Thjqo3MazzEuGeqhYg2MZ7bhFNJZxPxEQTHKDJWqgcSa4JirsMarhYjyHKmKIu4OY/5iI2cFAtp
phzhVGSEZKHpGMC3rDwqhZaFwrooQdTiYb3lU3mCggRENIXFTDCFAzoyMz65cL2KRLE52oUU24h1
4q9yNIdwQUcwZtSjczraitke64XCgFayMLSFQxi1cB2UKLQSAEs+45f0nt+to3MMD/EhObVPEIr6
NxULQnvNpI2EswnQS8yUQe2ASUfLInuNRtPNlW3hTNwNirNw0eCvNyJeJZUrdK8AVwkTxfVI0iAn
AbldjTCjBEA8gNVZM/IrcfwnODU+wbCh9JLW5vDgnx3h9j6ZnLj8F3r00KVbtgLOi9lT2QHbwJiG
lWqWHfVT5KzE8AAikQwcEluzikniXJrXC7ReDNvu0TrgCzPPAQaAyNbFJtYpuMhcAdychJsavuFi
kgPPglW1mGpUl90OZzrjESJDEN8Hd9nfVjm6vQVpLx5ZbSiMVHsf4n+BwB4X28pZdmLhdWucOvPI
fhPhd5ToLiNNEkmllcZkJRo/8o55CNURRYKcv8NuTX3UhMxWLiF75tzexNDQK9Iw48f61eey0/G4
h0voAwr1PvFu8iJlJgR1Rr04ylbgb0Cj1yzMz/qNFVB+S629DZK4eWePiZ1nnLNHb5A7ox+iQ9z2
2cpu0RAyBmZbxgD0DLdaVvcyg+eacWm0yoaDiNr5R595hzo9O8WKjoQqmWqIpZmyb6KXBvEdE6k4
ODfZyiqOuvfQksaz7FB2OzD+SN6Y1wEaoxal0qcYzXlg7uwS9Defm/A+ovQqUCVNFil+rp5InJR8
5n0U041dKSA3SffJ48Q69MUkawboi0Om3t5k3WaxWVzXyJSmyJrhgD/bnGJdiHinXVjKaGPU51it
Qbvcct8dKITjrWOht94KJONgCXKMcUM006wLNx4zxFL9lA9+5Abe3KvxFzlzm7paOTnei/2hHrVz
qT/a+yy+0J7o1ENT/UlOILMsqVwyGOphOu5NyHkJNCBcOvXdx3fuw4+qL7V88zZJtAySQyYdHeU1
YMNs9MNKY7RncY2tCza38oF4gSr5Kj/y1sCKiBHLJEiY1ARIFo4ZoezjaV8aCmZYCYLmwZLfYxg+
+hEsOo9k6MypUex215nNgzaJf/r1qNNLwZWy3mVn2570Pd/sBHTU7O2dyQmpKzPjLgHEwf/EExF2
L1LvtvoyQ2Q/bJhSzlTMdGH8IOdQQcep5v5oOexMsNwaTzb5OYL1sP9Cw7vPk1tBNSR9qNlh3NpK
IJiV6/tBaarZUyUH144bXEZ4P9SzjMDaoMIYyLo3JCpYMzjXNqH0UGp7VSxhlBbpPUwe1OgUhDvF
xppVuhVUjhTe95icLZWgHZRj42LKpylP8nAIVfvYlw6qpJfW2SpoUyn8jyOIsXzPMvHuQ/n3zXgd
OGzCpeBaIFsFqIUiAwFjs/SN+jHD1ko8eFktlexgx2sUY+yy+0MmTjIBL7VGMLeMCLakXjRUN3Dr
+JBZfKBjnBcRR66HmophJuI9MVycZl8WB4ljswXyTkew7bcacBDxitqL9xpDQs/PbTYEVz/K+bqx
d6J68Jtbmc779CKRs4K5UFI2Xnmg3TbmW19/sBbWZ0KKEUn2hua2yEn4P4Muzf9oE3bmerjqCDsq
aBRl8eBLt5/rgr80nfxfVfoY7CT/Xemzjv72f6sqzPx/Knp++Z2/jSYn076Flt2gvpmK9N8mk7jB
ZQfJ1c8TS/mHmseCo8yskM3otC+dCpvfah5SWkAdAlme9qbIvP7S9lPVJnP+73W0iW2FsahCDgvw
Z+AP8lQT/VDzgNwv8wwtFklKNG11nzOdGw92iz+WIs5hwSE1e4sVw7LXzZawdj68WJjhfgzRPVIZ
PmrIM2ex2dQuru90WappzaFsAWcDEVH2GEBCsIc2I6qZkvYvlkUlg8L73ezI2HCMG+uNBVJrf1s6
8XDuOntve5p8yfBdR95ImmEMIqbp2TBqwEhQp/eKi1p51xfK2iR3nLTXBiqpuhwrbY+XcgZtZpHl
wPnAkZqzxiI92442lZUlC3OovJkjxXv81J0r28wo0sFZ8u0iCdG/M4E/NmgUV+/Ta1h50z5Wqt04
qVlZNhSGQaE8sgnL8CLDDBj7QysGcoLNB1K41jaNHV6Gi6PzkCftLZqy4WzJfMjq9ipEuxZ6cbaS
dJ06w7JEBDmYym3AGD1P1Iw5pXUOPLRKdYEwv1GbjRqEFxI2DonQOWJi1xiVj6bMzmk6bOKAnj/W
rC2NJ/Z5dh38kaYfYgodkHb7bitrWy0XLKLTYts1DAHqvibozXrkU8pGBHm85Fyz0Lx2mbdAZTuy
YmIJHorybAkMOBg5X8JccuXIuEoeaotBSpChJPKDJ2UrkRiPQdo/moH9IVvjekSC7+a9ttesjHa+
3wySCpbWpuOlxmhQtIy9crHBPyAfje9pl1CAJqCVGQV4o83gq1mIILYpS5xNq+fSvOypPAPBXebY
JnSa3liYJhnqhFIe+kJcFG/i8MmoobvOJFqgX5UhbyOkJqqfRAOIW1DiFGhnmk65OxlJXOaExhFm
spJM42Tog7cx0TgUvf7YmslHbOTR0VRrpFRDFq6SKWxU1CqpQ3JFrrV5HmEDY21HlINkGUoKFhBP
F9/EqtYus9dXM0iJxI4Dd0D1wEwlNb4GuP6OQGk+U+WQZjnucaFjHrnK3UihPIzOITbvdWsy5C8K
JnANINTtWKCSjT1cu6US05o7VeA8oqIXB8/xVpqvUKywG332bOUaWvWlZNH+HnYymV2Soj1kSZR+
5cgdCK5JY+3uF9D28JfZuEjsONAH11YjuvYwQFNeqST5aPzPqJSzZGvQbq3ouZLEQwH8NkfvuHMk
1uCphRpSw8yzIMp1eOnBWv2HXw9TR/pvr4evKvuzy+GX3/erNmYSwU6wEocwaTrc3/ZW9k8YonQ8
pNwPCrFb08H9a0ds0izTntoAVzRUMNOV8ntHTHttkXGtY5Gyp2b5V83y3wdGyJ3/pR9aN/8Jsy/r
iHXRYtG2T1S7P9wOdlHEhMQDzmS4RIB1I0gKoYQ2CwStlrUiv3EHm3sD+AyauGdLpBsL1TwhcOzx
KJliaau+vDXKdk/EAyXztGkl0xajleMN6EPypV2Jl9iWa6BLwLjTAkqz0jOcyyX/mrfBJvA7N1VG
5noJitZ2JWgcQtwUxHicPGbQbGAXDQsAWjF1LQ8p6fO9WykKdoDsUJl47rFHwY3fVDncOQ7NgjLd
h1NtldmzPK2P9eRmRcVanqSDxAY0kUBRYT02E+6j89cYuFkY2Q9WZ4AnM1dRRH2Eakwvg5sZJ8+J
3C8CpV6SOLYITGchUarGWrMgd4mijjgLS6wKSTsZNCOa0h5RuWByZ6lBEy69yJT5XhbcIgZt3ped
MmmtbCa+SZ9C/gh43LI2jFYpLkvwkYWGagEvp27Qb2qVph2LJjt6eQd7oyCGOm+7ZaRw6TH5Mviu
SCke2IuEvn0fCqPcq2GAgVSL+oXf6ERU9R1pfoObaxo6F02w37DaN5F3qyJtSugew82Muk0mgrUJ
I7Mbu+WQmasJECap9TXqcAeRVImA299zVey4sO7Adx6rJvfXGe+OSxTEZ1KMjNNzKG44LRmCp8E5
6xWO04z+PZRkV5aZmFLoTGsVwA21SRA5HGg890PQEtiEz82oqVBnZhFaK40d+0VUzuR5KQ23TKCz
K/XPka8PVeYBtMUOw7CIPq00N3IVv1up/160GIADwylmFVEAWBNSklo1/5MfnWnw6H07USiRhian
TzQe/inPVD42Ax2f0IODL2PWtxLXj+MFel7ya7npUecYBcnWyK4LoswaQjqrpOXX/HkoJVimjDPH
N1y0dmXyxexexWc7qLsoTXk9hmWbAFHLtXUrB2jUBcx+pjrkgCGYcRWZSUXVbvtcWyJM4SUP50j7
l2iR3BqDRjfYi0BmXONHi9LwlqmabZKc9g7QvKokdJOYdglcCPG9hkoHm0tFR1bztb11iYstrCYp
vQTCpNoKE4wOOCYtozQKzE8Z5KoFEw5OHREVnWtWwk01ZT44sltV6c7zIMnk9a5mF+SzmE4CiJ81
DbOs8IeV5aZDiFHXEW9wTR5n+s61vTQL3eXRdeM4vgap7kLDgRdbrTAcruMyXbZjxpbGTOFf13A7
Yp3NtkOH01tNs/LJrpklqa5wbAgCK03fltGm1lXw5pjxaM4wvKG1rZUMAZv6ODZQs5sG04uykI3x
2x6iAibIgM5OxlTtt+g/BcVclfhXLRzcrmoeUatc/feaNVz3yQrelyZqW7ZOcQWVhAg4I+9wXLGb
6cRaSovFUEfbZmwOZCAX7gDbZScG7SBxkBNVY0ORY+rQBFr6Aus+Xeqe/0qlzVqyTADvg5i4BSUg
CKW2Baq1kNUTcxo1Nxx3oBLmmZ/WPF7HkCmP7QFTDhQlVihmLhbo1dm90FJyo4hHWCGuljrjshus
F8iBw5wFcHxR5JgyRlFXIWJqTzbqoynxE/BL98SC/aR0FT7s9NQXWBhLk2CMYbQeHC06RYXzMOiJ
6bL09d+slvxno3M2RRespUKy19WgvIIXZcMXsjQRlnDmE7EvN5DkmGVyQSy86ir1k0JoIkQTECDL
6y4Bc1Ozf5MrllBjiXDSdrxX3/JJNwqfWP5HFBjU8jWb3YDPU6gbgxtn3iXuxqufq9mSDDjQ30mg
0A/Ej8Jjq56ypJd1JhtSziIiMk6sUqWN0+GVCOOOrYTovhTJQRbhZ2c7qRdjCdlLNThJgsiXEJYT
7hCQX50E4mLlsMwrAt3naiyl84wkXW8WaRI8xFI+dVF6GweKIyiOaxPtwizrZWaMiVJd4h7Wr1Na
F8UaV8I0lkbFHn2YpoOpde2VyjwoqhQvHZl82kakwade8+g2knIgpP65jqwllfszkjDjXNWkYIQx
OcPk7VaLxBbggFnZbqpAfleJryaphbFsAmZz3gwxV2GiIhlgxDMbPfzJEQO7qhpIkTDhjVR25D+D
uOx2gVVcOb7Zy0j80WGgEx4CSf4QOaRZor2sH0rL1PeayfzKc+rW/U+v7dgp/bvabll9fX7h4Qrf
/6n3p4/+beHh/AR+jxRWC14v+qQpKenX3h89KtJQ/gONBB0zv+XX6g5uH8w+29GmxIGfG/wfqrsp
N3XiejAj+qu9/59x+xgloEpi0KDqrNH+sfU3GoFJOI/gsCE9CaxDPUqubfGxHZ4Em3nGdIGrERfk
tTB0dTTzNMc/vGh/Lzh/zG7TNH7OH8YPzDEwgk3KrUmyZdkIsf7xeyiYVaoVzeO89urElX193SRv
hWXuora6+2FpzlN0ikrULhNY45nqfPswrZdJbJ8iDdh3bFHtAJ1Ux9dS9XDUQ1jPUNpanefNNfJV
ORddBbGGkTpbowKZ3pfNrtbHWxNmu7gzn7qeiYH5EPTlrDeyRdE5c6lY52247snKDIi9QzGKG7N4
Khtn3xAqL+R4qRV7ayoMvOmIJiwaxedoOQRlsihRvBavCnPE7LURj6FyypqDF79JLcuCfBGRtdKw
vLHjSxYksz4/GaQlVXa3cL4mftIs0ee63F0Me4XIZ5EM3UYajkLOj7pAQRL24GRVNww3XNtMKnN/
6WfraDKmBEtzWLEBlQIKjg03v0yAkXO3mJxglEqoHlSGudPYXBnkrd8SQtBAzwu8tZcOZ6dynlrd
2WYEnZvDwMQ1ILWPsr8wzQ+rDUieK7JLaBZ7EmwU5JSEaacpV5qMg7QP3ZCxT5qq7JPqbRfl265N
8JxaUm4toqTzqwXEsyH3iKNUzCAiZLOs7r03nWO8AbJTr0JSUwGiwB5Iwme9FwkZi6EbNDBMuD8J
UIrVEYt9Bs2R6HXy54v0KzaPFibsJBIvunOKpW3nY3b1mCtjuRUo9SERuoCFF63/ZIzpuScy3HSO
frMcMczJhlgU4zBvrRaocY2kbAp00YjCOUEFcQ0n3GcDPj0MtwYyPWs0jpKNtMCGZg27VozS2qnS
jeM5oGGI1amCZY0PSi0ObS2tJD/7CGDSiVpDDFWhhA82RfaIbygwhruBpqXHZ4D+byvH1bFq9c8h
PHuOyauvrhrLmHLK14rdPDGDRH5lzTuIK0Lxjlg5ZykfV0I051bXfeNXXDcBjH4ui0kyLdQPbTQX
gXMJM5R5ikLU6iRSC5fVsA34wDiJyouJCkvLoTFkBOv5307un+t+uj2aa67rm0xHgC3idRMRdyLI
DDMfY9lae16zHxOxyfwQHByJXVX+DUkRWJoo5yPrICmvkFKQQmEhCw7lM2icWThJte1iZdD0JO2b
qr8HMZA9LSSPTDzRhM3T6uQzz8cVMS/lcjvKiF9ABBcVgV49xsLM7dhcxRRVDNnwUpKAijFRtt8s
1qtUWPVM7xCO68M8V+4MsXvnPeWZd+CandT2PELsc7q16r0Vbb4zGgi+sI/o1nj8vh1RIhnjHwlv
ifiMkHsokFppQ+C92uEm0cnLCFcybvqCbA5EZUKoT4U46XgQiv4R8GYk6G3062itWgK/+rekWyc+
T/07SHKWg48KU6q42hn2s0OnlrXXWHoM41NVPnN7I7vTaJPxJzlkDBnqLyKQ/9ypO5NthiD/WnDw
96s3ru9/DtCffvfvcgOoM9ykTLeZ5cu/Xb+T3MBRuXgMQoOUSVvyw+UL0UvnApZ1rmF+5ffJCm5q
nRENpF3lr05WuOX/ePFxi6MuhjjyM37m54vxh7m7OWi9HMJcnPcH9Y1mR7tgX5RxJt4KpALoACJt
3jDYNuA1gQw/1vjuP4yDc5Eu0dWm3CXqijUzMqMZLsukdi3lu7YS0Jlu1SGg1LArn0nVXrOjD4DK
7LRFErrO0M/KcZNHF7V4jrTPpntRPMJ5F9S5tXfUnAcp3N/kZ2ltP5BHsin2/rnfy9YS7w16roxw
v3KlvOZ3+5FCgUQ8YO+b5qL5b2gIhFhiskFHEPUr39sRdJrm26Q9MVE1rv5LdypuSJ1gTlTNimeO
uQzzD76lnVd+waJ6A1BZfNrJOm+WxMc8t5vimJIKMsNKaY9ubu/aADxKBPriZFPe29nM3Ht7f4UY
+AuYw6p3uFrOIznQWIbkOat/lpEks/nuuOtfWlI7zs3dgujvza3zNI6H8nXl/uYmIDsQgSn5R+pa
g7eB04Qoa7AwbLz1hS4zJV0Hd/0Tvd1dPXJGNDtgW1/9LCQObx4YK74qUetRuJRc/VV9xfZgh49x
u1EN7LxoQZYKQ6cv8widxT62L+mXh1s9fPUoPajhJ3+oNTMtOD8sllfNixnt7Ihd4Cx9sLsZw9wH
JKmICSsGZy8RGu0bwduZsw1uOLsbAgjQXthMl/Grsv1wvW+26Q5DHFYiqEBmOJzT5/pZ4CJ6ZYDA
2rOQGdow2uJWJuSp11Z16KZwsNpsUZ0nUYS2Ru0ZKuzI92PGt32NsAphH+au7op6JRdiizIj5m1U
QJ6X1tpucB3vdefBh3E2IrEgyXGKZOcD5ryExTWd5KDzKu+YZzyCL/MuoXHWKhArSyNBulg3WNTp
iNXtqF2DZI1cshkttkw7uMR5iCBjru8VB+nhwvjq3wCeGl9JdzB6YiDrdaq5Nc3cCIbUcSXlFisz
fZeJN5GyuKH1lK92suK/EnFI9YocwrFcI0kIGTfZT5H2QpZLNqf0yPnMUjSlNKqo5JGkax+S/KXW
70hbNG3BcicEr6thK1l0awAtLFC7ixJsMnNhcpcz43KILQzHXdZtrXDhZZMUB14U3bjT/qef7GxF
/3+aKgK439vsn/qqX373bztV2pYJD0b/Qm/l/C4kk3+aLhC2rTq7TUv+oa+yfrIwZgC/gCj2h6m5
9ZPCRUD4nII3g/ha7a9MzdmC/sPZPu1UVYJx2UrxS0zlpi3yjztVuBGmLbx4JIK1x5MXPnslqRMI
ZYmXSuudpJ6H+tz19iItPgoLkRIODGJiLbqFyDOXibc0SRvV/VsZtIvI2ziYDWTk7sWrSrYSOHPq
HcHfaw2mNpI0fZntETrvRBXVPBHqmyKDpc6xvEWvFmMpdcI8TKeqeaNS0bJHxO9lB92qUMhg8615
pMXkLhgLTVsZEcmgtmtoHayL0Y0IOhwP6YDYSPWJ0ZTDg+wck0RaE0ohzRzsonLyImPVF8k6MR4G
DZhkrWDEMtfpy9B1S70jMTe3S58tJ3XeOijVR9sZb6WerBTs9U4rTr5FC4S568w7Vy6pbVcCvPFC
KV9LZa9GmyK+2jYZrFquIiwO9YOZOnCuONJr7VyI9Nr2B7JqDkGCSingNV6JNlNpVNL3qCje0kI5
AgAChdjzLSlu0HE8+N7aMEfuE24+/SUpr2DsZq3xFY41uPTPDFHXIL8r4tHJ2ArCuyaSwxzEPDYs
12D8iP5cKnf4vTRkcyjzdBYTSnX22n3HoJLuThRuia/Ms9a8jgRYuH32qvrVqjL2hVUfBpmTWbWb
ZeeVN7Ut10lK6q664NO1Z9pD6Ib1FJMx0gwPIvHcFOhygmfXQiYVdV9dLNwCzoCFvK0ow7NBwHz3
lfiZmzf1sQ/HQyR/KjhXw0JhNDlwkDtr2x7XRfJgp6+YXWYm27+4w6MGdi6AJT3w1UAUqMysZcaS
Wfdi0x5pyJ5UcI6Aru24PjZRvMo14vtCJE5cvJav885faIHeQmefe1aztQP1AbTEV5mAywqlHYZc
kF4QROxNSacqLRg277wcE5x0krzlmB+i5mxLFh8wOgBll/kSWkCo6FrF6NFbqtk+Dr7DeNhmXBIY
LYe5WufgJ/qHtAKea7mivvk4FQ25BxhsZ+GmrJxb2LuDZ2+sHAp7VfX9DDLVnDAch8V3FqxpRCEt
KEHJp6wgtZCxrI6MTORfIjriq4YMAGBAzz9Yvn4FfJVF3Vj2rO6Lftu31Ge2nEyWSy/btxGzNpm9
F+R4a5RdqSiGm0/zs+uG/O6VAKZUQ4P4j3wu4hrz06NjtxY9P1p7k1+JPMqynsk+AYS6QtJOT3y0
1vRfxCioj129lDTlDkEQQ6nkWryOodrzMzarsWdSAZjFLhp8D3q+Ay/7GPsKjg1zJIVZBoCmyuSg
5gWBxJ0qo6SP62oRm9ZNHslU6spy5+dYNlr9W+hN5PZJ4J8EtnHcRSHPWBXpBBy2xmsW6dp7oNvF
A/uVaulbveBbjmzUeMDgY9N+MzAgPeu5CJelyXmi6bVYDqPod0NcsX9nQRhP629lWoRzPLITL6m8
UHUyfzK+iJJhZ573/qGzJP6JkyEpg0c9VMyePi2FLVS08QYy3tqe8LageqGuZxCeXkrdX6vUiIMF
ltwnZrBB0mrCeVX47lLcCJ3ULZvxzcimvQZ18aR8LYjpI75Jh8SVweZ2vqxKeeh+3vRPO/8AO1Nc
mu88CNjCQdydouqYyndD+RTdNwMMBgrLXrxKIAMzK93mRNPG8cnSiaFlnZsTqVSQHPvSaKRaoi/A
nDcX5YNT1XuZCr0zqGJE/FiH/g4n/9YuCFy2w7Wd7k1y4KTvWqKKRpbQEsrI1LzOVkXH60r4pGoc
GwIUB3080YuzPPAxuSUw55mP9Bdn0jx45KAnY3OveYcH6b0asJI/lRY8Fs6+fJAfcjN9ionoKehD
ddaZQPcABL/asepqPN+JgaQNpy/5Jke938rdS48yTdabnfCf8sxeqQUc/PygKtN8kOeGQzfSu1sw
EAwNLY81xlceBOtmiIjp2Sg00DBjXJ1nzUAuGcavCpB5HzI7UxqQRSaZ38hn42gtmm6T68Y6h4zk
qxce6lkD83HwDuMkFElQjCj5o15sELTcVQF0reMVrKe0zELsI7XEJIKdcDh4k/CHXhtZzkwPES5D
v9Osft3VPk8vFM6q26goVao63QTKFhQtgmsks8mTZ10seSNY9Wh1jnqwn/n8WAYyF2G/BTX+QFR8
jdywetNQEmWrxtTJbu/Mja90K71DBBwGtzBKFt4kmrFL62pW/hKB2AubgAciNdZSc1T84TkS5dlU
vaPlixcCnCEOk05ebTO1PrZIcnKkOdjjr2N8g0kI4OACCmMhV6/Q5zcNWh6t2LYwiQbdnkuyNu1G
ZlXh7DoV4dGULFmy4ChrUjVgHCdLBU2QhAI3o2MAGrkbxbnOZALU+Nc4bRJye5yKS5S+rG5w+Q2E
0fp4LJdmgKm89splXKJSZbY6TxAracxZvYDQg6CbyUU2t3Pkjw1NgTGSF65Scd/HIoZ/wIwHKrOd
tPPEGz7GjigKM2Bpqi0lFWmT4uDUeWKdCLR5pIppikXMnrSp0KKGRA2W97b/tPKrQnQjFgD25Sw1
FRwqdI8pY2vTY2BaasvQylY9+bQVsioYnpAhyclsvvAdQew4ddqXDjuD7MVSpwCCBubJ+RwmHVfj
JSWoOjO4awR3onZRK/yuwa1ps2du5S+QxwtSKg20MxayrbxH8vv/uDuP5MiRtNvu5Z+jDXCHHLxJ
aB0MBkWQExhVQmuNBb2NvI29g+wSmVXd9VtNa9DWZsmiCiLcP3HvuWhnxuqNy26u1kThFu3GEC/E
OU32E1UhgFuUh6J7iB5DhoO4ZitfnSv2XmF8pUhnK9jL+3JygD2H4muIH8q82urs6fPmYTInFWE1
c9KCzAyVUG3SLGDzD1BSzZFnhN28vhtYQEG+mBkYBbwc9RPtsOO8xb57yrRkD7pkb3I41NazOaQr
wgzmGvriTJD4Yr85xH2AbwC7ciZrPELMXJFHYyAB6Lp+E2nLTpWLkIZ/GsEGUXMaTTqcrhGXoa1m
tXxRDRTxpVavjbZbm0HHIXSpiDmxvyypzGuIs64ZMbh9BRZD1GyE5X+KoagZDdRLHXtBN6oLXeeP
gQtRZsDEarXnz6CcurJcZDwCrhzWYTzeRxr1Sr9L+hYJQPKqQtWC23jwhnpDlIWO6i9lre1hdAXp
YYwLq0xwJyAIgZEdo6aOjXebnkyD0EaynDcbHGYqMQjuvaVfQ+cY9he9zY/9VMWm8n7kU1C8wN6G
5AnFtgPIhE54xzlmKA3ChPqpbOVZHdtnU6TE1k1+YnbLQTnugzjaJtqj0XCy29/I8mCzKBdTnosL
a2umji8NpmpZngNlUdfUpgYqEIqjxpiW6QerIsQQyXXlwGkliG2IXbp9LipbbIkcIY6GAYzTLiWD
cta5W/ZOkNEbQGHtqq/lshTVKefqzSc+nXlL6l3UfxuZ0STkCcTBuspIrEH4b1ske1TLNlybyB61
Ye9zL9vIObnfUo315lefnuuM5f/FHt5hN1Aw7N28hO59F+vPbrnNBrBdU+ANNUtHHmM62buQd+th
OKGs+E46Dx4hfd1bHJ0U5g0RbgKF9T7E+Ky9Kw1j25EyQUxyQFfdpQlFJbF3/ZfDs08jXzQBSfW0
H6zo7Zo8W4WxtvJpo+hAWTAjr3E2cEWn4zoOHpvSXmqsRTlvW6JsCNBCAKMxi0dogVJD50Jjnsa6
+xYp5pzrYO1L9S5O7VXpkyJCPk2enDzee6PwTojq7ljj85BFZNHKzln6zqOHmHsyGnLZpQZLMEHu
oXVrs3QfyLMTkdb2CyX8v8qujJ9ng981ufaUEoXKC4wj4V4/94/YEhmpxyUjrPTU80f3pMbLeqdX
35QCqW0brGz/yeEJFOTUeuJbX0W7oR6WICy3HTkfBRYPGT23GH2Ej3tUfJTdIcEEh/JnVhWIERvl
06LeEBVDvP4jFC9RdY/+pSrwoeOloRLzq3NXfICZFvJpbJa6CSYm/DBIvsisC3Qdi8IUrmJ5KVlW
u5S2GID/5/ex7n9YDk6D2x92g/9+GaYQU/px8hJgVv78MlC2KWLIK7JFMcZOlhc5QXhA85Qbj391
+3ir0RWF+bNhUt2tbfBntsPiqoYzr3B7sThEwRxJD0XqUodHUpifer1W2m5XjscmGjcpgGTz4kXu
+fvP/k+euk/Uz/8+dd98YR9p/zSUQRHIp/02bmeJbCBQtbHw8dzy9/z3tptxOzANltnSUJGtM7L5
ceCOuPCnlfYPE3fmN4zbTVW3JEst++9MZcBt/PQ4sWpm4s70x3F0m/eWPYk3f5zKwB4d/a4g4aAF
PTWeNdJuYmc9Wski0whzSr8V5UfXPaqnHlyiMRMVk/SIE1a174Qir631zLCR6Ta65Zm9x8grQM6R
uEnPuq7zh1pM1QuWlGN7OCKZfzcTMS+JSdeVe5E/AoWJgo320BxT+YjNirUYm/e42ZewLajJmgvV
WPkyII/JufAwqfn1UU2XHsWTSemxCsxrFX5iOW7St45Y3Fyba3s9hgC+aKI7D2jw8KkPl6h+qpWX
hPuzWI7mazOtSMlGVatXvqN41Cd+L9ohjth0qZBrxT0TflqrZBf3X34F/9xYj+lrgvWLbbYyPEfQ
JouJHqz0DHAW4HY9IEhBiwQeJv4wpandY8Af5zl3SEW2BLIv4HxLZxveM8NV3rxiW/OBTINNnIIP
jcGb0VJONzSQaI8Vhf8xgPVg5FGkj0VzoRFO0sd4ZE4zGROTTR5evfFOv8Z6y44VWgg8/vRxrO8M
5t5V/ggxzTTusFS5/dqEl0EX3cKaIskBGeUHCBUt24XijVlTT+vIeps8lNS/hKSbS5yXlTndhYX6
JOR9mb6TFkfo2wXR3ibcdw/9m84f9r49yUf7uX3MuNdfm/FDfVbfJXiHXuwjWsi1Rfl/73QPsQFz
i682HIoQMARhmRn2rZDNJpsP7xnNIB7SrmFQP4d2wAPF6mfY+KCfDgGAJaVbyquf2xzGD611V3ZH
C5AtbXjGS4UaLn8NnitSW84MuLFWzN4860vxjpl7zoJ71pnJgUjhXUpPOktemk+iUk9cxfaZxa5/
4g8iFrCNzjHCTOaRxwrl+MYDQx4v9ZitSUF6yYMM15a9LMgHJHIsOvr2svHX1Ji0R6O3o5LJtmJv
D4cUU9+MvintEII+GOGdSG6J3FQmORobI10h5eDIhliSXGp+h8pc6QQ2t3QrNpLLPOTk9d5DtGGk
QSVzb7yGzX1mPGn53qsuefE1mqu0WIlomMe7mFByjSDYgfqZ+2+VFEhqZ//cI/tXyuL3jMm/OLTf
4ir9f/+3+vHY/ulTfzu4Ne5YLlx8ShAFpwDPXw5uIjogFmFbgk5mwoemEvl1U2r+i9Xp9HmIhzju
TU7731elbE6FIHv0+6IU6fofROd/JUIX6s/l0PeD22SYYzLwt01L/PHgTtMyNfPOBh3W2Ne8LZWT
qNqtVdkcPxPhK4Muyx5qRAJrZcylS1r6Yt7F/TaD146wj7mtetPG4JIKe8rI2UZDdDGQyzEOXJlm
t6iU8eQTtqV5nHAEXIAtPSEI3tZ1f+vN4VDbcCCgCPqqdXTDb4lsw2XljwCOyfhxxiUmob3SwCQK
PIS+BCRqokZK1W6s0W9ehFU7z82gDQuEhWPSZHcduGd/JpDoNCLfRNCcmjB47/PyFFWckXb/5uap
OeNTrrLIX1TvcxQ9EKUgXadV9Nl7IiKIUAbsfgdlneDJHj0wdgoHq6WAVdeNmC+dZ2csXweRlWw9
w3bmZkn9aOVaPG+kvbTjZhcG1NjML+6dViHHvSkYM/Q4/+JZTbJCkrIEntgWEOF0xaXXb1a6Xi4U
mvoEI7bkgCWbuUczWHo6bQujOxs+yizR71IIJM459RFnWqfebnbxsEk7fPIs7iJkIlO0Qejn66SV
q4ZBhmnNLH+XBPIu8pZNP65Lx3+qm2OVPxTZszOtkBGRmNUtyJ/K8MnAv4SkHNhdsMs6nFAO7CeL
rx06dB8GVLY2qXZufIuKgZahdM+Gm87JLjC5GKKOsVJEx7cGQBPT73Ftu3hXxSpGIV0bc8wLbgSK
u0CX9Fxgz21h/Ffxibm1wZLVwckQGXLlK5BKGmxZxmzanSaEJWYXh0vO8ded4LO6cB6rBNGvq35B
pvs2Q9czWGtVJ3hp7K4titycKVKcwBaIJK5xBq6eTv5dXehLoXTHximcZ9cti1XgkqOoYcCATuz6
+aOEtjn3pPTXUs2q1T/3KPwFUmH9JUXuN81I1aSfP56GP3z2b2ehkBrges4aZJua+fNZCI/WQawp
WCOKn4pYRyfpDUWHppOkpv50FloEvgF+c6SOAPTvrRY5e/9cxCJCAXdCSYzQdPrxfixi7XLwu7ro
MesN3iS/Zr9ioCEqRP1h2v1DEpIf6Ov+c943TBJBLEK0OQcp01cve6xleHZTpL+wOBkYJs1FyQyg
z2oIiap8LS3/Uc2vVlwwwRp3Hf1RzLFATC1eE3vtaD0UU7DhPNZ9flRse5lOeP68RV1W+PhKcKq1
TOiQ9vPf4Pf2niGtlCjiFHrviSwk3BMUTNdMCUwNV06dL8O2mLcqU0pXvoKinRGOOivDR90bN6WB
DEORDwXJizlKiRrcmPDqU5irz1ZTnOq0x+KpKC2DtOSeGJilV7535qnHDKIy7BnV9ikf5L4I60Od
1YBhWEnWjVjByfQBGaQhtIty74XaspXUR4m/qYIPZGgPCURJo0SxocptEA5rM947+KRTasSYujWZ
9N71jVAS9pfzCbU3SmQcsEuYwWOJafWvkWFFODabUmhrXdzVibdn8rjPnfRqlkwbiIh6T3R0X4gh
GgT+2J5WdgPwqAUSypx8CIHaBGgIW3/nhMq0vKpPZj3eRt7xGoOkVupvNDm7sB32wehNOCYdy2R4
tFtwLUZzIUfuIEV2GVgoxA2jSA0zac+MQ3j7ICmPeV3doIjuPCrwGHmLobqwBjs2ya0zwO4DXgto
9xLEw022DXy0ZN5yoyKQm2dNsfW7dDO64yHQnyIHmSLZWRNXE7fw1SFj5MRU8kpqNQHFmuuvQ7SX
83o6t8T3IyycTjNlOteSyrGfYeTde62Y0j13jk0BPpojM3q2Q2w88Lf0Dg5Wlq6rujdPTXA/oOAf
CQyyeTI92U+7t2Us0GtPVoD3gsldRGCxy4VMZEqYfGhoJyFN+RPkwXCAPiAs7JaYdxYurMQ0Lx4U
5C1oUbuZNfAa5wMJCM7R0ghbKYFu4Bs9F4zxZiU0dummTwCaX4T6mXrhWehyAWRjFTJra3CuaP3r
kL66BVJQozzE0dGlMQxG2jrykdTwRMyPnhoLLaIsd86K+y7cTdwD7tAqiYlDW9QgeoHcrYBDIkES
a8fumWlGSydPUJaiJkGRDAf3SB7erMAvE2fWutcaaCP9ovf8h9GHSleiFer1T8O4JPZw18O4hTq4
RAfA5Wbmi8qkG0VUkCnvxggCBvkZQgATtgL9JzPKDF9Tn6ER09eJ/ZZrV6pynQYvGZml8fTLFpII
e8SmgLXcrHx000iKb9PGNg/rZaPd1WyvVX4rEnJmfm1wsxvH3g4X9uiwVgfCLsV9H427xB+ucfLE
VUgSO9IZxsFzKlAkYu/h4C5KB4nm8Jim3KE64tgvzc9mefUUgmzpZyI81v19RzJWeNXlXSi/OcGz
xvk2yqPFsRcDpwZ6YxQLGx0CvZfmPAU5SQGIqph1L0kZOrk0pEk2LvrgS8+TD2ImdjH/5WCzUCum
MJJJ8kMhZ/GgAE/IPKZd0U2m9twB5TPimRtQJylguQshXnQtcZZW2j9Etvfql8p2QCFkQangf0vQ
l1vbUeCGdTeHhKWIyXdixPe9pFk1935Bg1fpq6RuF7xjzx7LnTAo53ZCzkgROcverBoe8OytiMO9
K0OyKErlMymblZvudTO7k7F+M0z2wSJq790ey3gDx5l0qkyy6/O63VBG5eYfXSuAkuem/v4r/h7l
80sMz+ktIaIHUNhX9afs118/77cqAUOuMB3MGxrIKG7p3yZdyJGw3Vq0K4TA/uzrIAcRa66BfYOh
lkX98HvDRL+ka3zcBjmrQ4L4Gw0ThpM/FwkW067pp2B6bP2R6ZCQO6wFTUdoqU5Al0DNUxDwkJHe
pDort2tfkwj6lNJxpUGWDsv+oYnqBYjLPCqNWeGl157dVo78w6sShxx7TKPxPWf2TGnF3GmHjaGP
JKuhn8yJEe14XgljRXewbYlTE0yRSYthRwbBJevkNa+S46i6L4MoieELX9WKZz6We1Hk/RbS6qmB
/Or7aEsj5sglP1ZY4qdt4bLCLbIkFUIKscey2b3Dcw0zsUnw0Oqdb0CkIuICg0NWMQ2HKa9Ql1ua
s20CZYM7+clL7a3WHlOFsZ9urbwq28HYPBIH8Ba29bqEwjlLgtd6mhfX5PiQ4Gp1b9gwl02b3USR
cZQ3oL09xhf8OjJXLxacKBxUcy8wnnVwrBEQ04RcM50sK9VgUENaTVvztmPzFwuPHCLzXOviqe+U
HdlMjx6gPUPu9DFbgQLYoqN6st0eVazCiEYPsaQN6lpC1m6xtnXefWI8omKYF6xQ6yymljApePZa
cCPMZNMP2XGwv6T5bexKH65qvciBZ8s0XDvJc5s9dTV/1tx8GibxGYFKvrhVLum01p589BuqoDvV
QYuPziH3P1p4jkrm88zgrp380oPLIlm5i/Qb0rmNGoHRkNzMFdifqDxmXkdPcmObQEolACLFn9sm
A3mSrvm/PgN71fJc2B01WfxpF0o0s8iCIZrvS+TpruUZcYPgwcczKs1tUmxUtrpdE82SDhultD8p
1Ag3cdO7f+6Z9du8RrL++O+jntXb23uGfQledv1t+Ek9+dNX+OX8Uv9lcnTh+5KaLhFE/qifhHtn
8RHOD1qan5ocSVYLol2aHIF7jVPn9/OLr8Swx2B+ZArb+Vu07Gmo9MPeh3mPaupT0zQ1YDZzn2kv
9IM0Xisaw47joiaKGjgc4+FA9di/JcObTJ2VaGBxYXr0y/DkpsF90Ot3jWRRy7jFlO0uGC5TspAv
T7rzhm5K2ITiyI9eIWaJMB+NVR9vdomg0TXxyI/1olJhzBn2siSzlTfia0/9UWOP8XCuVgVjd2Q3
DbL1WljL0Ao26ACcuYaCKDON/Q9/tP+w8zKmndbvOJ5ffndDE4iEeJWZu/38u+NKasvUgLhJZGK5
Kp0wQvFGqjuU45E9/izV9VPYx08ijW+l0uOkf0csyDuxegoA7DcacnVW20W0aPWj5T76ybNmPbjN
e9JHM6WqGNgss+KsIT2rDbau1OshIX++0d8VyHgCpztH9CBtXz0glEUl52171tGyRWSmoNvy0zu/
JVg6hvo19tvUyVA4igezD+8HH8tdSj4p3/1UaPlRJ6tr5gOwqfC/kOb08NevFXub//BiodnVJ2ik
DQ5japZ/eFAaS1QR2b48KAG4Ri//MpEXaTXkfmKzhTx1KPV11YcENsV+MFYhNkNyW3kOuAmWxHLw
cMxWO9U/p3r2kGnw2dHKDzCNERkqZJ+0+n2QnmNG+fq4HfXnhBq8vajjttPPkjt1hFVz1Zydipm7
nfQPh9RHwtP0KyUl+gsGZN7gZiaTqenEXiJ5wuVLDfcRuskU/7HL3AZkeE8WHQMsFKNGPq1Jtjgz
Z6HtzJMmPBss4WOtX3cden6lX9DB1hb5ksHLUJ4a7gse0bFBoKqFy1bTDiFBZ3AsV6EDwgEPn52w
UcgWA0sclZ09luZJYbDx3Xztp7fCAYv9DoKtLuqlhkAoU8nUSLK9ExYrtyznqpbPtSRe6IO3U4Or
HHmJff+chPomNgNkYTSKIUt+U3mtCmNnETTWoXvXaKl1zBWp2tOs3hWqBx+Pt+Z034p046TGNsPV
36BEaLADhNnRSNK16o9PTu6u3QJJQtqdjMC+uUAtILieB9vcxkT06CUUeVOfd50Ylnij0UuHq8JJ
iAmpsxl97yZ28cubuYF2M9dZ+rSs7dh0W7jAbCcnWHmcaUq8atxb42B90D20YMHK1ZBVdMPGJniH
NNYrwYA7gyxomvxnK1W3A1F0WPxmuundRRVtMHuw3uT36nAzQhdYKK3O7iJAMkFKWoDiLAu/GeJN
OtAdvWBc5R2qtlir5i7VRF5ox2I09kCnJ4kakiK9zq4SJB+v6hRPj2jHY2aZEZ5ZWURQ+KCwFC25
qGmK60O/wQhYJ0jOGCU/iNJ7K6R2dhUfyQlEDY2RKC9XGDcvURHuQknQaCgeApMoWltPyV9BMmej
SbT55pW9Tl0mlJ65K/qb02O2z+aE6yzVAPmbL7rtSLKi5b+BkYcMaBP9zogdk0zrwOvsLSQblTiV
VnbqDZcsAXvq5D20YQi/HGx7hWfPWrFknOUtkjDbI+g4aqN6COVbaY7ZPKicg8YBMyWvj9amC5Wn
2MeyG1jJZwz0TybVa9rsw9jbpwVT8Rq6Zq/cEWe8ZXNL0eLsLXayaWYuRyHAmz6HpocjsPQD6F4j
4Ly6ZW1lY8RpaNWqB9tIrsA0D22qLXTl2c3GaiKmkLBKlm9jdBe4DHNDhflHeKvsrG3hD4+kw0NI
DN9cpyUTxoU52ELkL2YOcuVQaLzJ652su8/R7W+yBMmpDHG8qsZ425vrIkI56SjwEf31tIRUGWZH
jlhFTJiSfN9o0wQaDIeFZDXMFYyFtoB8mbmb0Y6+dGSAZqjfciVblwpPnm3uahtlQ6+TiSjH59FQ
r4PFReeEeUYQk/Wm+cMTYsRxVrfIH5pOO1kFwqwkGLck1OxCx/mo84+0ytHYhRGeU+NgkOZcD+QG
gsAfhg890VCaQ+roy51hBfep6a30oWG6bYjdYJwoFuZJUW7d3pqEpQsdVbATJMcY1skQ0zGkwCL0
aKVnQTdvSRFwmfXPVDO6KlG8KkgEstXiVCYgufoJtjIaxip0NQK8CarqsoVEC6arsMndomOlSAAv
+JlCxp95cCS9ZR7RDqMOTSGfdsfKy2aD+VHqNstqSu/COo1te4s6n/fraO4ds3gNqxFlnH8nkPCp
SIt1ZwqGxP3eIOqPkOETCaXEtPLDnhOF4BykiGRq2OAWadtOXnkH+Ib7gyFRAuhhaOdobU6eKjac
vhvQdFuZla92l9+8QUMk2bPiDfpjg43LGCjENXNeJ90maHHH5eqjZnjkyrBDtVhAV3p6Ed1xDK+N
gajlW21Gz6xiyDRUVo3J325VIuA2aIMyu1+EHNcepOEE3lk/1J++csu4n/v0oc6f9cw6K06Hcr9Z
Nva7yNRdUugsXP05Gc5zz94J3psqU7nKDU+KQVREnXI1ikcfzBcqZFbSJBent7oONjE6aBf8Uy+U
pek5qxFBad1pj4wk17rWb4WOIy+OHmIOo9E0IImqJ41dvI9nlsDOOGTmW/VL6k2OnPeCBgLKyfDQ
kzWu2sjG7YtqBZ8tBZai6mDzO+2lC+hUNFIUVFXdNXk+K1ApsGur7Yc6HSnlCDdOCe8iJ8ABTh3N
iUXYCLN+xTeWIYBwJORjScimrRCCPjzLBKAvvmKz2bfFtPcCyGuhWrXVb9JBSS3gn/dteZ2CJZrg
EXT1cizJgh7r5WhfQ7kdA3TmMEaDt8bjTcPOS8esB0fVFMa6gTuIGwgtR8LGxlorMWReMHpyyLa1
xTgQT6BkJ+4j6zeovRhTs8yP1gpGOpEYi4x7KTDCjdK9whbc9sCdI54wtvkSciJCm3XWtgvs/Oya
tPol0DOur5UJPZn357IM36GZymGbW+E8yDd+txJ8YXR3AYMvWd4a++IXTIF2jbsomkVXruA5DT3Y
ZnivGso99KE4lBhDTecZF/W1cl7qPqFB5WvU2METWAe1s4SzsraC8WQHDOszRT34ylfZWSvbMCda
DeBQkP7R+yiXDiku1lNgvA3DtVQvTLA4YTCZkDuKl6Y6wQtDqxw9dYV9jNJ2Lixs8UCWg48CdGLx
nMT7cjjw7dzcwbBuHZrknEGsj869CAEQnhJZz43YXipo90ERLsf6gG47YXIdi6NWF2Q4oKxw9glV
SRPs3XAtnPtBR9Z9MNKn1GdRWu4tfmmvnvn941BgLVg1Pc5CMmpfRjzqtdw442OpvfX5hxWcaEZz
dZ1iSQFlPzesd7X8DAC0im0bolO504J2VrDwwPuxjq1jou1juTQJxk4fB1JsNLaNRKboaG7RbxTa
RTexqmuHjuB3/9WAm+jKOwaJJ80jA7l88HUyZJ0EsOF4DqodOp+CEsHXHqyeuoXDoki0I6Vj5ccL
WoULaKuD123c7tHu7yP3myw+pfqggFDMSKJQKGh13oaFBTATbDYIB/JpJXVOWerbbJS7Rp488WUE
5dpSWWy4ePTzNz+5lsq+MLZj8Qx9rS/JK43u2CotCpcJaN2dW/SHDZvTxCrvgdqcXWleS8IX1Nyj
YG7I+XjOW8y5NnGJpX1wERqNUkD8QjE7N4FeZy3zb19czY6Cwe2UxyE2LqmXnopGbqli3vyQYa8Z
JGxIpy0pZCev6Y6F28NQS28j5NyZVAf6Oc1m3hNtS2a4xaiwwQio+VMP+qI193JGVU6H00b/jH2F
GThUpzw+FdwsvdldCydc2zUVmjaAfDx141GlSjQJWGEGvXPrzWDicXGIyTBz9MP6zGp8yERcRYax
jFG+DziAU4S/Othu2972TbT2q/xFaQRoufHVbV3y9SLua6Zt9rkeVwSvnRDWrgUiMpS7jcej5Pb3
Wruq6TxK5vQ5GxYsz9cQ9brMIhwoJ6X9lINk9e7xZAFycp2VbihzJdhXFfRv+6muPzTlxoZFdVBE
tojkCYkmwGkvonIp4w6h1LcG2wVclEUQLIb8taq2vZUidmaFrbOsGUCcvRrtWxVfARVhTkJshcU6
XlrqLSFtmY3RIQn4pxqNU1NM6DzFBY8cvtpDd21YczBoBtGSXvwOO0coNlb4BZx+2Vj5RXPTS5u3
64h3UYpitnG2ak/Yagdw3OBV1CfOk9FOJqJ54cjv4RGwA/kWW5O2N4/ZBVQIcV1v4Tc8992pdV9L
ni/RjA+Ow4qRH5QCxykLdjjPNUhQLcDQFkabIUfLK8Z/z5D+q0j3D+rU7526wR6WRBxb11Cn/mFK
YdLYZmU71gyqAMyixR+Wrv9kkpDi+M7MlcG25ZapeNdkoN6LqtrIMf+wo6c2e+l5MxjWCyTrc9bz
XLniw2w5tEx7EQh95XhIqkMUYDJ98oDfVp4pNnSK9vx/66D/3EAbBioeeJEMoA0xDZJ/aKD90fFz
+gZ+B15BEcAtGVHZ9A8iKRm+3MGjJ1/ZichpbNrPypTwWXY03Ns0Bj3VWxR/Hpe1jkYkt6y5Iz+h
o3n5ixnfF7kHXT1qDsKfzCX1RsnqJd72EIoXpe19reXbMFE/ZX1X59Vr45uHTNOQvFffeBVWWtms
I0tGvPPCi1XHj3EAHI8FcI76rfXGJYFkKrJvfCUI6lYpwn2TVxuKLI6gZsGou/f2brUxopsomWXa
Km4tbt/QW+UWsklDrGOtACNM6K9HRep091VpEhrktncKLoqRKGsoX1u/cu6dInyVgD7ngrchqxjm
NuhOnCWJoqSmeD3yFgwxxJy/Sbdad1Z98Fv04g3XeWZLMhCbWxxa8TxL/F1W+P/L31BjIvfHiRF/
Q9BJSBAQYhl/MBtraYftkZiuObr3BXrph8QUT75CmlzdbSJmNxazZ4UxQS6yYxQz9l7+9VM0zQT/
9BMgfmBep+msNabFxo9PUU21XwA2hGRCwu1U/uM7enKgy2nyXffwLthHLVTXbsJsGswJx7Zgn5gp
7VxXxoOXu7PaTihQ70viLZ32taPYVwk7z6L2UOBzDh1CEUj2FAi7wa4tcrToOix7JZU4tvR/vPjl
uxTlv4+GNxnwhK/3Mvuz8OX7Z/57JOz8S1U5B9DxgaH/nrj8607L/pfGvkpnLMuw2GEsySnxuwiQ
QbCDCtyw+OgEUvl1JGz+C50M+FppoaeBRvu3LPWkufz0jH33AmgGPxZBMCDRVR25z4/PWJQgGo1s
Aix6n3YSIwbY1DZ49wfrXFaevvaLbCd9bT8UBpxwZ/wWEogas0zuh5bkAtBU0HzKxthYuTglCfNi
N6oID4SzNA/6zN6NHZGh2Yh1M7ddfIw+G6Z0YGefjaxyC6U0lxFoRNaulxFUIocFzMQcemJmUoLl
ZCYqaGYbI3o3JtJiokf1XQh8UXXx1LcZMucWLqOcCI0tqEYxMRttggmgCDSnZOI5+oAdh4SdL6BH
i6bRE944z4xJBJ20BZmAExlSmxiRo45ThlSBW25iS6ozxnAwHm/td7gkk2sxz+rwxcZas/KrKEV1
PNUuYCmJT6EpbY1zoNnDnklzDsSqPhe2v/NS/PZRvYlxProT7bIEe+lS4xVRQvQJgmj0E1fdAnkW
PkPPOYxev6wgaDaYp/wJqRlGLl1VK9mMT8DNEfImMr1F7rFNn4ic1G/RhOgMS2CdZGzD7dR7w38F
HKaBImCOgd7HsrSZP+E+TRixNNr9sfCmUjdbV06QzZIo1+GBlylW9SZh0pyszIQfmmJD1d17lqEK
jqyWbbd7xYe59sN6Fav1sjZzJDz+m6PlUEvi7ATWeDNG6bZWm4+ok2uaZwSZerLzg3BF3MgWb9sk
cJmAVc4qcZjZVJinZl7DwhNdOxjtmFoZEYIiamQMA3a9Pm0vWqmvSzV2X0Q7VphxDPVWxXGycCbh
fZHiwsPw/M1PbI+lJhlgJdLAxmEjqHcmqvvhOYeBRxIeYT0iNe4oNANUj4a28tFZeFIQaJLSogeK
s9BNVN1KPi5kRSudpDVpnDHzltp4KeyyXBtkIJIqeZ/aHfg4cj0AUmgSnmwFn3yp4VAeN75NKvfg
dhDwfZakQDFLF1MbCq2IlGtCxFtWtsM0hGsYoZ71oT94loZYanRfEbuR4BvBdA09YOIFpvOUBzQG
gGPyapBhfGd62T6R0aGrcTREXOUJjHb0rcXBNsIXCQ3C4DedO0V+b5sIMfEEZ7MQJVAgogPDk4Gs
S8m0oNmagQc1BouT4u21rjj4enlFvMPSMCrx56khIiCfQQvhFm7CvqKcyBmN70MkyotFIcXFjGNm
XR79uW+AvoiSIGGFLDLKFovILxRBq1Had+HEx9NT/8WJmD2IEWOuVmrrEjtCnSYPiJuejCh6IWT7
UVNIIVEErkwd2nLLO8rz2J/7bkfGmkxfpI3EOC/rfWT317Qz/VWumlRD3dhTDOQzq0Q5aw/Gk/S8
x0QfTqbpPlpOol7GxsQ/YuXdvp2ww2qF1idKdY+JrtZ1y87lF+h7pmiB+1pZCadJdrB4JWasX9cJ
4jyqSQVbn4s7IO9Tc+45nX4ZEhUmGtkqF05udDEJ6xEWRwnobFqcyDl3uQ9aYAomGsAi6D0oPhd2
YNQZSxbmlFc2Rf8QAKkq2miruEHx72Lmn2ybMv5SeLqO3z6rt/7rz1cvinr+8a2q/8//YI+i9Dbg
tuuoxTRsf79evXyE3kJHYm8SFfJHOYllsfNCbsrnfheW/nb3Gv9C/kFzggfLtOAf6n9HTiKtqQv4
aSdpEoum8/2lg6Tf/L6G+6FLkIEIarvq/z9357XbvLlu6ytiwF6AjX0gUr1YtuR6Qki2f/ZePpIX
tG5k3dh+mJlkJpllr5wtTCAIUn43WfzKeMd4BlU7w2tEwQ5OS2P2KjksVJG9CBQ6W4fdmLl2Twyo
2frOxcJlZzSMEy8a9ATx2sN9SVe68Eaa0YcV8wsY5pmbvLApNY12CHx3tFYlU0kNCkrthlcDmKeI
r5H67CAajPCoTnlxCwf89fouo2gt36C8yiNFG5uAanjCMvAbcOMv53bT91rsVNh91jZUMYtey46s
L32xz7XzZdWWN5nPMj64nvxkNt4pphiJ8JOU9LedVC6AFlNpm2mPpWAMaIOpfAgNOup3UXoZUhfM
PfZRovNusZMk6JEfPgoX/jdhruTyJKVolzZeVcZaKBSCWqOTig5dqnyuTaZ8KOYyxywIe5HltqSk
asXVANg4QuG6LDdjjC7FxFGgMCfYzmzD1a8OAnpfXVr9w7cnAk3btHodCfwY2dZWCD+QacietHJd
+89pufTzdcKx2qZsMp3oVsULsnXw1uQj/fXdoxNnFJgoHhvbicV2nJUzL3yw+h9attWmlWkfBqL0
1VEKb2jLidwdfZyHg/YR0RFkYfcYg0/nhzIsBSVCIRY3TTuSq7K/oJLrxwc+c+aqygMvpxUCKRFM
xC5j5ermW4d0lR6UYtMkJ6s9jSC+CVvjCFrMvXTvU7NMDwVzqJaJ0JWpViQ/UCqi+hcZARXeg59m
6yCRFha1SQX1SS02PxYndTnQuQLtlld+/nShV3SP00nVzlxsG2dNfwY19CDIJnRbgDunRm1WMvVN
DjVOjKtzSp1Ip6+Knp43yp4qSp/4R0cjPFAO64Y+Efw8kSfNW+9KAnrB3msyBKxAhtqoy/4FNiR7
tQ8mzCROAa49/ibGgEp1CvVHAde6Vsla5CRAhg3juHB6b8R6UjYJO0tKnI2cf/dY5s8de/ygwIb9
zLHmJrELV9htJGhEOBUHzkC66ZXQ1sNq69+SdJNfZ0DUUms8LJV9v1DoQPXkgl35Yup7n5BeOIf1
OHfK+rchvIRpc8ksOCbYN6WvdYMkn64gvLRE/4Jmnwzf6Y56qBs8NYtknznT6XFOuoEAOPtM0mai
J64/x+a5/R7Nj6hapuO6kd6T4EUbH7vxS+qPbQItxdPSk7yXETBFcG7zW6y/1vFXaF6I24E0gCBq
h1zJj/Zrysio3A0MBN6mdtU+CryXxCKTbh+1Ll+R2HKmPbfH8RJHG7CbSvmsSU8V4UqDkKV5//lC
+5+8C81s5399A1zX3/0/24Lmj/ptC8IYOV/+SFrPtiDUrN8cjRRzMvUghs3ir/Ihv17+AFVzxyPY
oNqmwt/YN369/Rk/oUmo/C+yvX+rNfkrhkZtvt39aQfCa4nPQ7VpRSFE/Mfbn1OpjQ/RCG1KqtZG
7hxUDXxAPqnRUlFHV9f2acD2gaDvxA+ia59bO/Em9D8Du8HIyV6zH0GXbUN8dHSlc3uQ4AdDz7hY
8OrPmAWbhRRa5Cjk5FEJ1nYx7S3Q/5GM7QdtPYY6mQYEYgNukvhq11Py4NPrbPpUC9NBkQwM9X0o
biPFg0a5wpC/MnDI6/rw5Yf9SckZ+cYNfKwQ5iMLGYOCZs90lAOW8RIE35KMOi4B/2p91mLZq9vo
STjJR1leYjO6CFTNgDJ0L0wmapK+Qj//nEqUlqRh9kQhxC4snXsmdYdG/copIfQmnUoQ+uANShuG
TL6ohpg8PRrcvOovZkkLdk6OKgJNMtxH1OZCMFYOk7NlUaJY14Au7YTZDA5uiWlFJ6FztyEbIEde
vP/2jmutVxXhva2KCJGwU3+Yc62TTD2imNR9rvOKkm/j2iIBUqA/VNuN/Y+R1zVkR2q1tdnIb1PH
FEY1qpuVX42kOGcBvEtpfEijr0lSVm1BcTvFoAJWCr1GbluW2U5iAp0Nn3/9ib8WGX/9n3mV+CzK
Ea0pbP/vH/+V2OIvi4h3a29/+Jdl3kYtq9t3PT59w1ngQ//uL/6f/s9ffMjXscSHfPvKotyLmhbM
fMsb/vvnr7D94ryIdQ+tRuc//utnfn9LyTrNnsB/8aG/PPjKTzqhfZOhPac8cvE83788+PJPFAzB
yOVYauIh/p3qY/zEyRInIANOi6d8TkL9/cHn0ykk9uc1ROYP/JWjJx/w5wdfJl7PexT0LgYv489O
5jJSsRlk6eBWNqJsY2x6LXV1uBw2VGhzOBtdDu6cOg+bgPljmUCCskr9wVLBtU04gaWVWQGh6z1N
UEZnZF5e0hNHN6lRZZtRwf3C+IU2SQLVQwmwfdrSlbWEjbgMHPLokOuUWHhmFa/LLDmUqroWVbRx
qnabdWrlFtZEegY8SzBGS/q09/p8iOzzneMLqDJ48Sre4UYJnSzDkSLinmNznr2osnHTR0I4dJL0
ZXOrqmBLhdJCHo+tlr5kCoM/EgZRMkIoc5YqpZBT4bSbeuTYMZliFfjqCUn/MNZILg6Mj4h7q2tM
cFomNKV+8L2e+FRBpZLAwlSQlbUqflphDmsnItoQjcUTTKNhVRHoUampZfEvFzloJqu/hJQtkf1P
Us8J8vNECJg5cXSWenmtEqfUhux7MrqznU4E8d8qgCLx4GA8wsMW9urJAvAWCPs6kMdXqPmMLf3Z
CZlcS8YMEBqU91jWuX/25aeCOF+GAxfjeFHZBjwzO+eQb9BQuyWm6XWckXyTVKbPWDKGLmy10Tru
YLVXuvYxTSTwc6NaYa3hBILVoxc/5KTahY14mGDT4NXhd6MXO4zjEN8p77T5eVokGjA5DXEmmcL5
vsg8PNnrTlYeMy2WF2prHtJseimJv7QzZZjGpZ7MqqKEqw7HizZhC6rj0KM1y5PUe0wHspQ5HHqt
b81OXRV0uu3DeupfRIMOg2wtZy+mDGyHfE+jEVuFQhGZ6GGAVHJe3YRhm66+lhgFekeHxTYfOyFl
JTPOF1r4JrJmf8tAxR1AOJBvVvGl5Bmfi1FYaB+p9dkLqPSJ5CyxfEksmnpDhKqbGWddpgAe1OKN
n+5t5mmpjuFbZ31V85tNzBcLjrWI+H5HmXeArK9UKdvJKra+Tt/GUH3iKVobgTF6uj+nwuhYtTN7
r1dwCSpNkpciJDxrxccOOGdWA5meULlkOFwTB97urlY3ubuhYKJZxtUBAFTMHJMTX9x4MqKIztma
Mq1P1XKuGca2etBOY8VGOAX5Wh/xrqTSNiBcPJYbw8Jh2OUbLtFrO5Q4/9vGmQoxnxNv8RBm0i6H
LUX8x3Re5ARIUHPpjZNh7uU52kvJZTItKlLYCnP5eiS8p0gMab47vPVKAhewoFogsaWVqsRPEm/1
JL4JJ4LFbb1YPl5IjDhojK4fT99jLLjAHQzjLLNMWJyq8+kwg0F5blwNIpYm1pk4VE4H2u4oMeLG
4xf0h6TqFikjLh5D9ldCTOFHLIKtND0XEeBMrDwJHQV0BlhFvWXmQtMy1D+QYWVZ7tPoR0SEAXcd
k30oyaouQXqQTJUFTnuloOEajiFcpOiqdv26iYEyFye1+kjTjSIOxvRC0Hth8h6e28oIgZyintKi
/jYQvZx6HyPfd883XEyck4LXDkfxwNogdfqXajwnBugK7Zn2P2W8wndOrQp29saQPrI2P1hx/CBr
LwW3cnOQ97Q5pCsthGMdY9eQiUD04HbkHxbtUboEb9kYt1Ju7rupuXdN6+VK9BGKF2hLbomOTOVP
s/BL5dMMeTYogsNglZzFXEpA3Cp1+h+VnS8TYqlTnF5jlXuRnIpkKadyT1+iQ6q1YzCt+SZPqf4Y
kBdtxpITmhmZgHMZN4UGX9OGUFlcByM+NIQsCc8ubUpzGWjtcTd98b1iz2J5ijOsJrwm7ai8pVLw
LOf6bhhHKG2MCEPtiXK1o075AGWN76pNHWqc5G9UASWuRYmwam+Ftc7KVdlsWutF7reFuamqK/gv
2XrHXCMN7boM6OCRxVOWNoijzM8oR9abcen4J9NK7zRnrONBeQhz4vtlBFFEydpTaTpHa+xvpGyw
s9CpkDmPRRZsIGAhL7YUivEnWPiUFyGzIRnoC3lPghLkW2Mu6ig5GzhfeUNA5JOpzaT7ohlrQItK
5tl689hWSD15t/ED2NuYzXApb7RA3XZG8SwZyAaUR4+tDqMyQE70IY0l+B8p40MWZtLSrqw6W7Eb
LcH2HSvF2ih19B43QAXz5DCI5tAMuDOSmAu90xhPNpdVtQ13Os4AvYve1H4Gg8c/LBLB3ahvm2pa
Kw1dT1ppYWEb5C9csqARERnsnvCmOXWrxKg9IzLWUsvIgElvASUm86QOJom5szSq+bZRc4MfEeAp
6SCPdIRJfVxV7AjeNb30BG0l2UGr1zc1fu20LimORosylXUAwCTk4Ivnj81IXsWzuOPw04/UZ/HS
1T+gOzC+8KbhjlCMiwsy1jZXp0cDS6dTpHyWR8HBQsYhoEJSqHFa4QrmboI2FHxqdrhJ9PSS0+fN
YV/qWKirGmwu1Vwsg1b41ecy/gumCIqmIHF0fHlzp/TOxVSxvdA0RQi006VTH32OghixKp5IozHt
2Eg28yr11clDWrnmFr32abAyWmHkU6Of6d9W/eaolF+TWa1HLVw5ol+JClwa3TpFjOBnuZJyswfq
buRLHRpM5Z+jAMQcxxO1eY1GeYPdZ3ZMPvXG+BQNeE+jVGwJaa1aZ4Q4l7uzjB11RLgYZnDBV1D3
v/1JO4cqPYJqew5k/zribXN1AKNJnTw4EvHwHIaeQ3C6YR00UaHBz3qs67IqbeJYv+RFBstGFEet
g+8KA65mupEymJPGt6EmD9KDfKWXUcPfWeYRulKz8WMdIn+yi0L5VaoLpJ32o7H9gxhQj6SKLt2C
78kLY+51ljXwUvfioqbTeuywdaeRsoMCelByjA+BUp60ShPLRFeQ3rk5DepwlwZ/N6dKfScg1VZc
qMGj3bu4tVLVUnxSXSlA2UNXmVZ61jFro5ICTxR0XKdPiAIH3QBTr7j5obbvahhmuMY3VA3tc7Xe
5yNUE78jNCom4ItRFe1CKy08MbYkvHeG0W0BEuPMJ3s1iHY3AjXJEt58E2RFU6lOOf73Lm+4v/nr
IO520RRuUt0i0PFupAa9fgQb8CH7spStVYCqHH6MNalFBjcMfLjmFo5zaVL5XikxGIHCvEhhtJs6
nIUTy8K0CsIEGzgDUzo7Nb6TVD8Y3ZGkryN2U3JwnFPWbyPlCPXRGjkmPODm9qO1wkQm9BHoyMpy
JzgH5oViAb9/b5yRYptXQ3PY0nyviUxq8T574NrEA3Fj5Iwlivyr6Z7gYZWkynQ0w24w4HedhhYL
irUO0o/uZ0fKSQpZ2wh1W8ObSjuAkdFQb3O6tKvqHNnfgE/fHPbOMjE+ENjPmT9jlA9jddBS5DXe
EBFLaWHM8iuFeSdYlKckkY6y/iyXD7OvuFR/BDbhNteR4IQEPG5r0VDLjlo4la7AhCfl2+FlqIUr
DvgYOIzuHc4LSuJVdrY35YNPgJLKenG3aqodOcdP0a4kFleJN+ZgrhUoS4Nhl0P+QctlHJ7KU93K
LuzfF7lK1m2l7W04BEok/aBx2G2G9LGTeCmEeA2m9pmpEePWHDL1vRin2Z3YLkoHEjEUd9XvOFFS
pjgoL7h3FyKh+aLFEcRphuJMbEGO9FpmZ25rxdqZrE8tASyTS7e5nq9EwHZ0ZPda3qmD8ZCr1Qud
JAg0za3jXpIY00FnfZHbVNlW2ZtCSmgR49RsUa9+u+qyGI1Bkf++V0z5mQn0J8WIIRYJIwVtStXt
P3Eyso77ZMdtx62ybEcImu813HVGtO5TXqAhOHQBpxelsE+qCVtMxovCATwHAjr60YuS8qJz731t
UuUptrO13xVPRSI4wbJ6jEyy6675iJFBZCLZxcS6VpNRX3RafmSZWgm1d4lyPlAzSgpiXOs6yQd+
Y62ZHonY3wCvndKoOmN9vOltvwZC8x5iZR7aYAMBaCkmGtd8Dq5Z/lkqYol56xTgrS9p62uHS9In
Xkk4TZ/ERrep3pKmI9TMU9zS2BVacxn5E+enVWRE2CTnyYFi7ermIYqlT5G8sbKucy4SBrWCJUnc
ByU+Eu6lPPSzsd5j/5JDY8UvHPFanDUuHejmmD945tDXJMPz9WVYQkggNRfqm26696yYi6pPn6UZ
yWiwwE/WzDuTM4exDp2rxP0OvPBPQyAvtYqLDu4gT6qSTWnaW020t3//68dc8g96oUYeEenRAkhI
w/If9UKjCZO2mX/7FCuuUAbrABowujHJv41fSGsQJa5QO+T0emPzbMY8AYU5fjfJtiwlD5lMncp1
XIRb+AX7MqNWvvYE5NqhTvYZdzEOYGuaP72ZpKEapxi9z7TfSkVZxy1wN8MEpP7ZWRZEpGrX9PFe
zau7rQecXodt0KoLvdyYOcG1Sd8lc0kXLLc6Ai/cdquBNSYA3NH9yIr+NRCt99fFrs3yaflHbet/
rdQ1J+9nQfi353/W3v6Q2GeBvDdJ0f9J6Pr1A39TuHUFeJiMkGHIMre034QuFesThU+OzoKhGYb+
u84Q8yeFEKaGuelvCvcflC7qRbDb4bzTYV0igv0q+f2yQP17yNk/ecvODSdA1hQ+l63+Kcuod6WR
aj6reE31xalRrgp9HFY2XDkIUzPW40bWyJPMiku4mMKPsr6W+nPpSADUoU5SNt1p4qymbz3hE1DK
E9OakkLSHDi8j8YzyaYbWzWb4UUPUzcMzjMALa0MQgF3jZOHSWYkg2yV5/47FVGZ8TiG+pXL4bnK
9KsguxAMHG5Fspep/4v15I1tZ2jfaUK5K05H+s7kTI15IpWsjZEZ7ymY+UVukd4f4s3UZGdJVQnh
WOZOz3GmLwQSvlP21VUoWeRViq+5UZ5ZeBaramEV5RuyHC7rCkcPgCLfRrQTxUda7UaezSaUt7C0
XXnA3i8/SH32UqQDI+KSeWT0lIXtY6glLpCkR1WpjyHw23Ruo6sctxfAT+R63yUAjVIfeKck3yyr
jz0AMc8SLBEa290wzc5yH79OGu6eIrmWovnoLRw5FZcBTQYGA6T+1Y/N66ACU0hLnvMS2yfJxIyA
FjTagloiST20GK6lSCcmc8m7L5y8zI/DdW9YFHRp7qRsW+1ZJb5Ut0+qDGEfGvZ4avpLjegXdJyI
yu2Ur2vxGfcnk469JvVi6gMk6zORYK6HQEQmSruAwHmtVgLm1Zs9feQVxU9Q0+o8saCo+PO8kAIB
/N5ZJlB1pO6xt4vRUwtQ1CxZKkZpQ5u7oiLn0UqnhKJZNjNJxN9GLAuvzjp9SYeA5Bqh1HkxCa2D
jGwSQbsEPK/74bbPvygM7xjXDaNJR3E2vqeOUy/yqH0vdMs+M/14sVWEhwyGnc/dAh/eeNLw7KpA
7gZmxH6PT5UJxS0Gg5dywGvB4iX1uGnVcqOAy+t/BueNM0MP1TXLxehVmchwyDvW23/8Mjn7L//N
MtmlP88D/gkDbV4q5w/+banEPjIzALhFqipE39+WSuUnnO6M/KiutfhVKXzMr9NA/Se8mcB/MYRi
BvrDUEBnGugoKi5rAGmWwmHsLyyVTCX+YXd3ZHWmUloMGJhNzkvp7/woYaxMBA8FkZqKsE40Im7X
uRpdWtlqj8PQks6Jgm5Dt/H06WexWGtWn2UwLvSvymaIaElAGacEwADEqMbDRtGDSOIaEkiOs5Pq
yd4WWTWsgtqOXb+pYUKGipcyojNavE+OzP20xVRWj1sl4hQPvposSdHtnManLgnxW87vU2aVpF8z
ZWXlDiP0HuuzplFKOdQGWO0u2eoY7afGbrdYXXSvLh2QlLNMYITu2MUrCcWyyZ0nPUFh6JSHDpMW
st/PwkH7HER+tErN7Jrm/bLo+n3fcUsNTXVdmuUF/Z6cZh1f47pgpoisYuXjbKxkmzDryj4beRvM
bbQGC75l9/1GjbVjNVjIJ+2HL5kcjSVn2KjDcMeLdqRyO/Iygamz7ABLpixSlLqT0zTQnaOwcrUW
FJeV6vZGcThnkUlBEMJXIaVOvAo1jKxd5Yh9EfT4ZMA0diX+t8yBGkaaGq1RwRQUxqgCI0lzvyWP
W1ux88qMBPBmq9+iZhKHxoStGJnDquV34AFoEh7J3RAilfRd6ROLUrVJkroFtEv/UVflsAzqsXsZ
rOitFuGjU/kPTjNi+6tGGvF8RwMoT5C6rq5ZFEGCk/N+X07appOZMlk+x/3RqDG59CSmHUGIyhQF
6OIBc47fJNmpGhrKTSO8LTCgQNjNbQVti/Cm7FlLT746Poi+o0pIlIyo2oiNo+n2hhlu+EpwiLrn
ycY3gQUHj+ZzSlERS/pyGnIkb6Mo10nTLh0LXySXsb7GSgmj3gyvQ3TVHTekiHy4ji0jhCAZv4pk
2LbFlxHNDL2HMSZLHxyH5pJwXw/r4UNGAplsxkKF6ZbTi95d8Umu2I4hvVNDPI04Z7OcIpghGoel
08bIXCMg7C6P3N7s26WVRHS3ZGB7xuK5o9MZ3S6uCb3RSa/rITsoVfEl82mCKof5uVgIOnjpqfFE
FT73Nldt2fnUnfHBRnbB9Eo7CrcO/dT18LHgj7b0DHGniBsQHclUHRXZgoRmOGuRtfJaGcbIVdhI
yfxWnOgFQDozCD+NsOR4VLqhEfRUq0IbiOVZOp6LBPtq1QQBkx5RuNWIXtu3hLVUyz/KsemOebxq
p/RuqPkxGs2tVuUvZv6VFes54Dn4DbSF2c/W7Yf6IywwHlTVahyma05UqxAE0btwNwt+UqvtLfls
gQ0LazKoRwYbPSazgbll578LALR+Ri10Yx9i6TiYHyo3iVC8NuF2yL8SsY2ofLZhC4IbS4ZN2Tw2
w+Dq/Lw0hnVYcMjHT9OZpsaFjrKmPtrla2cftekIvGxTKE+SADY6AWQls1NiactN9eyU9iGJ1Ced
4Q4DrkhhTDaQRUuc+WcL92EhzkzATna+Y2WBwxdQeqMtYQluZQ5xJihFW14Icrg0KJegTc2OWegH
Zma+q2lFin4sTpF+aht4FtAZ5zliU6Gdi9oLUtZAZVqqmbRKcCnoLQkpBDTzqvYnK9PW/Yi1FMWy
HkpPdp4q/95TPScnt7TsSD7V2yqonutC2yjlsDIMigsckvBIGRaHFzlBONgRlXcjGAQNOr4OA3gx
htW5a0EIGPJMju0Xky4jEGprUjkPtTm85hY6LGu4xLQ0lA46U7EEyKOi3kblh0q3r1OPLr9AQIhu
g4U3Vu+ajMPYITCH3JxQZzXR8JzgS8tHN9MCrwCyQeeSJT/ZyRu1LE7HYE3vN3YpXEx+nTYjBVat
1i/NWmL+I//QKRYz2r0UHwOW10iEG9UO735f3QjtL2Lr2R/IX91NUvyGoW7i8EUIcbA7iaq+cmm1
1T7jnWo1xZXPIrPttE58afrSrVl1DV5RI2P+YaS4y8eLnBeuKcPSqx71Yi1QfxusBS7+ETW1vVF0
uOGo3QOnESJyTwGz7QQQuLVtpHNMDDFsEVBhGBr1pvVp4/SXBg4/JPM5uwWaR9bPEide8Iyur+FV
NJV3B79wpr2W9V0FjZDpFMcNiScsz5gc17D7teJEK5UiP+uqFg9DE+9TlDUfklhb5Ts5pXDG0T8q
Oih6aVeKfitZR7w/LiYANsF9Q+eoqZ9U0gQNwwiKtECMC+dbl4blRJcnAN29UyqgIKLXML8Ow6eO
VQ8HzqYA79dhnsezOGDdrGOeTpVpLtje6pxbYi+BSpvmxjpnPyBpTfU1IhodDE92eg8tnOOQDep7
pTvziHthdD6svgwmwauec/0/WBAhivhcY/SWD4oZvCMSQ6Fkyu1sZGTiOkWQvFfM/kxMirX5PUoG
RYH+zpEeNPuHTV8fr5BqvNJ/aBNb1chBFgDy5dbfBumbxYByTKhWCvlDWELx5AwqaCyS5kIZt4RY
L6GNP8mYC3Pt2j5FI4P3uhDOvOW8DRHaZ8DTMsyFLhMTJboGzHRncljJoLAGgXqgVgrKjS+tasu6
xl1D6VWVfdSW8HQNO4DZDrdEqPfS7NeS8L+Yk9WuKSXM/fzPINbYpu+q0lxqJWPqU5w1HcFxHI89
caPzlLLY0Deky3gYg8Ei947G2Wr0AkWpemaAUS/zwDz6tvTQmvTJT+fOX0/1Y6HBw6D9I05dpWhY
YO4yTTYtZMPGrwm456RBxUcbvYk620O28SzBYCJeYIty0bJUvs/oS4eG0gB0IM7ejO8FgjQhPbqa
VkFxoZsV1Kqvvxg6FjDaAFJ135a4KKNPs+H9vla5rpKXnwvFCFJSmxDSDM9qUeGBDaL/H/7pH0+2
Gr4ZnBs6vm3ZmU++vzvZymQUU8mXhWvnoIOcFGZDEzmkWJkv/Effbma/k4Ek8q9vN6Tc7v/9X8mf
NKBfP+43sxO6NC/w3FLyc2LtdxcbbVaFHMPEsmibGneKXy82xk8Q23mX0lKizqYnPEp/dzsZjFJt
+kRUXSU995fcTqb9jxcbkyCnrHG5UvkW/gx3ToJEicQUswth2vHkTvUIlAyuHZTaSaokbhGVU3nc
AZBw1X1p6riF8jcuXgun456dWquoftLDdkP4mvs+nnY9YhzIfSUNnqPc2LWzEYSVissgJmbW9CLb
RzVJSot6z3RIA2iyFfhdWPu+X1CTFOaLkN4t2rmrvF5FLYB5nZ7ytM3uRRzuGvERt/VuUowfU4F9
0vZ52yag4U240dRWTcuJ+WyCaV9r7mP4wl1zXcDjqGtM9lZ0NzRtJ0Ki5dH0VI1khOzoSfHfJt0g
ZlwtCuZNIj7Dp3EdM+OBZmRvwmbz/WNtZStufkCYqOwaDyME2r49JiVFSWVFfSh6dEd8yARRD09j
OTKDVTIoKNGDKiw3iph4NGIPN8mjio+uvW+/LB9yCCfVVDKlZZhKpItOq/Gqi5RZhbqYuVlM4Be9
TWmV03xmjLEtI4QLoWEhn5qznHCxccb8WvYqh9+CGb1pgG0rcvzg/jz0rDZaezIGVCet3w6DuXCK
dyu3QMzUC7WfpT/omzQsWWa+1jhsyqBtS/OYjg5flTyP9mkG3w5tfQayXTDYDArTdVMVJPmuhdkf
InXXwlPCpEpCJ8E21iwbtfHQlYfkoQmWVbqViVVk1pYG5X1rc/mLyhJwm7NN/NCzEdPctD3a/pOg
q7edsn3eZ3u2oVtMYgBCwlLS4VyAXOYVYMdNBjj2I5tOs8njFwJcy7ak44tM4jjh8mjtYx5LJw04
r8i/J3slyx8Y5YBmWQdsDFjiMCnQoBiQSnBUEGxndrewvATrZaTcNHkDYwe7kGvSM9tx+MNLEMeB
R7LTM5uVrUbewCDEblbtz9dm1dWMpQ8gAD8AuH2yfwHj9xDpagWGe1HX4DixYtnc2So9PEihzh0K
JRR0Zyi4oLac2OXS5J0fXc3AWMn0E6o+k5FtVxm41CKX3piETyjruaensie4L48MxJlh+MNryivd
DvPZkhuZXf2ofEjAzfryIFLqDVJP5SCBQALR89DDH+/qvRbvCuNo+G8pdCFAvvF7x8EnKh3Xop6q
Ll7ClGfNScGfwGJZJyBBnObgl6tsZiftquA50asv5MyHXuE5T4JPM8n3sBK/QBKcW/Z2pY12JrH1
TPj0+5DNAJXsSB6ssp4Dhd7dE+fQ1U95cGgnktmclWRV2bd5dLX8nXAOuKO5AmD7B+ycBwZmoB7F
VXrO2mDr80OEjCl7HVJJx4S0de6dj6W5JhtkoXFwkvIBbQ20Bct1+eXgBuQumoGm7rqnqlupzraV
HjripjNypS+gFj+F/ZvMP8Xh0sfLqBLXl7se/JjyOibiFANty4Nbntp0aPYvIwH3FPDhUIfL0UzX
I+05bWis++4xAUqF43VByvRIuJyWZ2mpmNqjwm8x9U/lDKXDsWcUu0EyQNJQh9g7S1E6T9Bst9Y8
7Y15mCVgLdCnciqxmVxL5TanZS/ct9O4zdsfcEn9YoAwYh70WluV6cERxiZQu9s8WavaVeJzY8OB
AJEwHyABKMZTzgENgXaM6g8JyJhsdHuek4XG5dVQME9bRvzQ2/pJynHesNpIWXJpC3vBwW8TZAOe
rTbyLEKjNc7JSapY6l+MdILNrnBBCsk16rCVGMlHhbpk2AD+JnmqWGZQo0KjWFuN5dKet2zAuYqh
+syZSEqA7UwDKAy8IjEAFrHNveXgc+RErXfdpmIeL8vTKuP2I1jLTVvCgD8+6iA358znvLRhuol3
M/yoVx7HIjmVxnKgNTFz3oM+lRZaV9LlEyekS+pXx2ngh5ctiniq9Hix0pE12fB1apHjrZOq/bJJ
otdelz+MgfVKFiYcmAynW+CMxJmGLlyAbDlYBfbPJLgp1S0K7u1EUZzMYor7EPz6ssWNaMXRUUj9
MpINeamrPRoVzkUmfzhGjdRrlWmEMxauGectBW7HCdNH1qc7q9VWrAXcgsFPzfbIJKasPL8FmbZK
ZvukhY/SSfcliKzMYCyS5Uq+KmhCAIVmLLPuncEku5C00hR7b+UoaEHudsYDNzcgS92hzXMYhsMa
GvkiljZT9JyZOnggfdE3jJHxgCoICBo3NkDCVsX7oG02ShCt4o7NzH7ih/XMYNhP2YvSMIpIKq65
Ty3WKAWLHEsN1HDr/3F3HtuNI1nXfSL0QsBjSgL0RqQkykywZOG9x5P1vF/s38jurqou968afjWp
ypSSEgmCETfuPWefL49bPESc6inveD+cEsmqMmtXGwSAOnipdj7SIW6tEbnmiF2pmu/nl028qGsw
wF+k03SRfKSxdBAmpLIVkllVI2oZCW2ClHZEUtsgrZXUfNeHDeir1tjZQbYZPIOXmzBJ9ThcEBHr
m8AmgxU8x/m37zKSfZWANl+ojOuuK/dgM7f10D0Lo7sz62ippNEhbbvncQCE2ZEIyWbmLwL6om0m
NrZtfzdN+YLrvUDaESCu5JJFk0/DDwVOWHvpMS/fBTUE3kqEWROfFyY+hsLhTlq0HdfXOw862dCV
dYspfqxIOJVN63BS2GQYwLI7qAkM5go79BxGbY1fqcH/wTU6XQBZ7jPmbFII9VWr+6WXBUuCe51J
SpZxN247dVrnpnKU4H4Mdno0g5jBXckOEjtxrb3oE3m7PhObMjp1RX0wRPqQ5gm9Yu3S0gttZ63c
gP84hvtpdnSuUo1jN0x5k8+wfC44307oSXMQi0rXrTQPAzSy9kKutzni5zagOzFhq5o94hGVnZNV
6HhUa1ibKjg//Mq/KLZ/T3FhMCUtfqW4UC3mBQYdeRnnwK9m7l2ny62cBsAAGo69koWsGU84crHo
PqofApsXq21ksRODvdZHGAMbuzPXdTO9j1H0McGpN6TeKbXmQ5fIQm3rI6Hx0tiToaQTHN8s2v6h
NJ9j+nl5yJKj7wl88oLgKGW0D03ye5tdySxJ1Td1VrvxLPi8IzW5aLnL+t6xmodGdrriKRZbqb9p
dY70bx+P7IPdtSXOfjCtlcG2LmvTZqIKg2e3bIaNpqJHYyGfuhjR6LdIEbkp11ATrlc/CdQ80fAy
AugyINIJ+nZZusnIEIqtRzO9qcJ3OmYAxBW7hZKeR9vYe70KXkKes+DPVSWtepqedURtD9MAdG19
1JL3BKMhwerLnldaoTz0otscm47qaKiOoV1SQ618cVM97HWXuYIPrWve9gtyc6eWfg6DxvKhpWhr
CnriHqFMt9Hfd+mWcjJk87PG4GwTYt8Jf2fTEW9Q77StCluufs4F3iE5wFIRzX1PNxzJL1fq61hC
NRSOjys9IfJEBy5VOdO4seADtio+iNHYFVnKWb3ftqLBf7UZ5HTXJAZYB7KxWkch/6nbDNjzfXwN
205fW+V+EMcBUdzQwmZ9ighl1NJNT+BGpbbfniCMLx3WFWPEP79fld84SwzOWpirmfkLRTWtX83b
k8AcKrtmMKHj2aprCX4T2RYj5IkgWyE/56BEvgXptVXQrBm7S5O2saQCejue/KfRGzGMfSuGwpjl
3czuG2DBevU4NxcR5S/qrnFySvY/f9LiN8BjwgGwwFlz7BrOG31+Ub/oD3RDKYk+DzmdMXPVaVtz
EwvEVplgbkRGSNkoa6UStyHY4B8dhocIOR+B7O22N94spPUsFz+e0t/ZK6lwtv/jPsLtLUm+svoP
egnzY38akkJ1oGWg4Mv/oRv5qZdA2qkGU8vm/iILStMYn/7cSzD02TQp+D4ehdnv9HMvwRBoP4Ce
zwFS6l/rJbDy/nY5JlhVNbBMqjgntF/d38Mgwggov7zEoDM9Tsa7ItdUJBhK8q26GZNbpr9VpBwL
HNNETqM6IMWHbm7MFi+Nt1rtVoVCl4z9mlzHL9GeAp2GLfQYAujXoY9t4gBmnd4cLd8SpaBvHrTs
gK4jejK2Dx0TQuZZakkoZ44SbIENkBVuHHdlf5zV25P6qFdsYLiAp2pYFLh1rE/FlN0iwjkTsiou
sC17seIQmsSaYri5TdmaGI9hrd7L0V0TX5LoXGjbLDpzJI9hWXZuphGkviaze9F3L3J3RFfh+fUy
Mqrt8GhbaDFhrRFuv5A5EOpMcHiWBE2xw89/5ov84afv8ldS5wtjrVXu6Dtat2cbMO6zpyTcaftc
MEuw+CeXbkDisqzv64fhkYBOXKRO8p3k77ZW343Pk9gpyVJP17E1q1iR0u3mOafT3Kbm3TMZVS3S
Bx8WUXCVlGrl36nT2dOxmWK5ZLzT9h9jd0vP0a7MFgV2ybJkvPo0biRVchPrUGhP36O075HF1jkQ
03qFUL6BfGxGN5Mqs0rrx5aOswXFh5gM8qR4kCHHWEldQcIrFlidDtPCOyU4lRY2uC3vFoEK3RNQ
rlKCRMce+xO98uiMOhH2YKnCUD4Tz5fL72TN+Gf/Xn7KHsNV6MhPavjpRS8EiM/Hgr4G1rn1DRZS
8rAS7DC3TuLodhwUe9dhNqgIJUdXKHbWRRKOAF7N3NhUr8UdejuqZ+Xa68dw+ESNqEKA5OatSOu4
lRHNVxd0Qs7RmlCmLeyZGtvAwsLDJ5E5ctRIJTmqF6Q7W++j6j6xB7ZfOcIcUqyaO4bixYIWEHnt
JK8yR1oxaOVaOHwe5HZdel9tf5mMXe3w68l4krLWVfUVgyZ9ldgLQI6cDWmEiHZNJJB1TOCHP8Bi
CB90tlBIa1vDuNgL27jICJPXJHNxC8PrHc4IoOvCKd1xXwknprnWO7LjiYW+67JNgSp7Y40rYzOu
rGLx41mWgNujpX+KvsIX6xoca504VgoRzgqMAGhyaM6EPZgKdFicVSodv6V74ABDNYeVOjuUnmlj
KU9MyxrhkFJrEPdb9i/6CbfGRwhaYlynr+YzJ6kIFVCKGomNDfbEYsRY9MmZDjqqw6EPaWnprerh
LpN3f/stZK4W/ngL2YRsIdW//vn5O83o+ZE/bSAqrluyVfG0s36bP6tsECQCYhO2hl5mRvv9YgMh
dRU5CSIaHcmi9cMw+/MGAoaNPrXybxWjYf8VlY0yS3l+Xc+DldFILCKNwzLkX9Xzpt/hUiwLiNHh
xQ7K+9wOTkPu34s8vaUWFYWKglirnYD5W92aByvokcRau7Salhba6pTbaG4bykhVwCDTa0wQBjTB
26Q9llrplgUBXODozZZGbrKc+nCd1n2wRBaxbKRgG0QoDBIWwVGmrwbwQofw2YfTewEo3aOTbSE6
1rqPuA7v9AbedRQimUcSN/L7AJteG1OsYzq5AbTiMUIeNLazj/TS2so3DVz/I9CAOkZhOq3IfZUf
gqLdmYGxj2g3cPBoOyDO8Vn1ZHPdJYm17G3aEPHUsPxSSQXpe5aM9IVmH6W0wy7zkvGOErn0GmnW
Y8hRfEwUbPuFuORkSDF6Q72S5FRtgRWWDwPqRz/UME4hYjN2ic5RNcMWZKbhDDah1TY3RlTlJUZO
6ScFQEkEloXWrOgSvI/NSyWuMSJMgRgzscO9xuF1QKRZIdYEpHo3Id5UGs4G20qFNMrlN6TO0RB6
atZbTP84IdshEWcVMagI7rOElhcpp0rMJLiOQXqMaxkJaSpOFQMENXm2RX7qOBKh46YnQuk+fefy
d8iGL83l8agsS1SqmDlpPQwPwwRFKn+Q0gYx6yzOq2aZXlv69lMnT81LDCkUlaIbJyBzQ1Jz57Q+
hRhduHhuQ1FQyiBA7ejbl82jT/RuTQQvZoZDPUfyKqSS6NNJliUSIRWyyfE6xvCziJock241vzRr
CC+5Fm+V3l61c6JhkcF91+aUQ4YnGxIpFwXxh3lTPweIuHtiERlmnzIgfYGSPg7EJlZqeaHjcxiN
/oLW5T0sEg7y+pKwE2SykbxXCGCsSvNNJpARz9RaJ6DRwD9mgUcHT8h8BNnyQirqXa2NB0ShK3ru
CIu4bQZlpSUG/XxaPjnmpoJ0yJqUyL/10jrLEOd16I+X1ttXTe2Spl9V8oah51cL7H8f/+8F1v4H
CWgGpa/gyCRYUH9aYGFd6sgnZBmiJDJG6vGfK3STWGu+/h+iySyK/O/6avyDnw8NgX9vz3SDvxRy
pPwIp/m5X/KDaKmgsuQpkuJtE8T8v2c5LwKfYk+sMsiBnVrHm617O63LaWOHNCTNLdrZTSSMPbk6
GK4rMgGHPRGz93VdEWytHqrY4lMRruy0Qw6lHRlibIegYCSD82bMDnExAsMaMQvWSVmgUAZYiKE0
yYhTCCiksiggOtXKT5JW7XtkH2ouWqfLchrV5E5qgbEGf3fJACAwBlrlRnFXtdA3kHFhiWJBBvbB
EjVJh04hYRMM4j5ghqIX4joVVu0ajfmqVnigkFZuTIP2SVfhIGbaQwNxHD8VJT9GImDRFgh7Inl8
0qyxW6lT7K1UGil25W/o0MbLPioiBC7ysxqSHNFazV438WqnDW2tXCqepoFePQ1D8aA2LVKnpnlg
na+2Qg+/u9AyHjuulNUPToaD3GhRd0hMDMLOKCmHZDxy2EKFgF9mxwTWDaTZoqyZc0Qw6lvIqYLJ
PE9h5qpF/izPqMX5KhCqRW+izFWmlKSoWrqryuNroBlnKcIO1BETuAlk+5a3NFRLpWmW8ehvjUC8
9WN4b2rWVQb5h1E2uVUaaeVach+XMZnS3To08ORWXJ3ekF7GwXC0AJ5ib9nXuuHk1FjJi5lSh9Zl
9jCRfzElgsA+7VJ64VvBWMDqVYg1LLdB521l2dgB02XMZJ56BnaZZzl9HXxi8X0NOrraQ8qxcJzb
WNGbUhAgLqiIBykQK+y4qdMmE0ngkrFReuLiJDpb3DYxaqiMW0oqGrbFGP16ctRVjhZZ0LBlMAVT
R/NiWwVJ6ya8/Sw98aoJxAHz7VRjVByMpB0XZuIBH2xyGbs38idZk+49MW7GLt8rCbkFCbKSljgH
DSERSvlsG8XFi8V0MyF4bhSSqwmNQbGCzxwuWiq2cVy+1qrP2+EhbVRPthE9JHa+4d5FrxFQScsd
yHq/VHYMTciHwDiYJn2+ZkEAm+WnCKj6lrhjbEMFod9smujlmLOa2oaT9lePamPthTGNXFu68Gph
VyoW3x80nKATfU8znVEWIy2/qqnLtUKMTR2hlMkT3jnIpCrnjWSdi8D4kpsAwkU1Kej6GjmUtaUZ
dsPTKAUGnPiQwB+Ce0FipLbkHaV6YoYZNRmj00mB42hMYyccXQnR9IGDdehTnMKIjwV8o1PQwyYp
KCbGCiOCIPSlG8Zl342rKEmzOzVDDhYH5NmkU+rqqKARoJrytp+ab0NpaJJyko/R4Tl/6+1oFo/M
be4/3o42X5/0ipqv36v050f+p9KX/0Fnh2hHNp0ZsaXS1vs3Y8f+B0GgrJeWPdOyTPkX+xCMndm2
yD4EK9Cmk/TzRqQT3sd3fqhSNH7yX0oL5Q79daEvQ/210R1Bf5YVzZgPAr9oKhqkIPlDz7lR1Umx
ju2a2hEoXDGLorzswOcAVzJi70r5VEYbN2+VcccXDRpD4o7Kmn5LG9A/hag75D1hNGAeixruvw31
QKh8sDVuKNJaiFgeglNQQgk30/ZZUUkuEDUKNo+prGyhy7ICAiCTKTsS8kdaRoYuVu8f6vKGK36L
OuHRah8yE9ZwPYUVq+p5hc3elQzYVZS/JooArScois5M1sEKTwB7hAcr1tjmkIk033B2lgUiC7US
27CQ8Ssh0qtSCOPm2izNS82Ltw2uQo9QPlfiS1tJ15GRadOY+8TUn0zjve+M9dgUX02AeFN4PcTb
6MqV3VuytAeX8u0xGTbHZNEAuRw6RDGk8KhqsyOweRWF9otQAbV6Mpplq+B8U9fDR9qUW1vW0NAV
LwWGI1UtjtjNT9gN70sEd4aRf8wI9QTIepUhRAklka+kvHony+VkmVPk1pmukE3inzupJacpX4cI
KGQKVdNcGZK28m3m1hlCEiyP+YygQSwXjcn9SFL6AJ8o0J8D9BiNelPY1TUtn2nsbh2hremrDUGy
pzw33xIDbVzMPNgkmiJIxDojDycBl+zZEfsOueG+jrU6PwotWAK8VFqoRHmwG/Q308YRXSRr+JqI
CnG7BxdQGefcjnZKH97nvbIVRYoMUP80SIlwrEqZt5l2M0rZk8ibU2tDD0KlQbCdTUBf61QNU6FG
RdZoRqssM28WNJeGBiwJAeOtDzxQOcS0phiSPP2stzTCpxH8ImCN/tm3TSaU6V4PYAtmz2okFqVJ
u7CUqsdcIe3EJH7WpMfTFyiClXWYj0fLRt0evtpqP0svSWut+yNTzh3H5IVev0oFhl7CJqkUgnOY
66exyx5o08HYxDCL5iJDztH76KS8DF6qyRnBJ6gwvRrDSxKMcPKHOxNbf2OQzB29i5TI6WyvtNEb
7d2FyN4rnbkJARxRF7ox3bJxEEsr9JYlvEtbSOuWFLcBEYeYSHfzmPd4p3Ay11gOXcXvn8WEVYxB
7GicjEhc7XRGFaH5DIbtJHx4nwQgATbRaDQGXGoQ4rH+ruQosjFZyDb5LN66aMkEYgIkW9VJlOc4
mk52e+t8+miFcZIpKweFkyS6M59PpAp2W9Aoy7UPLxmBpdLBs6cDUs99lXMas7Mj2n4nsJR9RJPU
6u47SUEzvzGMRaheNQ0MbLtMOXXqEViXDkiNeIdCtC5Tf2uFuZv4d1aIccArED4QljGQgEL6zLnJ
y52Wmu7Q0bkqOI5D8DJrBEDZumnvtfCjqlaN4hFZOy7wCTqijncWH8IpnZD4+OeouW8mknyCTV5c
Mt5eW93GhY/iYpOPOOLDTRG/jzEi5HSC/NIcQaij28XQyydaF5ucMETThu8B1zXcePZDNpx7Zlt1
d9ZTuPRcdeMgBkx6UAZjxtFoC9cR6qQ4bNwhTLDUV2zKsDIZUK/qgGAv/Zb44qMulDm4+bFp/ENo
hBaBeshXzeDFbM0rp8wv3QTA1PHWkrNzB+363ia6RdFLtygM3D3+iW3lWaJ340MLHKmDMzPZCzNx
ivyLc29uWW7k+Wt1ZunIBx8zkl/C443uOtotRSlvg/a95fBseOcYYX7AD5XEPXfkIuR8PY8OhZes
rRjFwdbq2tfKxx9g7WL7c/CjTdmiK9Is1PHQUbKz5MVffVq7IHTl/rW3aR8obtxEx8imMzH4KDTU
G2D3G1SJ9zpE1GFZ+6iM9gZkCdmTr3FmXTO1JHizPU+C2BFMl33b3chSdMB+zaBWI+0uzZC7DETI
M0anNEzPg4ma11YYlzO2i2p4OD6mgYSsko0ys/KDMt80ua7tOT1yNJlucRxv4I4Qi8hEIJVjpHbk
drX4MrRDbc5qZeQ6AjWFiZQLclCj4ASXV7KB+aaZvfHfMioI2G7ryshXA16bfKC9Zd7X4WGw8DER
L9Dp2WNChhr1IKPEc07JSsC3q47WOg2x6CBNOCGOfhlGbVGpx2EyVzlg9lKPXyQfJJZKrHU37WIr
3QKuv6vRCTZTfGrxnxoan4+khPrAqjwhpS9RFI0TSJr7Yqg3kunIQJv7WA8xLPjIug/IoBYNe6w8
ws7rnvqMoS94TQ/XZVZhFFbMI+CC5Sjl962vPc86hYF0sdYmqHuyDj6HrFZ71DPW+3TM3bEfTxmu
sq7DzYuEDkaf1kXX3GB5tz+t5nk08BToc4Mf2m+vIRqMr5In7ovMfBpa9Q0HNqZd9qpwCJl8Nq8j
cvB2JAqi7tdFI+8QEawmG/Vena9lvcH1XyITASLW43sezZ3cN8hhmc7OAA3ZO1gwWxwdl4GUdNsK
aIXE+URWMtdnKlVjZeqHGiFstQvLbTk9EaDipNlrF6DUzJ4TNJ2Bqm6UOngn7GnJrNpJPTc1aEWB
VtjJxsVMyWBKmlPeVavYV/DEWWLFsPCIJdltdKYDykqqeI4w8z3tmWyYSnPH5ju26mVnqXQEHkS0
9hWMwfrNDtdoG1MSILkyEuNlibhXFHyqH6MPzAGuAE4aP4zhjKFw0dkHv8wO/shsgCHLiHgnZjUJ
m3hrjP067/N3U52cklb/ZJhb0USvzO1dlpZyk5X9qbJ1RJ0oGPvodWwMnmb0Ldp2W8Q9XLhoH2K8
aCveh8naN4l0aWb+v6fnX51q7PQqOHiSedKaZkdIwjLx221Hm9hqBhfgTMkUJ1rV1VtnNa5ECVXC
OyHhjgyDtaFP4EVQW/Ax9POVMUfmhRaei2LV+/YOpN6KLGt6eOWXlXz5heNVvLeUqmo+HTu9/lQE
Efdh6mAyY/tIHiMsPjpzKMn3PlH+bWpGY17znICyKXJXtU6tj6p0qFae9FabAwlIxH6i3pRyWI2Z
ss2ZACrmZbQ3TYuOp6ViCCk+B/aiILCPVSLY3ZBIz45GISGBKhHJ+dpL33vvlZo6UfDh68AWx9rf
+ERmxElClkc7ewf6aI/IYReNKrgbbTgM0qfcMGCN46uhIvvt/VkG6TVbbLoE7mndF60SogfNHBQN
01E5eUJXtOnldK1TEcjtk99+pRhHctM81JiBBnku0sT/R4Gg//awQM/M4kgCooBTiT1//5eHBR/r
OCqElhIG5NpkM5HMJbErPGMf+tIpEuZZmkPj2IpfFOWc6BuC2ChKxHMs4tdkYnWJAu4ssSKlqGwx
+LFzoEow8NUplbfxvfrLRnAXmVKxyrnF43HXtzu0kvsht4CHJEtouztYWss6TnatQUojo2K5Mo/q
AEiFardFZyXoABtEq2bCNZNrrMwJHek6681Fp/Fjd1VCqJa+zNja5EZZmAZZJrF5/OvH3f9zVFmb
PuSfHXiTGkXnv/5Z/ar1Op+V54f+NNsyFOA7TLDmA+VsdPgPVBZtxNwRoY3KuZe4KA6b/9VGMNqy
6dj+noGcw7CJM8NW2f8Nhl9/bbT1Q9vzc+uV6Dbjx++ZybYgb3mW/3sT9xiPOzuuKJ6Tz6ivDrEW
YI5mOrYoI+j3kglaS7VY8xtEBSi41J5wtlxRt0N6NYlV10hsZAhsgHVzUka8o/2t64dxit90vz1i
g8dPG3Z3QcrDUql8JazMQEmd1yEqc5v5qk7R+RVp+KDDT6nZoQRD1UA+JhWxQ7Z8yRQrMJIPO5Fd
r9u0Ao2DPDL06leR6cb9WbaZ1KB6wwplfAYMkZVEyeD4zyKs+2kwGOzoS8bgYDA2LWn2KaHdRSLc
mLjA9hrF9ykBdBXhNTG95AzXYlm9pRrVp+EMDHBU/1Nn8W2AVkLT5ZzVs2p9JIGb9x95vFNzb08G
K0eCwJ0ht2FmrWsMIZq9sRNHRYoaurLuBvGJFFSXeFWjzCk54L/mG3PM6K7h5Qh+fLUgDhXz6Jg8
FK26ggwEvU8CPiJWEU7rRD/GbenkPgnDybCJIDAKrmME0wxHnpbSrYg3YfupEyPqj++i/SwJkkjt
q0+Y4VxwJcKnDnbafF0yv9ahOLZSB+q3ZJrmpzs1BClvEJI5JKq/9ZUucw34TvhQNKIYl/6gAp5Q
RkfCJ1snlb7s9QQClo/SKuXudpVW+m6zeCMmeE9YTd4BEiyHqb1y5IU8JTVbirJVyLF4gGhviXfP
Amw/EKxIoF2217SLXD+oqN6YnUmXoL4O8UsxIdpUPyyxH4zrEELyO1sTt2DMUBNfszpjJ9M53xzW
9ncR1xMUDJ1wSmnr6R3RwDPYZAacEDgQSMM16Tx62xX64/oiwG62fnXxAaREFBYFL4t815tXnOMy
XHvgVCqwKoZZrmHoNn76qiAp7dNwG6K+RgeUIRFPn2ONE3WLUHMzlnb9PMrDHca4bWxPuwBOuIJS
QyFDIG/u255kZU9CAA1DUa0vpTnPQQvry9aqTTvEl9LXd6EKNrgi2sFKSscb+22TJE8GyZ9z56gi
ynUcPnGJADeAaOYRe0Q7oakfB6QnZvNZBN0ezTA44H7XmD15E3zkxvQQT0w5unBf2uZLR0ykaeOr
xKuRzr3Uztxro0ya6eCQNsyJ9S4O66OikCkITcGosKggNtfU4bvHWAp6fplF9l1FPkKccUfe/vo2
8X+IxzSv9OafSug2bA8kciXp7+wR8yN/2iOQwqnI5EzVNG0cR/+zSZgGX0GXOacRsD7/d5NgJxBE
ylGCIIWUjV/O5/DpEe8EfQQVhKCl+ZdSb8zf5nvCHGcUiECfZwlJbE7F+WWlUwPg0eSQKHZ7Zxv9
3muGJQ0UkuWXbbTwHkxcAa/NZ9WtVfmaAluui08N2U4I7mdMNyGTJZsPYj5uWrB8mGUmKKPWY0EM
yTgsx53R1PAzoGfWb0Kr4PudoCLkuiN1q2lCKLem3GFM35zhKwT49uIl0aLU++2X1bl0lNTCtfyN
jZG/XDJSWcSW62lUlnG1CoYvIqWWSciIZhjchhONoDKv9yHdEBbuUO8RJ70ijg7SS5rc4ksG4789
a9Nu7qSNpz6vkI+7wUN8q8ns4WA0AiBnmebY6hSf1i1kSpO4zMLQ6JnynGUDl4Fk1+FHmDTaDMkp
irWyoGTGq+Pw1/wl/VRQpY1I9RcJAy+VbiAEB46CxXJdIJ/X2XT50C1wnaDnC2n+AWBOU9falS5t
5GW/HGgGqeIw/6V22wSdCEW40+8qc2vhmmTr4L+Seq1M1H2OmlK9Z3fFlqvItm6f5OxAmnVzR/5D
f7abVcU8nh1klbZbH+ETqdRQ3bfkqvDHYCurrnlqg43WI3W8n+MReIKUiygJpMUedV7PNIl2R3jK
vO8O5Gu2ioSrbZlVenBfISeb5J44pAnbb3Ay5Bf4yESV4stTMwiJT3lM7HZyM1BGY9mL15514E0P
zWVgr+xyHQ6XWn+qg3tRP6VQ4jS49Qini938BmYgOiTcHHjswWkJtAXafTUXHBd7+JzSI3cSYki/
fq2JH+eU5UaM5WYFDTip7Dke1/5C83eRfZERfTVJsRLR3uSeADNgkBCjuTllMrG5JGgQGHry7+KH
8K49xHfFqTo1J4V4oIV9I8MFtiAgl/JT6SAj0jBYKorTvA23As03nVBUZERMHIhPOuWQshfZLTjZ
l+qWM3iW7zrJpfEfncrDtBt25muSurQgRXbisGVQkFFFocyc3/IHleqHk9/ZuFfO85JscwnAFbvx
QTmbR6J9wGPdkpv/EBJ/Wi0+MntvYAtbaNYx+LQ/SIn1IGqr1yQ4l/2ufcmaO8O+5j6uRnuX4wjE
ag/Dagkk27D4vST51B8WAOnoFQcpRpAF84phZQAHZPKxkGI+5oxH7OEWpK6tn4bsPU5eBnQcpxRB
i1j3Z6a0wwixf9mln+lRbqNlHuZ7M0SVw/FReoKr0lM02htdPsbKrRcHM86dXFnV2l7CKlrjFJtg
So7pCV+YVhDLsYYYEhcPg+ytWroyXGqcdhZHqF3e7luisMITGRUlY/0Oh1393LhqTBhJ6zSjG6cr
nZEBYvuJ7KhmYYxk9gVXuakOlZnvS7qzFjzD7lh79snX9liGYXZsfJebczPxo3mv1umuezcixzpI
j+LVesBsu61c87Fex0fUSGsuVUvWk77In8Otfxcqi0cv3UrbwVoCWZR9V3kwivM43PuUNummk49A
bGTrMbPoYUPqkOo7CJnUK8hWxa4fniQaPmqGQJbZkN7I9F4Dylp7FxEHLY32FiMeaE5tHRUdqKGr
Lb7q6lACdqrPiUV/WUBIL1mxItnRImnVyvpdYUj3LZP/oEFuTHFldrwzRcmwIGzepjKhovcJ3079
VVDdh8WhE1+JlgAFXtcJpa72Ssh6HV0C7a4OzkF4yoPz9Flgio0uGJSsGh8ILV/QwSzQC31LHvIK
7ppFFjJjhkV4v0mO1qn6Gp/saBF9mS/6i02jZ5biwiU/9DtpAxp1QxdzE65SB8ulq34ywGa6AhMp
WkApSIxN9REc6J8zBlaKZUJou2BpAg6zDAInGJ781ClacM0Ls12A61lyTYl64d9ZhlN77rig5bS0
lu1SZpvCgwtchfxgs2eic0Jk6rKl3droQN6LegFBYN1PphO26x5wdb1k6VHaUxHppIe/tWigXkl3
VwaeK6Jb/6nhuYzmsXCspen4DlvHAg31YlrCG3ZQ7kkELpJu/Thuo311lXakwfgv3Vtybd5iQOLl
0qp8IDXbgo3Vb1YpOjqJh+65xHTBqISlVXGc7vJm4UwvfstS6SDn+2ZVe0JHEHugqJZkU17CK69X
lB7NNKw3IQKSbm+2L50xLpW8c4n2cErbaWGD5z40VerM3NNA4Yhl2merQZNwcIJhagSqcNhUmWtG
MPp305ynJp61K0YP9UXZW+gxtHsjXAVirdquwbiMIYC6ywgY6I58jGonB9zY2Mu/fdHIqf1POgvb
OvjXP6PfqRjnh/1UMc4pxLNui5oQ6sJPc3RyEhU8E3zHsDjPz+aJX1SMBvWlwG/272/+zyCds78g
WYqGAATPv9ZWoDqkIvxVW8HUAEvYKhHgijlDS39ZMfZKZBNI68vLJmDJVQ5qZTsy3cXuw8LhLGqB
v0ggEzkOISBxxwirpTpV3N7sEdr4HY7h3m+tfYVipynYE/BaksNrmfdpBFl/rcsw4RBnDYt8E22N
JbEu80Il48Tex1G9DeksZHs2biRLwJc6Y6/qewo5mpj416ecIdeyOYNaT+mPnc1nYVJRwLVxgo1Z
UbusQ+nVbB9VsggRVjHAwgblWO2l5+jHlhdezQ8PyRPWjnVAAfZNAC6CElbrhXQvwpXxEj6qp/CQ
b3u4OT1y8mvc7pDM4mC03mNM70ffdKF5pjiyF4j8W3LA16K69Oad0RIzgEQfywT+ua0xPKvHzpWK
U54cmnXSnrt4TdOAhESaNcAV4EpZL8bSmjYS7kyDIIel8db4IC+pYd5q3JwLT2JqTn0QTeeRtUB2
YfdTu9wAVFg2JpS1fy4Y9JuHOcT2EerV5H2XKsCml+6r3Q5UveWG8g1JPb+zsU7gq71NfBDfWodp
5TrPTj/Gg66yBC/sR23rmzeJC5pt2JpKCDFQwBDeYWyZHCJYqIWKi77NR7f13K7fw6SvpN1s2AzW
aoMojUm7G8aHdKQOc5vvGdaVfmtPtbeLwBav++iR6aX1jq2OWS/zYQ0XKw4HD4k1PHEmkwnSuqkd
l1yF/8fdmSw3jmXZ9ocKYRc98AY1YN9TpCiJ0gQmqkHf9/ig+oaa14/VgkdFhrs8ytPC7A3eS7Ow
tIhUR4LAvfecs/faHYH3aGdB7OtsSGeEP9IqaR/jZYNkzcONkdDJKg8pnfGaI0HwrPnv8lMwCxbp
g/zk3XtH9LiZuIHrdBFoq3MIdMQkNkSrKQsMP+Fe65irBZNuG9az0HnE2W/wuS6lA6secZWueq+M
J/i5ic8kxqOCFJaxS4kHhZq+xJFi4UzBuV7jUxk4MuNaqXCvkFo0SFt3kmtP/JSrEdm0qsont0yv
Ha1ytAtPZu7OG/BiwvqQlXXrrIr63RtmSn3JfU7rsM2iatqPkAaLnPk4V5Ydj06iETjiPXXq3sy3
JNWgD5kUcw5BMywhUzw89laN5nIzG8eBpBs7c/4x+I4NJnZB2aJ2zMTRQdf+DuOpb4KEwP89H0yM
mLP+qJEko85T9YxkgvSXBsEIyhLqDHdM+Jxis0AxkJiT6jFkdwvCdc4RLUepzsudAL0KL6VoFqPj
kEE6KABmDtayAXBEkuiobwG6stBfGnZyc6l2eLbnfTH32w1QfM0gtAVbVnv10bOF3sYTrxbMqPwa
SstheMa0PyuUo+vyhBHRtCCRG/kErzOIPuCH4fyGSEseiSo2fvxc+cMeGfI09B7D5j6zt4JFJ982
9jb17qqAAwrttCYNtoLNMQ7Vpdm8AOZtyACp7fcmuLZ1Rt7c1i59ZqdPSdPs0VxMMqXewmxdtRnW
JHcl65f0IpqEvZmg7RqgRQvOrvFRSMCqYkGpNUxgVoqwIJVWGkQpNQwOdfFEjA3QDZBsQPcSe9+r
xbcJ2UARFSjyTOqMuYfDvgvoHqUvPuk81mfjvEXyLh/N6wtORRyBBmfT0zcc5rp9tIrbsMC1MyiT
+LGplnV5Lqx1Xyz4DgzuZrVMcChlxcosN0a8bbsXx0ak8Yaep3CLTcCUpxzspYpGF/FsUbFsFHiD
poKh76qSzrEyJ7VKavamswpoB3uDWBa47aJiHQXpQvERRkES4amo7K1mXQIrecCPC8aZT4gwgVpj
0T+j78cwz6S/Ni5OMpMx1AeXGM4zgR/A9be2cw6yl4FRHHmxXTsdwqVJEoRqA9vakUHooglA3ruI
+xdExjqnY23G8hsnRE6fUmUVW/AGzamrnHy8xtBdoMhkaBQYkqFPt+pDS2t4Y4GBSGAIXSybYdi6
BL6x8ZUHIxkZontOUzbPAJVS+2j6b5Z/qaWrFuzt+NXwj9CJQ4SRg/uhEOKFS9hjui13W0vGHOak
k8hyllYx7bfSc8MCSCOvWcNYD7Wlry2MZubtYB7TI8/F0k03Ifbc5+SkLwvCbCbKM0DMK3lphTU1
ys1wpvfnUsBd/Tv7JXqSNt5rcqYtU0enXLanaojl/ozM2RYLRVkZyqrT7rR6oY6n8FmylIJt2e/+
pY9r34T0vxwEbV5HEf6NdLwvR7Y/fvT3I5s9JgXKHM00TcNMNB6x/iF9pLnGGQnZI1NEnSTrP49s
5m9YTXQUp0In6hDE75/aR+M324Li/udZ7++YnGSF3/TdkY1Dn4XlgFeHypLcUzSaPx7ZPLtwSlvC
fCkcCTGuVnQGJSQRw6mszgFqYV+q9YIcOZJ+Rz1v74pFEhjcyS557pNMB9PHOdVinhx5dHxobqRu
tugkG65wpX8IhMN+MvANhBzRZLNDxX9WFYWTYQb/yzknseegVUZkjAjJTpWnSrYiddqo2iHplG0d
4OGT24E+Re9VW0i92qmL5WiupBIIBW9RofBxI8s/eWKcqGhwL3pzbkUW8hh6c3qQLxzwEXIZpdi1
fBrnat7fBQOjqCChloGgtK5C1AAE6+HrQXUMPpb4pCynmeWSYIV3ly+YavjWJjVWwhSNg0DwVHU+
Ns5w5wn50NslnNr+bKctEQdOYoagcSGSiQ7xWB0HXKhEIc64aJ9aFK90BWkA5io65SJFHzlyHyIY
+zNtoMEq+RWNVGS0s8R01bkjDf0c26yzjUb9lFTvY0Birq0mC0fPvHpJwIRazdBj28488gpC9ky5
nLmlYn6GSY9cvTf9k+laIedmV+9dVucKrKqKu6DzG1Z5K0tnwlMcqE1mlxEjlCU3BR5FMBG+LX+m
deojmmq8R5zJYAUjiQ1PlvE2+fLJiQijRYsK+CZygcSwnwbWyuur6iRUgsqgDOCY/ZdeS8Z5wQgy
+N+HyhDE3hkqf1lI/vi5PxYS4udNhNCsJrrCUJl2/O8jZfs3vIvIoNH56xrsRJ0Jw5/TAqYIGH0o
8n5G96kCdTeF5Lefkf9WfIOpjtOAH2o/QXCygNxoYeWknhzJDd9NCzzRd9YQFiWRfgCZ9OST/gXg
nm4RQ9iIZOXOKgW7fsrcNupQO+VL4j92ZY34QJDdFIefFpz8Y+r158pPdykTUaOjHRtWVz3EDlgl
Aw8f+ZCW0b8Bb5opSrMajPDeDIvnRgSLqN6Hbn3yEWTorexMA55kV81WbXkr2T+JgKD6fJRK0MSq
MgmRcOI2ZMEbU/b4n7LCq4hfcRtLTA3aqJ1KvFBqH2mtueY+op/V51g+AgF+NLKQuQ45ZOtBYrBh
iZyIDkhK8djGy3AfpLTfmiP1OJ0e+ckPjqHcXAP8m76tLuzeYR5CI6sL6YSSfciBuaX1rAXVs1Pl
hDzj3pwx6JmrSnM2HABFEQ6cqtXIj4H61x5zCaKnXYfvJnGQQU/3OI5Go365bsLm7NHmXtoFcKFW
YpRrgMYZsnSVjGzh1k/vDD27FpUEYvVBgUoVkJnHzQW3xshmrXAPANdqRax7NFdk8KVldl9kHvzs
hhODhYDPK1/8uDmUMSJCxz4bjPEt594B8poy3PZ1C/ZGeyiZE6Vysq8089nsemAK2UZVAnSYRCrg
HMUMhTa1iNNpgaYuY6yg+7jPB0ByBpWMSZKrB9fg3SteJRSjGFXYAThy47RkiuJ/0AWX2J5k+oqU
/OVI/uLryFqDqpjUtBNVrZi2/dG3j741x05zhnd9Rj+5VIKlocKEhKhQAnvtiJWS0wkOWHCEAL/y
Xe/tYi2ficSkpjZIhy+1aeEgkPcBAZgb21fW9MSIDCxjVL+LpM3mkI9JwWZgLy3ioUPtXMztfK1w
hzXmQa5OliRhoDnbbT4X5g3mk2nvcerL2SzG92QtGmsRaZ8WPPhCYSQhwmhfgVISYk0FMHGCFmlE
xExK7zcySNyp3etL2xjQCquMWdw6WKqAuK3SelI4yuZG9ugmECEU6G9JwLZpLDv9wavjvSH0sza8
xna2sjQ6lcKbRurRTW4mYR4S9POA+5JOSjiCpO1s7QAEkqJTxoDDjpGncaRPERW0Kfni6PtF3szS
AE3YCJtUy+TG2BtIL9KtnFm7EmAoVu7LBtoyB2tDHQd471UwMEuC4KZiFysgCd5FDtMIa64PAZI5
Cxa7fW+p6lR2D1kfnzk5zItRJ4CuXf+UoQd5eC8sONNxS9lVkTJs6XeNNycwYQpVdF6IfNNn0bTq
CAuXmL6RX+ah+I1weUVQBSrEK3lYLHvEmBYaT1t37uKWfBeBwDMtjj1YsE7r86k3gDPWPv2MB38E
dYioXktOtYuEiW7vENcWUkwCHutwhUJtkWlENBZglrg3HHokjep+gug9Rmo6jRSOH99oOd6i7De2
6S80jHaSLC9yiQq5YJwfBLhLwl7M5a5eZMJaOJbP2qAYVyMEYtbTXqHbnmbDfW6Yc/BnM1scCsoX
LxWXMPtMHQCoVGsy1EYdvYRm+Muuey+j5H7goUibiI+JBSQJFxmdnm7kijCE9cyjo0IHbxftWKsH
H3H2Jsp2TjjJ3nfOmvyoZ9EihetQ6WsP9rWhPeJWRt+ySRTjQavzR4spyPAKTRV1R4NgoDowwwA9
VgAHFOekZwoqgIJE3oskJNYCeiqJJT02nYs8JtqM3uW29lCeqyerAsPcaNbWKqR5Aq9FV9BIGABW
8EOSggPp02KND2qgr7gbSAsVOLF1xX7CTxlMJT8+SAo3ZNyJpdF1T5bOOQxqeuGSJyDZFzN3djUo
dDQy7SRnNuQO7WPh6/wdkxqOQS3zkJruduCIg1o56I/hMRvJNC9Ifyvh3rl9SwtLpiZvF1VQPfQj
3AkWFxr7WRdF+1FqA9wfy4DLmTPAiDBR5JrgN8rEnDVOG5R5UpTzmLE0TAEV4+UAGDLBFO9hDTJI
HshLlQHxzWPS6nAf9mQWkMszQ5HiMtLQwmrtljMNwICwm7fCVJ4dg/kG0IHKxCgRbSNAKr5JGzSg
vHbKaZzaVM8WUUmgMwjCTFKaaX22F+EY9ZssXK27i1JIGPDlolCZKHgXaOcSyQUGtX0N8bRUzd5j
SfecfVjs2KlKCcsTIBLJRV7lFXNBJxDcIPFJwPOZQJkGFlOZEb/pgygliUgzEIWtStROoUNUaYB8
hcc9VmeGca4bZi/Mlr2LnD9E7l6w2XuCmB3vOsTFwuLBjJttOyQLuRErs3amqGsa/A8pgqIe0XLk
ZOoGLz0Pdg8LBXagbTJo7rPdoNgrhxgSBt3ehymBNNOtU1OGlz5gXKJ7N8N1Ufv2PSHY4VsaaxsV
BbKotglC2oaymqF8wCQvx8loNd0iG6SrUQVTpuuzzCyuXRQ+DJmzPk8dM7loZUan22jPLp2XNPQ/
qWYubFy7rE84zUAqh8CiwjQsRgp3Yu1TWsoEX5HoGi/7odtkjGV9Xdl4GXabYZfCFTPwjGaEKtk9
h3dUTwi8rE8jzJatwQ6By5EMw01doz7WCeOoaRQzRi2aWWTWTKXdemdLwFIjJ58Q63FKZOXN0Onh
oWow5WhhhcAaWUcbo54J/4yTZF0SptuQj1dhr9A8d2l4+jqWkA7r3cJPpXlTgjiXPrKk2Opj68jY
1YAxc1T7ur/xIRIp7KWgEtY+vdzE0T+9CFUV4AjXdO6SsFy35K57IIWHQJkmEU4WnAPQ/x418mZQ
GLMk6d69SouoVikBwYl5o/Ome7KpNmhf9MuKXSku92oE6hhEpRepc2RnUztmds2RblHUIGbcZF5y
RJMJovOKo1wqZ0e9Sap1NMn7tNiEXEleDoiavKIewCAX+ISdGQ0obF86Odi+5BEunNylGGUdNONG
TCpUao+DT31TdjIKBH9pl9VLI8fvEjLlRVeXD02frjNlJAarD67r3YaU/IKOPGF9KOZ5g1ijTrHy
ZVusEVbOkSwJQVTkyawfWbyEWf3LF0vqL+dk2//6z9tH4r02yV/US+OP/mNWZqrs+7aG1pWle+yh
/F4vMStDIGXjRlWQ4mJsppT5s14aqXKw58G9EJH3I+rckAESAEZQCanTKYD+RoYTldHXeskwTBVU
JEgUBT239kVdJWJiMWW88VPXyvFvEM9r5waIzEZax0LinFpNhEgf2nonqfVJxMhmXDYicDqE5Zhr
pyiWue/iQG83ht0/SwDzl7mBHh8ZhMJp0dXvq0rH+VdJCyewFrBBn8PguQjRQHLLZnly1tTngQ6p
nRxj7eyOxrcM+pTdN+9tSt8exdhMYoWJ8kXFEC9TbmSiQpdl2AACgCY1GZb7GtVWFn0IiJvOXVZI
RKXTSh4DZmn8K8gLeUqaY67ZS1KqpgHnrCHbiUjFF4sdRZ/a6g5HfWKvHab1gvGMqZ8lhmEeROZ4
WdozN7GXZf3QkzYiqitGyXVpF8dA8u8q801haNaIapqpwGOGZR3jreJ1eeY2xVMktZ9dAW3RffXK
dofBxDAxBwUrO3VWuM0XLXa13s+2fTUT7pGAJBxZy6ZtHmLiG4jskHTGZGz1OTIDoUHD4ofIrGvv
BC5UQ6EvRRy3G3YBArNp2wJ6ftXNh6RZ51ibqrh4bzjL5tlBK1UJm4b1ILr+BRzxJNNeVOZAlbi6
/SIXvKulXHFyb47VaCghoAvnI7s5c8OWcRK8LMGWTmpqvnKRA/WJukPfPOHQZifZKu5Z+m3yhE2G
PGpUcuPwObn2JWCGH0JSMEjsbisNECWOn75Q5o0EdXdArZE11jqmUxzXycFEuyaU7KPr2N29RaRS
epRbOX0hWHwt0mpntEs/crZDWmwM8j7pwEeEm/oU9d7KMWDu6ltP2nRIrGIr3JoENvrWQUbpFAIA
mBqsethVVdi6OmEgEkBoSvgCBc/craAOO/DO+mvsLq3uKKRDLsTVi7HBxWjfaPGT/UUm7HQgh8ox
lrJTL6HrzyWb306Ccj7iXeNFXh/sDtVWQiPq3Hfacej8GrRoQhu9v7MiTq+SuKtV8jFaByGzH7+U
1U5tzXs1/Yz64GhiLdLpuAfEBLXAHsqFHenniLLFiRiQyDVHRx0KeYvEylSetAZizylv3jT13dCu
Df6bB0UBMAbkNwLNXZDb4TA5pt7MiBYHxrfmX8TAHHiTD3eWfZdCWAjz19Z/EdAI6XlafrOO5AWB
RL44ysZuCPdJvakS8oh34JmYZohkJ4e7NNw32r4SB1EeACYAO6OG1l5K+RXpCLveFGDsNK43AhS8
piLHEUfaRIyKzxHfMswDyyVF7Nqrr575YpFkDjBJP9qRz7hnOCDHspUHD3ymfR9kGzt5Ca2pxEQS
SAucqP5SyOcqvWTFQ1HdS+KT2PLcu4ePQVwAX9Lza6Lfpz18woaP7VYz7oDoX1efhT4Phpslv+u5
NVMRsyRjQdwRAWtwixJZnmPzQ22UKW9DG62c1pi38lrR01eB0DvPNXIFjJ1EU1f3jqI60UImhoYm
Re1xhMqjV9e4VeW9YtUb8j9npElQOyezROPbKmeiuO8pHc90MLdNVXz6ljYVY6ZC1+6VHCx8zSQ0
UZi8RQ0dKHHEkLWqI2Dehk1++6n072285+oIgy7Rgjdc90C+d52O45p3V47KhxJ8HJKdFr2pqmJK
lNCL18F+MOALcloOZXNWN9ZHi6uOWWpGv6Kwml1fRw8ZCVs2oq2msBmt1gtHQ4uQxATzPAWeWwN1
lkZz08pIsWgoIdHL2jrqobEOymfuD9yVbYMsv1wrQXzIZPPeTKlt0/axc9p1qCtHLw8vrunuZK9/
Z1cEROOsShf1bKK68qwKTbBWIToJ+fHfjF7thN/1RDJUCeqtbcZx1RhjBYYPOldPQ4b7LbaITMAT
Tz/+oFfhjFnCkwco0TGlpTnq+KwcxTBxHjO8Ujr07TwG472ORvKU8RjziwPOTDL9AporqhNMw5Cw
LTdnYMB4XTFDRAxoinubz7d79/xhI+N8StuMIfdYuavFKVDLqaF7i0YnwS/ZCYc+Az7iKl1mbDGs
aKHZwEVo53kO2PK7Hu3d773N7zO2FQY0P7Y82cJNmQODxulCM74SRsGRlUHUWAKz6lp25EWPETJm
0hEMbyZ5Cg7SDykPVl5NdwSjJhlFuDuhmeMRiGEh2pcKV0qSP2j9vWHvUbAG5iyCWuOXt0FjX66K
5a9f8TcBzg9N2vEVa+jHORLJTFm+HDoMV6VySUxBvM5ZxfRrQZVIwtdU4QNW2awdxN5kPtcSD0Ke
6i+R+sRxOdAenBrBqbHHmMgG6J0Md2e75nPtvbQG6dsWie3Cmbco9PSwPtqsNYV1ax3Ij8Hdr9+C
TDP754vOq6enzcmO9jVf/67PzLxYxkeOKh3PPPPaazb6EEc/Y2nOTMo/LMbTGA6bTuPOHI4DT7OP
KPDXr0L5+VWM6UQm8Sw00fFzfRmbKVGgG3hhEDMZ1D/Z1an7BVyPbSCOobrFSbVi4j93mIbVyI5M
b26nF00/t5m79CHe9ZyzvCRHj5JMnVrZUUQs2wHGrP5/aVTy1v2ftzTrIVh41b8vP9LDa/xR/v+Q
hy2Bi4RABjESS93/PlHZvSbux0hI+75G+OFn/6dKEL8BpeFXWjwTPMLjB/k/VYL4Da86ljsmo+DO
qCC+rxJkkJCA8xnEfnNa/Dme1X4DP6ljEcWk9zfjkNSf1hfmAzp4G9YYnULmq5xOS7Hl9Q40yDyy
T1bo3wEAQLZLm2Pe1OUkISXA7hdJagNMkBZ2iThj7w32rAzLuzi0qoUiVbOEfkQWISkbZKwBdTjr
+nDRSPHG8cReR/w8DPaHTTqE6hE2Zk9RN0ghbbQ8n5XoQOMSV0UkH1zM8t99IH+xfMo/T4x4exRm
OrMpoDzml8VIozJrrUyqpuMukCvuJqX1ohrHsvcBJ5ibUvJppYwAAKc9al749uu/P0KHflxJxss7
LoW2rvEIm1+e4SqPrZ6cDMKYWDriAI5LnAXPkD1fY49rIDZc/VWqRDTpYdBhOCzHzmWHENZA4ep7
s1Q1nk2tP/dOdyV1YhMTLzuRRikfjcGYdjwJEavcqmZsr9QpibrUnTcNwVFgQKEwN21E/ji6akOC
7Bgkz9xx2URLjEWsKr8jZnmM3Y/0Ly42F++nd8vtKDSFy83Tg03ox3UTz7urFjqvPKHjT030QZrO
LVBpQcvRs5yUS0YyM0L87qX86gz6vJKaM1JOF88wPhfVweSpGWczlfeWDnwyU941N1oEEumGdF42
RJpu4kB/H6d0aa6h/MHJWRlHE/GggQh/Jls1LR9n6vT4SQNhnqxBoNdz93WeO6hmvLORFkuL9Dmc
onylUa9OLw2zisRgIHjqRh0gLHQ1hP3+wKDgLkdXwSpPogGNSNfQtpl10zxzrRd7G9FQWRQEJBb+
LCEsNc1fYyKb8Wx/evlFQoUtY82IxcDEjxhT7SlTPmXt6hNg0RZMsmkZu5FGtmYxttQ4Yw5RT7cq
AjidgAu1QygoXXRweVgYXhZz+JugWAx7WIrI2WeBeSdbnNG1cu9lBgOkoHlV8LEWBh6RMNCJGksH
4n9zv1wWMbu/hmsk7kk/NXpNossov2ipvJKG5k71kJUq0V60+qvqFyEUvJ6MX4YuaYsZoVGkSel6
0azp80UYivdOdU7E6NCTiwXjIPOpJ/aWnKAZoocOIyrSNsUzF43LB6p03VISBBjJ6bMSEehIEsy1
a3ToKIY/Nezi0pn+TmVGFZDrIkcHu9Ixr9ox86XmuS2Juq1ysWO08EK5PUZgPoSRN8Y7nCwnPBoN
VFstAVek2+2u05pDSEasg5iB/nhMmVZmUI4iHYlFaNubyFEx/xBgSDhTGwXz3D/atbgPTTyrhuD/
D8V9X9YHH0DEpKrwY8liYqTMDwO1epPFiRz1KW0RZQo57wzne5Hq4VL25UWVsXzmzO9GcLTl2yTR
DqCveuVOL6PXwpFP+UgtYrhHhpDPb6/bbhG4+mvk0/ArSJcqzUOmFghfwMuOLRJEVobqxTzk/mZI
vKXZxoxQ6mUXJ/caLuY0l2e2U88b36A/ziEvybYFvc3KuPhNfU36o/AJJ8oebOVFlY11bbTHTtBH
lsuNCOFf4M+N4TBk/QizaNCaao8mdAR96KZp7nw6ttAmrpZsY33vBM5Ss8OlV+Pzp96KiSot8GXU
bb1ErrEr7GCe4EVqHaYLbz2Zz2nAux2e1KTfFXzBg7bTaOmiBjnZ4udyaIRUxLRa7DEFPCM1isei
nbhme5kLBVwkFhcNDOAgbfL+JcV+TNCspqdHy7zZCiAK5DsFUJIczt8AibPBah3SLSHOT20efaPe
BSWrRvpgIuVtcc3S+mJ8EOwF2myrfA+4N8cYM7ZnZh3ZrCijnRZckpSsXGTAKPwi5SJ3JGCnTKMb
3CWljrKSW0Z6d7UPM5K44IgaAw3blzQTUNaSnlKaZ9QPX1tYXzn0BElHL6eUB698pxU9VRAGlOpb
bSoLczB3YfukKsW0AaQCdWPsleRMO+siv685UaaaeAk9dR7DZ8sDZ50mNMj1W5Tdob5dSt6bL983
WXy0zXc5FXtwxEgG3goLe1iVnBWEEHrbTlOUmpIM8pI7Q8TJ3gzaFdlu5TzvMO5lydq2gqUuQyMr
jaMrwudex0SE1NvDVZ4nkQw+KznFkvoC4/dQWNyoJl7vkKer8JdZ228z+TVR7mKrWZSydK+TR0C7
apvqt4qsYKURSyrfVRK+hAPGNMgWBJ4YR50HgsYlN90QcVpQZ2F7LmJ/qevHtHvoQxSOuWyeh/Se
oJt708xWhIAlE45DBcW5UCcu4gLIP4nB/Zcgwuh8wOuuuxlY/aykuGQ6hnuFtpmuucw85ImJJqHz
7+IolCmunY+I7pIcauMjtB3sa2FK4AMu+Bgmrdft+crSQokVex8NKSBkLY/ONRxl7qTAlSjLexlY
LJCUdcs0PqU2ae1nMlmQiz11GTAqp0W53cIvIkXpI9YNyvx2qQgcA/Q2ZUP//HbQ+FsJIf9PUzC+
PyPLSHdQBIpf6pXug//6j+jr6fq7n/xHB57pj0qnnaKTCvlP6qMsfrOo3cgNgd+u4UDh6PVHBx4I
hixr2j++wqnwD/6w9puuE1pjWGgVxbeO/t/owBvUC1+Pf4qMKApOLcWE8s3M8l0h2WYZsXSt0SEU
GjBlKXfUewffzFQGwdkJUOMqknlg+zFqGJLvU9uFZ5P+IoRR31RAIw0wrkstfPFEuwfZyxMQdvQv
SDHOctz8Ts6RpLVIoI6RQ9SF1U0U6V2CQMasz/2ETgVi0m4RCwW0s1GwsyXfVyH9H1FfogKLdZWC
Qw+MtMSEEZ5hOW1T85QU/LeP1GeSSWxxtqPA0inRI+suiZOZu/XHfHsQNGkBldxET0Q/HENkqWun
YHx3Vi9d+j78jDuNlk3lPLjjW8rN7NBB8Pn1GXv8IL9eZGAlKt4iRi66+HqRm7hxcjoLHA7Esu/p
GaU1TTAY/gelQnjTEiFX1vIq7J3LkAW7DrGMGd3HivXhFcbh1y/mi9YV6gm0MX0sqQiFEWPj5scj
cBxQEKR026YIPG1G21KCQSQjM4/QDM25j3rHmpQpVuXaBuiTxDe3zd/i2LhHSfTByOim1qxzcd7P
tHjkgwqduInQQD9UsWsTVuVZcjgPGK3HqfNPruRo7fp6JW1CcxRgMjrdJvEFUuoithKNj6vaUBuc
gI1EQ9xitpk8OERbmBomcoS0vAFSb4D0+zdzWNQxUZsyH7XpvepI+oFJgL0bGJp4aqvMo+wxsZCq
9EZ4az3v08C27U3ClLDnGqdlJuyS1ll2/fXHoP/FgwfCgAGaSfsGhtKXui+RcXO7NgI7LBQlEeH6
yax12vnuzA2Mo9dQIHnMcnX892HtfzpWu1aSh85i/h7sWtO9UNwcOp2nz4t5mZaMRUnrTmonq78/
mUYXHQfNB1bAQwkk6VNVEBGmp0BTrrqS7hQ/v8p5t5PN5iPyymsu7EuZ2he9qXnnyqkr6d9ZGytr
9W3VQhroB+viAQZJbH8jceaoBs5nfWWulVEU0KvhTak/Kjd4/PWVQoL582fOyFEfe0yjVHu8J75b
otImyT2WGSpUGtVSHb2z6X+2JOT1oXbyMuWkxAt3GNa1Za59K70St/FPOoagdL++BGyGujH222h2
AMr88SWEEkM81mLY0BJvN2bnZLG/mG26C7AdG59WVt0h6b6xxp7s3rw00vBe3nkqyxdR04d2NOv/
+qr8NDgVvCJuHNo2hqkhif3xFTm2EYd2wkVhNLOsQg4+JTYpPgypNC+Oi/GwpZBgYvLrP/vz6mHQ
pmBeq9OpQKw/6m+//zCSoRFxN+4XpWuRfRRzLjTWiht+DhI9X8tu7rS0fLSz4GyAMShi7GxVtB1A
u+Wycsh1lnutc29xzDlc8m8+2q5p3XJ53EAPMe49StjC4iH1Z79+4X+RmTYufVw15GUygKkvF4x8
j8i0U5a9hMA2o4l3TL7XcevfwMh37qtkS+d8cJetWidL5t8IKTBiR3yAAHQJa84mThXcHJUdxxv3
vV+/OvOne5wd3WI7p5OKxA8R8Y+X1cQz4ZQBMXRGb6wbheth48MeXH/pVS1yCzjETpuJWULidu2z
4vZ9s01M87Wwh4XDMoabObxZEDGMVNUmnnKrC7ZNA41rl9rYDtha3Cw4jHxkyw+PIWYjy7rQMFhS
IByarn6SgnZaSEibsI3TrFoD5VkbIP9sTKRxkKwMJbsKHykiZQFhuaXyjt+QBok41bJ3MxtjbQrw
IZJ7k1lZsgAgQp7eOXJJqBDGKwln6rhfj39WamlVuzf6GFfVyq59wvvNnU6aVuEn8MlpW/rnQX1q
G+ndx+rooql1WxBDrXX59XX/i7uCy401RaVXyW39DYr93doSBYbmNTbvPCrJ+2KpO+hleyuwuyL8
v4mKpbmP8924yiRacY2QxaAnvBVl9Rj0doeJILgVqXwqC/syvp1fv7y/uC14xLkxODeYqNq/PuWi
IBg0yd1xk3DnKtWH5407nkR3hlbH2vUgwpgVvmGJXE3LNw9pwItSmlnGiQ96FY+k2qlHLYzX42IV
W746WWNsmPm5ffURi4Fh5AFMg/DiWfWxznk8i36cJgqMrTrjYJRpTLaTHYHEN6tjo5EDYzm+20hS
zr31GdicZBrHXxQ2KHuFU+K3XzJ+l9FtMzvdRylgBjiUIjTXRgpLpR1XbX5TSME8oRqc1xV/1lQC
VLPjec+Odlno3/D+nEIcd0EEnSre1REtMFXKronPN43fULY+NlZxLFxpC2KNQ6puXTqdA9WvP4Vv
TcEf50UmOYsYC0zsSGwAXw4dWR1WnSqX+OkS2iJ5WVxN7b33ArA3KcEPSZg8pW7HUZgC14uBR/vo
VaUMCHHA2+SsfHEHZcceoUBfKbKFxVMVGeQBRd1HLYaZFcdkhrvFtdHBG2RoNydVK7Bis84UCtcG
Vnae+y9mwx7fSmy2saHuq3IcoSjWxezhLsr/ZNdVfnaxm/glhMzbNkw60+OK9d2T0dadGSIgYGBX
xruk45ToEL1taWi0cV4q7Z3qvKjCvfVIn799gJahnAofzocw8C/ryCgG7obE15b/TdmZLMeNZGv6
VdruHmWOGVjcu2BMDDIYZFBBMsQNjJQYGBzzDDx9fw5ZVWcpqzO7F1llksgYAIf7Of/5hy6Hc5r1
j3HV/M0D8mf0nOIJVQfVARMI8PnfagNdlpjDtzwgmUFK6kiY9vDTBnSMTGunV+6+mfJz0O5apdHR
//YwVDf+94VhKfkaNel/qOEmzw+rule7hyqaI4vBcwxMRW5Xc5P23L34LREBfuQVXdQRivapl/Or
j3XrCvpOu2mE/hpA1aFxPKcyP1Smf2aSeqJqP+uEHgVRstaH/k6t9r9e038qaMj8pg0g7pn6g6Wt
/v0Pd7erYuAdq+STeyGjc2Qgk6K6TN540Ya/aznUUOr36wTgTqHi20QcEFv67+8We9PUMg2cyGL/
ChCuOA7FuyJWUf9uiA/HK5l9VfUaTQ1zYKbQVEXCKKqLVrpndb5Y3FQz0rFTAuKCV5yv0z59trPw
KtP4injkM/wGDP6kuew0jvhmnzWPs40nTaj6N9HZ6/76Ev65q+PEWDZl3aJ/N3+vSys3FZ4+osbO
OvvkTRUE2Tq7xgPkTAMfvt4SxzYsYA771cXQx3YjTXpNT54qt8FnG4bZ6q8/kbHQ5X5bkMiYYFU7
Jofany40zkE4R/PsrfTeIdrRYrxNi1Z1PR7XFYZbnRx2DaxaN/0pZg6R5bp7vcYp517s2H8f0Myj
F/reMCOB4EqP5Ln9xci58G4wYK9I0qwbZggb4vlkBYINb+p8LAYdSPkeY/SaJV+Nd5bm7eDAs+E5
CHYDp8XIcWjWUOPwdzCxAxx0FwSWTXuwYCtYzNd03/0hZvN1TBD8izS8zSwE/jhQyc1glfsIlbns
2ztLtM3a8cSHNoyfRlD7K38my4Wxz080YRgWpLxFcjC1BrezAc8+kTrRCrx5lU3usVFtY4+1+E1l
Uh+5QbM3o/oZ3siH0+TfE2nLTZyOr0HWPHUVEUmIFoP6a+h+2Ecnyx2oJ5m/yuSnzYQK2gse55Hr
AkceAissV6WPA2Sd7Yk9y1ZWxVEUaPEVoUWJvWV8jdonFIu8LeQWnBB58BsswKNGBwcGIfheqG2z
NN85NsiC7FkyVt7dgMAislELyLa6V3d4DU9DCo7SBtB6iyr+JIjsqjqPqHLPVmaeaqf0cdbMVkmp
fQ3436DfPDgBLXqxbclL1XyetkDTPnKP7OKigm+Gkbun3wWFaqqjFm9HVRX0iMJmEu9MM7kOFU8R
DdKmsuxPV3M4k+vL0vZPWfQpMvHYxysNIsrSEabU1TpTKHUmLJchN803l9s52RVL0aLCiIjJKKED
zfiKxHr4fVa1Vmd471rUfq/s6FqE/l61xTXm5o1mHDB9BFxysr1HyDvBHjxZZU3xURrmrp7ZWtU1
Kbxz4eoQ+An2gJgCtS/DmF2x2yUiAeKf2vKShnz92ewf0jR9CjsUKUspF/tMA5f2SadSISfpPGB3
N+G1RdM33mSQN+toPs5dejAQkSF8YyOKMUjHkHVXNimJJHytGn2IN2hrUwNNH6jpb/qKeid1jqqC
Hcf0QMKto/k+Ygj9p5xGtEf2eTJMXAz2rSqE6jm6ashqBo1CuZjucpFi4wCmJrV7v4wSAA7M4Utn
J+LqscifZMnyEaF3RHLwXGvWhvbn77pN/c/VAL03sBH0RSpSbBX/fQfvun6CegahRPb9vU/FOZoW
jqMIv1h3WmcebV3DQwafLSVy/uttjdL0T+cH704DjhCcHEqcHf/93Zmk6vUQ98izU9Aeo2LnUivD
pyNT54OZe+fUTg4LxKjjja6WhGpIgtC/FT2tBldM1OnBaR7nqXpOM1ZG5cxPVSkf1GFTjxbGBzqh
NKq8jmERcnwznhuK7gy/CURR8pbGiJI6xHK9EsqrooiebZvI4l66ch2b3lrM8brEzI74kbOMHo0m
nm9KGK0kXaXNvczJksooE1J88qd62g+IEIHIKGZlQ9E+Y2CGL4J+P6l1nsii3AZV8jlwBrYqh3zC
L7aM4k+FCLJlkcMTpJ9NSitYzOnVbYuDF5i3yCjCtrlY6gdU4ebSwd20I0cNzv58+olvHkid8ff8
niigrE/RAtX2Tp2Wqj6zI87eydilXkculB3Z1OOEyFUxR1fZPfjS69Yxzguh5qxqhM41D1cX0LYl
I07BKX5iHIY2T2KXQ71k8seSqTpYjhpbkMV5oaniSOlAGZVtCxOlu0CiEjZWtun7+b6cm63b5tAK
5/bi6gQ+Dph4uXhLBCaVtSoF0uUY1RBN1PrmV//S4s0SSeyRXI2ntrosqKa6Ugq4y4ABS1qfFdD2
U14oueynbreXooKqC/8aQIxKLW8uovXOyy3y6OoCCrsbr8V+XWuqtV11d5bkPntAitK8i3vxPibp
J2KhMAxPfZl+tqQk0R2xJ9f+eGqrYE/6RVYzzJs0QOlEaB+eV5+yOX00STzBbIZ7V3FH7QAPnPkL
vsmtwuGSni6+z9kEhHHyqARLpspak5wdWrDU4XTLLI6JwgDGkBi21ExK1SJuesA+ExRAuiCWONVc
mpEjTltAzA57RtyRawpM9TJJZpzUgTSEzaMwsw/ZB+esp0SqEwmuZzwuE4DlOUknDx6Cb98x2sB6
TX4TCmKfY0AFtx5uEXfdz0B/qa+f5tI7JuSsMWd8lm26161hK8z6HGvQNEf73LHWBD286vmlegZb
s/hIsBPx3HeiTS/N/A1HYCg9en3RtPFtyi4DIcYxHzbziNHxoztC7/dzzsabB2y2mokohuSpzXLG
NFb0qbYCqYcwwJUbg17REOL0FGTToU31U7m0MpwZHOKcgON8a1bMXNWTkecxQS7cwVaZXabtF2EN
JzNw9lph9hxQ81YGbEBS1ZGt+AC7mlfLovKg7nhUQqvYaliRClte/t6gfu8RIczRYzbxS+oS5wlx
GRjxxTD9dTvY1Cbto9aMDLDHVd4dm8h50afwakcKUI15amcFDrOHnGvsaGBTmon9InWeBlyPclUl
zCpabihK7jj9aJDQY0q1np0ieIn9a6er9QehzqmicqW7fNMejDdPgnMZE0Ke3ZHO96My0r3JLsRc
lns7Te69F4vrMpvwXUy//Hw9VtiURXHwjQQIeddl5s6EDMIJzL5Qa+ZWn/u9TQrB8t1zJrJ4B4ES
yohxuqsHD52f+TtjJKzcnatL0+Umd6UCfb86HdiFNFfLHS0ciXUZi23ik8ZacTEYnCG57TfCE9QH
nOE3nuSrDKXWwZ9tnlKH+0kawZcjRkYOyATbKL2OZopmAMhI440YanPLT4Y+vScNZ//y/Gha+C4a
fzuoFn5okrXZdipur7np4XswDrHP5ZjBS2wuKNoO8ah9EChGX0K3MvNngOa67I8p7AUKpjwMzgqw
8H3tSzVQYQF6JPJ15jYrtyC+lsBADD2+FETRm+lhaev92UEZUF0UsO5RUvWztwtRAKhlZ4egcg4/
6Kafqv0rDPsYMwcwarnst5mVHYbq1W8QUVLF2V1ydXtaEPUAQIs+zKWt3JduXdSFpEswo6f8zGkr
BZE8IrlOkblTo74fdRhdsvY8mONurqtLKLJr0wZ7UuqO44AxUnJYnjdVE/2zF6sNAjkJnjD4q9E4
CYNFI2PnOJKehOwQrhdVjztxc8Hy5s7Dy7ehWiMd9BJihNTrzMpnVJ+AtRyHPU+rMFsmUdNbZtvH
FJUh+WmMYGr9LS/LraDiUptVUnLvUpPbHdVvDFSJ0szGZ/IJ1wBZ2ENazcXtjC10djCxApY+caPY
U0ka6yzIDjHHARL2g4GRiDrt1NEwG1R2Ms2ufl4coH/5K1D+kQ2o/7LEdnCwaka2clL1bjVXLyNm
rYmlBBhtW24j+dp6JKnhFoqRFtbC2Jgo61hOqbHDf8nKJ/A67ok6JyM5KI2R+6aNvrdidoOyNBw9
NBz+UXatvKsD82Q1hYUP7Pxe27W7E2X+GIkSb04ToaGbwK8S8c6yS+xarI7cO8aumOPJhyCq9ZtC
Rz4ZJDBXHM44zSzfjVFC5nOTkc4n/ZgaebVz5DoJS516nRM5MDczQZ9miznVgDcEVR6WURwpycCm
EZjQu/yQz5k6Jx6nYsWlaTeBR7hIQ4ykFDz6U8Wxn3fBiwXbXs8DuRnj6Y64bSiASVNCbXfv3bbv
NnoA3iFRuyZ+vtPLsbhFFcvEaqggQcD/x5aq28QwF7gdYXxfedDk+Fx/XUnqfy5jVbQhkxz+4wRQ
UcB/hD28tE2G2BLgqSznuaieIrRMnKCfTeefOxtgy+UqlsywUFr/3RCJEcmf6ljXdLCEtAltpMdZ
ZoJ/QF3arpadExFzi2nrSFDihggZfWWNuMvEYbq2AhRV0sak2NpGvenu4H4WMJ/cjwf8gaDPO9Vl
IJ5tl6XaxwI5BSUVVexTQ+p6tTVKPCEslyMgyhimyLJ90/X2TrWIUS73ScMUwwoDuR4M2GZxk0Gj
bS4OW0fd87UthPEiL186FyVGOu6X2pSZO2kA9UHX2ssy8B81Ojj2yd2QUSCpsskPKJ3YVmyMZ8sh
edPCoiS8B8igRncE0oRrmE0/2Jun2Phe5M39bNOXa9YBBzlMlhX676XsX7DbGmUCoHDpDHiVnbxY
M444TiPWg4FqjnRbJ4s7I9Zh5Nk0844RRf0oZl6vaPmayHztrkewzJ8zXiZXvZ5URW9NdJmtvSiY
NenY4xJIaIlFiWdVJ6J/UfTLjvRgyADw2n4RFST7faZgPLvnNApH5wjPU940ZnNMh2jrsx1rE/1f
59OV+DU6+rZ8m/BtQe9EhTaJEfxxJcfiwYg4xq2AXQou5Y0M82+SSk+UPe5L0Vm16RMKMeKZ91y7
S2Az73URGCbufdlxIpVCP8UKaM8dHGTbnOmNiamjIDbBz2LCBMfgXUgdxdiEuLh4M7BkWOnrkad0
zLGg405xR0o4GdInUCJkmiSjhP3IfvYyfN4q8MAV5iSDwceUFrQAddTBbpW4wqwcdWZisnRYAJ1U
n/Fe6O/tiTq+CnlhvYiZQCJPkxO/OUWwxGRJyFpV478UskgKUR7cJsc1jmwPm0ly0/1M24ZyBG9G
u2YvsrMD9QfW7Yw2VgRt3lYZe5tZAmKpyXVC7RSgL7pJJiIk7pMA243K8vRVrJ9L6uAx4AeFSdtm
Ws22k9mFUOsJgiLQVF5gxBTIb8uaS3zK5wkHRDZLVGm87JBSI1uMFRIlXXEQJlDhWyETXjVlzgdx
7+c4zXACq/s/0+2KACKLTU0KMn0sBvZFpoqki1KUTAoomLCPulmiTDEKqwfsn3OXL5PJgvZgEJ9i
4lyYSUxOAkm52W0JcuYWqwal0rv30MGlNVO1pm3xjWN6x7Vl4KLsF6rK0tF/NXUEW5qzCNOIgzsQ
fJhOBCrZWUOAlsUezatvZhn366ZFFWgI9IU8DauyRSRepdFRNX2iitMNwNwLsV7F1syaaTs7zjf/
gpeDv62ryL3RxiZfW60hN/n0bZRzuWkxFmjyet/n7qllQLBBGjauBLoy08S6ZxiyjZlyEWc6BFPT
D+hD7gVtADFUOQ8MnGtRou9Gu/QaVVGFnnA4WqVF8KDAf9btdBwluFYx/QZGa6OFwLPc186JtWSj
sjS+jCHHvtoj9C3DTWfXCAzCraYnZS5yy5tuZm0G1rOwXHx1o6M+smiD/K4LIh7iVha7pGgwSBry
L0ebr05ht49GT2CBMX0M6bR3WrFDpolZqemTnOh4J6N6trS8x3UmeBD1+FKM3Nwq2TDCveOwH2LP
37AdwegxnQd26r1phBTfPp74boz4Mw2hF05hdVeYxUNbVNPDFA1XLR6avWdYZJjl+npwiGS3DOwS
HUgzlXfoUdWuDb0/ZAlCuGAycNfXd20xhDD/ppewx1vbarvoptLnD5doPpgizsQyzI+TOzyaHoov
fSrwz0k7Qoni8c6J5UNjGj8yAjs28Aqe9H6aHhn74B2upKnZdEdJINd9C+TVUwciWSq/ogkzzbGh
tVY7suqQyEq/ICY/iYjCZw6mH2k2nPo89rfIqa4hdNxuirFF4/IbxJAzyI0Yzd1ZNrBWNH+6SXh1
G2e/tOdtkh0Mpg956t2ptr7k9Y3kxYmbr6xh003REnZDvlH4olRtrzZqX6PNDgWaEzvsZaryV3V5
6aDfneKHxD04agytmjtPoZcu+2z6PrjTu+oN1UGnGmw3hBLcvRoT21NHWvYcbpukvhRDeo0D3lgH
SysrQz3ExaHpOW+SFzWVUVhiabId66LejS65ZIyLM8s5Axe8DkZ9/+u3R/kpIo4gxmRQWyl7RUgb
hvUS1VVnySuj1UPkZD/MnBnhjV14P9y8vSicJtTK518UOl4jG2EEhdXTlMon1VyrKiU3GRp6CNH7
eaMumZHaZwXAKaxkGtInsstu68Lbq9O0yOy9j1yeDpCtLP6kOL9mcXxdcFZybcabkbo6B2RVvBm/
pE1OMzb65dp3uuSxw8Vs3BYll8SZ5WH510qFNRiuR/NMUy4UGDEXF6y8DnLK3xgkcaA65lMwXSCX
nZHrr3PR3WUznSIOGoqrooYlWgPMFqlhqoELi5uOzdqf7WPC14hddYbM3GUNiiBigpfEUdkG7LgK
4Ca5uKZXJN2xVMAqlOyuEeztlNMqvBrOOkmHYfhstdVaann+FBQoVvqkRS0LWb6vdZIbtA7UblJJ
IePOkNtOZwfQyJRfWTXzDBL7VNDAde6Dg4BRroZzYLLhTUi6da3UqwnVTCq5CMvhGfXUC4oDYCiX
alg3hSKYxCVWsfE6I0qzaigabItlzxh76HQqAb6LatJcPzm4lCsFcLcakyt0um6TAzPkg9maR8dL
PlWjN7o0VMJcq65SqpsUQCpS3ZsqvRKrO4QNdt5oCeDrbEvVfgUeKKGhMnLv/Dq/6ny0iXUnR0rF
qDFOVPcnE+R7mOCUuekqTAowJ35RnXCzG15V0dgzt03D+bFFWkENQkokwJkCSyzmvm2YHfyYzjYl
fMMJP3GFxEdawXMu8Q5W+klWEtRG3IWw8Xv3Oe8RwuC0SmanMdOUx4lBKEC4Xso0dQG6sv+uBQf6
m4sOSCQImIjL8XFU5KCl2HUK7dIThfhrkkR6zpPEESEraUBCgYPKFJ9iZGIB2AEwNW8+aZSgto2N
7pR+Bx0nJPlRj+qtU3+FbYbjcsidyybWN95axMCMTDjYI4y0upgjovF5NbUs6LprH0eHKi/YCEbK
yVCsnbZ8HnT54rlrWHzXpGuPlCbbBAC1baNrlgRYU6e8UxzSHvOs2VZ5j17ldulhl3FDo+XNOmOp
5Nh9DbHzRs/HMydvDTP8jBUOjQ6Yoag3bHQDsj5mMjwTRsrQ/U7tA4rRuOCIFoGvmtvcVw3kcHV3
GiYzyyQHggoAwfggR38PTIQXnErJHMfhPNhb3WsvClTi5IeSxYQnCNMr+5XcqE4xd8Gty74aEFJ0
BJdyoaTgK9DlCkA1u8jxhcgJNlfoSeA3q9xKCXfrcZJPLJO0Y3DBG9fWfuY4+aFmph2pJsJ48x6j
wzLFRGB8LTI6aWdaEKvSZG5U7dLoe04amZi5ZEunv/Ad5xSeUGq9M9/dViYD4kGdAigoWOczsgzr
2ZXtpXPlVe2ky//j+e4N8a1ZzifUJDw93DwiuL8Uc0mv0KBPj4qnF4zfJml+dcC3QvR7zdYSzAHY
4tvcKlaRuwHn+Ix6ysjlLR2XCj5RHDBNPBeglAsLNS2D81TrO7vQiIbwMNi71rl9pNkFDwSk9wGn
taF+VvwcpvFHBTMr+iBmFOT0sO8nTf9ZiCJe+b0fr2IcgroUSSzUBqJfpmqDe4q39bQa7n95CI3s
ZRiG+daOtS+3Ykw7+GHFXBIX+yKhPE5Ef8mgjK7IzrFUnvgCJC4HV9bL56Fxjnn3NIS0SIneMrRO
ZgsfsaPqBcOcL7gA06HwB2QS0yGmNWa+S3RJ1VTMGvz8Fs3kvdETHehOzDFxBCgYxZYlZ53thaho
Rop5eKl2BbyzvDkMLLkJ9Dcn1uxdEeT3CE3xnWgwCImwbQwxanDAWrZd6H36Y/Vhp4WPnMV7DKQZ
bUo16mtw+ohjgm5KHXpTUZPJUY7UvQ3Ap5rGLXV80PsbfeStl0IcQ6u3Isu/KwpK7j21nVig5JRx
wEDDVynm86z7h7jMAPjH4CWXfXbTJ1wYi7h3knU7bJt4DsKY+WjUkSDU+oTVtvo+ou0uJgW/GAyz
C9r50CnJoME6sndGE8ctTH6jTD7D4dc23ZzehHmgXKSwa5MNXTE8al6yEfwuNXXZzP1mKWc0A2w3
Iy1wNGZ8FBX/XX+oNIm9sMX8FrbQSbfsk1PSfNU1CzUkVSTuUJD55YiYcLpYLtNHz/qp+DubwPga
a3r9ZaNwUvIkZy849DbFjKJtz9H8wGyCNGXF32aLKNez/p22F+iccepaksPQmiUpTToi1PDwnEMY
oPxFf1cXiGrbRqzd3vvWF9WtOtPUfKqM3x0c6krF9OS0xDPG4yPTMnlF+KmQVOgvX45/Lgb/XtrF
JXB4nFKqqMHjxkXWGTfeDy/p/VVXs7csdI9uTH/0pOEWsXjGuQoKQVtc8H+kyXenU6bTbI+9vDpz
uXM8XPECjTuuGGF6HWxi7Ycfxk+9iRV+z3pXk91GJE+6cFdpziluzkrnlwA8m8XrJMAVcm8g5Au3
EfwbVroE5142ownxDhSAqJO4X4CzJjI90ROowa6iaGMvvQfU4jcUkBgK52jnw8cQgPUQSh0nw6nr
GIwtI4LKQ7OD6RbSKnFi9H9RfLAEOtltm6jMsIJ6X2bx2hp6RInEurmz/RXzFK7RwT03koTfeIBw
0JvvWi0Q4WagqNhDl6U+bhTZ0xvHH6Vl4pIM5hZb4YPjEyhgCvqSkg5xQeKXVdFN+k+31F6qohVb
NJM3IXN6PAQiUkLyeh3lPwlDMveGhhFy65HNPs8XjGf0myRnrIc7IfZ6Hg1MKlBkNGEf3PXj/Fj3
HLvQ+OFu+M58W8fjnhnNA2fUNvYVbqgsyTropIZJGmdqiNsam0qYAS1wYKiSjNVVn626XUUIRWsE
oZvuMzPodWLT/ixn4y1OcTa1CBKJ+0eI51rziF3fkwW/FL9P/qdU43hRU3Wram45eGfFHSlqf+P3
MCVyDpmuxp4CaQxGNi4FYKznSEu6l9DlNqYGeHYUBRerZS8sSs4oxqbnjHCIrOFy08maVKnmttXq
dxgfNAbMfBYya1SK6+SVp1zdlt6igTS7DU0hEaddD1OTkZ9T81nmwKlu4kGliHTsD7kuL1agjcjB
hofUxB7Dzogygglx52uY5mCogPiVXTjFPq8e5Hw7uxsRtfjAtDyIcAP0Ookx7RzAm31CXbr85wgm
vhlkdJ3xIjdcFXDWMscnZYb0gMl6bipTTfLkxoqx4Q2o6KqWzlSwK/waPuV8sY72qU6+1a7/oS4d
E27vppBMleaco59S0fU57ws3YJfQ2oMdTDBaDOiQsU/cWfDZGNaJGmcnC8jiUBeiDLSEtn0dh6rv
URU0RvBKd4lRt8U1q02GX/h5j8m6rPDTCpXGgXWBmSrlIAzo701MVKnaOwy7wo+47tAnsIFoPazQ
cHyVCi5TNJQGM2k0ROx2HzrTH4yGeeSFbp5ajt9xPKNy+VIDFturSN0IH3HVAbFHJkQRd+e22Xs0
uFereFzoHsAPjJNsKrHgNnOQkU8xe5RuYpyLUtNJXEC8ZL9soL+aKf3A3k16ndqijDF/zcdDofir
y6slxFusdDoeENbyiHUZGuHkc3bNY4ajIuN+WVJu6Ky72tCQa0q5E4UFJpQwaLJcHIia17rOf/q0
e8b0HEtOTR/a0Ab3q+hmbCuXVV1/DwNCcrLgFhcz+RBV74OQ9toQBQLj4L6O8Brys5TYbnO1EHwl
5cxyEbqMIh6HDr18qog1R7POIZHW5qsybA0pFEJJubJQUjQBB8VFUrVQvM2Zu4sm+UjY2mc/AvwP
lnG1IDAsEGg7RT87y7r1quzsJfWjbeEgNQ/GD99AtKgEUVZIAKBRj5xxah2QafOpVf3OFaG/LTpo
QUHwNTaGsVnw76JgQ/ECA5O0RF/ZEcfCaD4z4jY2ruYjO5bFXVhDnk8UTOyjDZ3IfWg45GIUCHNU
bTTuTB02rx1RiWlifUGoerQ6LhDAETpnL/9YeBRVxz7RlbvlUI9G/TuN4A7HWuamatqsmrFMpyhw
BNHjQZmtg6OhR/nK5xn7dR9Vaa0YE21eokrTblGUv2C1hP11y2baFhwPXl+9tlO9r7LquPCpljpl
OU49QQurBfUpEPO9jXXmViptXiATsnG+Nz2UjIqmZbk3Tj9iDOPZJzzDNrZd3vuEnxdKz4A2fuPD
ywqZ2kKFGsBCB7FJQkh5CqckCZVAHAGvqjBKaGkkFCimottr50WUFHTufYTmvTSNHC5hVFPiYUGs
dv+8UcPv6blK2a115ReZDz8mnCyRTNBuaSiLuJjJ3tUVa8/nQG81IugCRZwzDXNFwi5HVafdujGM
E8FfG2FOhYFHWmb1rDeDv1pO2ImmKxYlpHaM30ae9KLkrW032NnIuDM1lF5YUC1EdbwCqcWU5k9T
c3gvIfPg1KIVXrma9xDEVc0oYu52hXnrhRyNiQVqFqiwVA1LNnh79QVJX34zRj0ZKI7OQBdSnq8+
tYtdOhND/22KqpeFIbc8rZ4JsJsph9pO/0os3tRWXU6h6U8VhKGF+iCgKS0/PIrm02JIr1rntv7M
g/F1zskR9XiGflHYaueVqdLWztWeCVC1dMT9zD7ouwwR6JXZMkgKMn8gIlayhWp0XxOMD5afWZjx
uSora87WHPPOtYbievJa90bfK3Kaz0DjRnEy1BB5VsNck8bMooQnLAk6gYOCstdMKg/OFRItIHWa
41OfopDzFenxr2d0i/vS7xxWWN1QA+HU/kr9/eOMzikpLpjijSvFLu/b/FwN9TbkSaEXpqZUoL0+
0dIp/ZsCCkzlIW+U/M2EoXWXAyukalKsgDGYrU/B8M0c7cfSjL4Bxrp/M1I0/hO3GQUWCj5LN3jP
37jN4xxOtcfOCCBdPGiZdisA79rU2wNnH72KVtGA+DqE7Um3s5fA1x94jZUV2+eKpPAk077U2N1Q
FIWkCreFW98WZnVfgIfFzKn++uLaSp71+8VVfk0GLGxg+d9537YI3HRqwewnvf0McBJXNXYwBB+i
0CDHsv+48kTv9zzjJb4QrRLZXBYMcOH0K+RBpmyslEUKqFionGSq3udZfLvQSxS5QP0XKDaCrPTH
zE/3Uwt6RFyUYglQWXx6VDVabtwtfLSFBqAGiUutL7vgzZx/dQND/ZYzp+BZotL6JfFgAxVJ3N6W
0DsS6qF+Kt9F95rX1Cx/fa1QP//pYuE2ZEGl9jCS0HX7N5J83NR111VYFLgyXWP++WKskLaW2K3k
943dH/04JXOeGjewrfugjIn4iyEvTGX7nAG9gj7sS4e5C104m6uNtx+BBSvZCnPbM6DrpHuYauD1
voJBCNTob8vgwdAJ7R2qfmMo0rXQp7PWkNxC6Y0Fso0TR67P8m7o0ydBZ1gO7FvQrFsSn9Z1QFx5
r4Xf7di7wLo7xwFgKvYi7k14LAQ/Fsoo3TDPYzgS/NRTXhc3+71RV2Jdaf5t27g24zFGlLgb5A1O
EZDFVrNmsnnkJnO7kQWiV8NHS+zK0hyZRG8xHuzWekXPE9XuV9F4sGA6GIY6t0jVpFnW/uzeTVWT
9zn2Db64V2XmIg9ZZrkGtgwcS/bCXlv4PItMxu2okCdqVTjI8Zp+QMVTyOewdN/UBDcwYM8QkuzG
/asa4EFjP4tZnBz6uy0J3JfIDF/zjvdhRysnVhD9zkNjz89kd1Mb+sFXaGh7XWKkochoCtUNB7nv
XEJK2eY5iuy9wg5UwxhIwI/oqistgVzoXKosK4W3d6R37w9bi+IZcsF90qiXUlWtAm8tpmfYgcsf
EvfzLswYoNXkaygOy9I9YEGeVYw11S8t+jqN0lJhRExSwdhhqYQFV60nP0c1Mfkrnwl3c2bYFWNP
9TBWRnPQR2+TqK6qcHMwn0E+VDogRtOf3YhX51QntiiaDk6ov9U+XPRmxB9mYC46Uio58gN7xtuu
6d+widqrF1U4tJK7NR0/V+HnWJWQauZh2MrG4eOMP9wa69RCUA82XIcEevNSIdFeXOPR2ilmkxKf
qta4RC/lCxMrfLxMXP0xcoFmSybaSv9p1QDkjPB/iSojNzgLoOqaX1G/RpbPOex0xkj1Bh4CDOTn
0Imvtrp/ar4yRtZJHfHUGOROV8+KXq0UUVJdYDVhh5bn681zP+GAM70t7K6F2h5nzqkqtY0mtC/T
zVZ42J1EGH3Cf3+YW+ehrvWTndowh2fclWLbu2GXeOryGUMa23ztvWSzlB2KGa8bnMuBVX6aZLOX
Sq6Fc8KlTspDPQAXZRyuivgYt+Khy+S3pUsRI3QbXfvQLMQiOJhRSrDIpgQdZf0a+9mXyQ6qDyxc
cMgMBPq7W7KSluJYQZmlW2FpNq1BT/dRQTdiRqumysmK8MAyfqE5lXcbYtcbNdpX7Q4HBuL7PuEp
iMf42gi2fWkxLptw3vZ5qlvlzNBP5m0rJNcjoWnUkmCbWxU79xA+wez/GealgcgOtI0HPocDdNMF
w45T97kUGrugF9M7mpjGY7m/NAJClV4mZsWh6H4s+JbhLM/0D2cKgzUDMlW2Ldv2/5fPyO3mefO7
jd+/ef09fNuef/8B9Q7/cgNs/mf5Z2zF1h/tx7/9YZO3MfHZ3Vc9PX81Xdr+035D/eT/6z/+r6/l
Vc5T+fXf//XxM4uRXDZtHf9oOYR+/dv+53//F24iKv9IKRL/wuXvK6m//i+/9S8PEgxc8RlBzAd/
ntrqX/5++j9cl14RWT0nnbLq+5cFif0P10Ig5jm2iy8I1P//Y0Fi/8M2HMvGLE4YpmXyW/+8Bk+/
ig0uH1fzP5uy2f6fWVmo0ahJfN/E1gFZOefwH2hRdAoO3RYwj5P9hLi1MXoLxx22nUzaFzcSzhrf
+Q3ZSisvCm7m2r6Zm/pu1ma6fdIy0vhbOXirTOcopaV+ZsjBBh6P0FWhw+AbnUAMwXWD1u+19ecn
mtEXKckvi3mHpFgPfYJHjhBM1YZNMq6nENOfVu7SgTPVF/MuL/0t7RTFsrlyGuLGMdVBELFNp446
H6UsmPF6ziArElhuFHejifEshkIk0AwYSQXWOiU+MYwYXri0XgxK6ojBfmcX3WmeeAJyklHEbByn
qd/JdEwAD/3nEa3LTVv2yEQjuYpKSJMIWMIy3YnePjQRfAvN1XqE89C2rDcXmYxmFMfajJpN+r+5
O6/d5rEsbd9Qs8AcTiWSkqhgy9k+IRxJbuYcrv5/WB0qTE8Dhf9kZoBKqA+WbYW913qjvW4fy1rt
bgOhfs5k9mkzb0P1xuyko03KX9nUN5qpn+0JpId5ekeiB4ICGoqLytqlRWCDFnMIex3imcTKSRIu
tlM/7YRB8qzWzYd0CuEYZK8i6ByK4oDb2K27gli7e1u8QM5uOREBK5SbarUFoy4T4Sso5I2Mw1yi
O0IW0UGOqZZzSKGLeJbyeGNQQEM0Nb3zRNuKyi3Cm5D6jyqN90vxOtMGM60/B/FzpjzuBHpGVQEx
R/KoKOkOimk/NrTMSg8VowuKOaiwVHqbTCLZjdhXWbQaXrS6MTd8WLYaGyNmA3cmC73RKCaoPpMR
tUz+0kFQmMNNNqB+kPdSEaiITMQ0blZthPowKdWTFVcbDRWqEY5boxoPUFG3QKVYhWKWcqQzSnnR
DYms7MlNl53JeiA9r9dBhuXNjmm/ASIZCVyW62ctjLZ6Pu2yXPEb+d1AOaYdBuCkivILMhTTFjeK
eoLg98ywCTSkzgZv8wYTuL5UbkyBrzwi4qrIDo7SjwRUVhf6XTIcdc3EsNIdW+QOSyXRXDHdIWKZ
gcw6nCksc313mDrKk8k3FlV+UGV9F0dfDBm0lxfepMg7uib8snUCKe19S2E6jNgPG4YOsdBuTULk
B4gUnrzzmDxVA32/2j4rL3HENz+FlJU0Z3J1Uqjp9mECUcrrGPNauu+T21I2b+dRvul6gi9T9GZV
Vn9bUvfc9U9iAvaOzljgd5I5+wP3NOETwK4W2CdAW6y6a2YYbVVuVKP7zpSccoBpn2XTNZXvREOn
UJkFIlY3tB6VFd02keNaPZyG5MeVguZqIAONPqi7ODwKKkEBb6DDYIWgAVUR6Naxj35M5yWvbJ/Y
Aw1Qrj8n4BqN7LbtTZy9qcN14d2bjufCXjl6dYd5itaQO7m4yASOJ80H5mUQwh9FOmJRGoFAonp0
85G0/QGyjq/iyRX9UWN5R4XsZ6a5hbg9tMbFyrmJdSTFlBm1Cp9Q1R9YnGwmrppSNotwfqd3fGGl
UNn7tMr2XFes+RW2N3XHTXscgQBNGl7NUezKkfaYKnpWltgr5E+pL25nyrSXlhAR5nE0TsVJgAga
Aw6W9nnMUeI10UPPrKXPEvNV8Tiq0VkzitIVVnYupPCzyAQymYJv3JZ3E94dIA+q7ebo2+qs/Sg7
QU0WPrBBZOWPhvRdmPOmojMJSU8Zw1RPsc+shixDu5Tq4o5iuDXCskRXCLKpwlU0yW3PwZho8b6Q
jBFbAxBmjkpW+khERBIzbTQAhnLynqbNB4jzDaMRaBRp3gu1SF0zP6lVRPRc8aMZGR/beZ9NakBe
6X6uEFm0jR9r7akbMMVShtyo4rUzWq8gx7SOPqe4O0imBAkLt9V/R/P7stR4f2qkme0dvZmeDpGo
JHTXmuSfdudsiF/swkAJSWCgbZOC+DbWr3O22pYf2koQcpc9NADQSdY8muib23LamwIHzHAzt/k2
T+7NyWJ7OTQCaYJDeZXckjaOAgIkfUKMSdwkhlAIlAQZtrNg9nhe9GMzkrY41BtZujb580Sle4XK
XPBWtEn5HCIUZBEZ/Ds7VfcQ/h5AJmtEnx8qqdhNCSRCuPhKQv7IWMJQdfanTiXZUHykjGvGQhh3
2PGFsjszaBJ8r+X3zURgUXsngxay5AUDGCkG42J4yFmYYcHI4hw9VHbUJ58tvKFhz/s6KbxY6TyT
vL2pexVYSoZ29tqYrVL5Mkd+3RrEzA43slmzb83g33GqHq2oeq9ZkZZ8pb2IkyCQXhtp961teNMe
8yqfEDT6Bap8mbFgomhHyWHiU6gBrZj3EUdJZTl8uPYLwerZzcyTlSjNxiAur1rsm3SJ9rq9V6OU
WEOAi1yJd0ve7qep9rUx+m4TG/VI67fU9UiLsXM642yr0ZNCPIbUQzlkoepLw0zHY0JOE9lTlB06
HU0WxAGuXaBsZo9hk25NJJJZ3+7/+tD7UOb89b9mqiVzmDnvP0215I9F/2Ws/fuX/X2stRlDMYQy
oqqU1MiAcP8ca+1fgGtIplYsRPZ0cfIHvyXrWSSgISg1DUA7c3Xt/zNZz/yFBBgFJA8nyhrVp/+V
sXYFh35D2tacKhkGmQGaH+3XB/zjUCtw5zYal+7WBm3LaKizQhnyAAarev7d8/KPgfr3CfzK3+23
f/pmpHOvo7hNjTERC3/8ZqZkw6yT84v7hMuG/Hp9eqspY3eEwFf1pvccABWE1sWwheb1NOVSFGw+
Ye7i6rolj2SnqeOzabVurBiXSq9Lt2JmmNvus85v+6SCM0HMUovb3IRkbFFqCf0nUsK7PleQbFFi
nxkL2U30yE3lzsjGQ/R3OTYBmnO5Q3tBgOoD+yuOkQSbSmAlgS4COwksWjLsk5Z82M3OojW+X6dv
0GqSB3uWU8TRns0ths+KSsJxvmvotCiYQlM8NW0Qh7sZrXarDySNIKFgdB5uRoPiEqo1iTbc6HaJ
l0raDZG0r6SrzUUT1RssQVV3j+RmI3dv8CB9ikCxPyja4rVs5GP6pUJ7eUhilsvc6qt062UQbxYt
Xm4j8s5Na/FV6PRmaAVcebJDo8v54ARjzC3ez1u16YJMJd+mLWFQEBzu9LT+Nq3p1kBSxpPr0Kv1
KSkUDjUYfci8XXeL4SRP+nFBRTKNFKfo1GBpKeidPAG3JW9RP5iuhe3c7aRyb3DuhbWZorgXB5QR
a8UbharjWaTxMVOKo02xSKImnlRy1lF4GFe2V6U3jUoNjdZeDQIf6d47KwPeUCoSVZ5pWS+5re5K
y4QGORP7vNciJoiOsGfchVXGJBwVLzo1ZvxrWZ6VAdDJmQKpMtyZJ1BWwyBX652tNtd0JKLZ4aFz
yCzKIKRSCUrzqMKoVZ2EIG15jYR6S4KwwUlvsYSk06WeJy8yTA2MDG1vWl2s9rWob+ZSdisTb6/Z
nZHFn/tJuh211hWq7Y+rKMei0x0pgC1r266i/h0oJtZShwcOKWqLljtlan6U0DhqxBYZ3cAUpKDk
iLWfgf3NngBZioyzf17zKMe2m4gccN5KSlzJpcKmPD03ghbNmYTVYU5lyoT0UzV0btgZPXYaxBzS
Mt5yvGybSlprEB+lNZugFeWzbZk+lhoPduW77rscdrp+lWvjUQ/rYApR4y9wysPgwezTlWDeaDiA
VPtJZ2vtJoC/6ZrN3mLetl3h9cVjxZBaqLQrkftF9066lZiH0OPcxqVOo2/T3Ld2xPPmKl3sqWHt
W7B/UQnLG3Ox9nF01ZX2qZ6wttnSThJIctvoIPCpGkZ8WGbhtwS393QdijxyZ+vdAUtUsAMpZEwb
HyOpuzqf4U5hxlFt1RM1dXl5eayG6qxgLCINOT5SSeYOjuYJ4zgOSGHlyHdKaTtKwq8Kye8m6zSV
zHaOTP0GVkQOBkl306Tx+nq/OBdpBNh2Yjchkn+qiG22K6j/0QuR6qLz3YYqDhSZ8srsRH9MuUCd
UyBmtv1lFh9F8RpG8imr7tnepDAOrAKBVm3u6NXxcuqIOoxQU3nCPTSnaAzkCz8ShulAEgutg/HN
MKKj7tUbw2oJg7aZvPIQ4zaOZM32Em70Lg1P0NfbHAS0ME8GraVx+N1GjSeqxB9Z1oRmuaGxdnze
zGALXleoPvUnF4v1gtLb2WbdRUNfqLInO9llogEvMe71otla1nRJdW03Mf3liQ63/DAiII4gYZl2
pDZ/bmiKLuOExxlfGslAH/poZs1uRGOGz/femi9WH+2GmsunGhxGv8WYAUBqCnlnXy6HgC6lyDrJ
i8N7Divqe5MZrtScKVfiFPcqQG1zu5BRbWkslHfzGChMnHp6TKzjsDYu0a0Vxxy/57rGf6UHOuVS
NByhM4tAmUkuiAiQ25jgk2vodHVTW16mnyLRHCTHT6L+0JbvWghHIGoecDyEenJ2bOk2Ib6AakDu
FG/pPayDuSWRCbj2vfsLn2ZnMH1zedA7v0aZVuUblbdQ4Q5d5qEqH6tPI05vwDaZvXeNEu1/LUTM
K6S9bp4rW0647Sh0L0neW+krlGWfxs5t2tQc43zgMWZrViANwq/pIm3jJhB6+9ZTETuP2h2Zqe6g
1CilqXazf0j2p6qT7OyJTEoBlYqHpyUmv096FyaHKujllPOliGvkukOJA4orIvjbgLD0OfcX+cHM
LrqENsRG5z76pfo64+eWDbKhkDkM9TGTbmteBDQLGIQ35hRE9oua/PSZdljsftPPWCurwKjP01zC
0jqbHkyl63iPYJ2Lo8RTq2kfE+1aYZeaSX5PZcONx+jQE9NAqcB+nh23p3DYgaUEhzrm8he+v2OO
xETEV4d65n6R3LWSOCxJarPagGtv69gD1UTgWQa7xPhhKOMpwjo3tHYgj2DIY+qpteRB4/I2epcK
caL9ZSuZzl5JvxuMnerCxjdS4lYBe8tiV3d4WUuDkk+dbyRcNYpcI5q8bpE3hH4d6PLDUGbs2hwd
lYGbcFkQXtbiZpq0V/IWzjJgC5n36MWXaDXwd4iPrGQ8lnG6hpScc0VcTGb0WhfnVH+UxHAg2BhM
JQvQJBCDn1AzTKZ4RCnw8pnYWtDgsFEmlHtD45A3w9xvsA3rxj4X5KvHjtfajVs3pa9jI2u7Y8qP
rhEVUdmlBzFeEqL3btq4tEymlPkmzRxy6gmgjz8XHrQqExC6XdgehVS4alftLBJzJYJKagayQSUx
PBRuSgV37cSnwrF8SQtPSVG70mzoRMEJP5yic2abIf4wuwbCoS4RPvWmgGl083WEmk3j2jn5e57w
ztYtTxnuDetrbk55RfTTq0T8P0LrmgrWWbqkC/ql5DLZ5s5hk5x4AnPgrpkodE0Zg9p8qegKLe3E
p9jJjbLvHscXcXesT6SUcEaWCzIwAvKieHJDXiFBBXVbJs9yJ6OilnDi7ag0xwrZHrCgzaHudaMc
5PW7kk2BE96M+S1ZDhtg6IOga1gBniuzIx/tOHkcqLrNexPt7vS4dNNJRaWqz2vtsXUzlO0OMRC4
pKA5wkDwUu0H9RYHhl8PDcGiNDE3FzvOjiFxHLZnFw+wiBmgL01+jfLpSF9j8pXQY63yS3Whq9Gw
Z7LvKuWV+YFr/lmeIMjV+Dqp0ZZwzpsJIXLVK4+mxtav9ocsUl3RiTMQqRfmox8Xj0WDBwVbYeg8
Dikjd4RucKsOIZdDvBHVvZC+DCCwkCepXxQYFXbKaCZOH2FzbgaK2RxxyviMuFt4N+R8HEyYAnsg
Fbpa90lSvIE9bu21K7Jczmr3k1VQP7IJN6xR8Ae4iyGrAA2nUKHTsTLqD4X6ZLXDru/n48JjTepT
OcP+InGe05MRQ/AiRtZoL+HSjkOSGpV3c3nNFBGoSXZwRIWqjbLD6bl1wl2/OhnQf2vYJrIxg6SN
7+WWZX2yNK+ZnF1hsuugOxY0AjckQMy6BLEEOiRaj4LbGrLUsayNHQ3BND+hvnnrdA6GWAko6t3W
Kq1pte5ZHaUGo0G4EYZkiZ4twzViJKlATEb8RHzNVpcfTeU2agPHeVJpKsHY7q8ftmpl4WZOw3CQ
Nmb0qjgwAWVHhRD8NikV0RjurczCrnyXxM27glfOqAFZ1gCAnFguHjFjRhCk7+NpP5qjulGpvBv0
+IvCFchU4U8ODpGGbk+14mrr0bhq6UvXW7jYy4jiTfXG1jjGlf6K5WBRbW+d55oQFyzw3ZroBV7H
39a5cQsp2fwtn6bS0DpssfmqosRVqexs5y6fn7V8X2Sv2UJLYL5ZussKaqRREJfNliu9anyhPsxx
t1GAiVBBS2SdVCbZRacBObtDI3abJoFdv9Rzj5va3nblawTE4RgEEsWnOOR0pb6yQ5Ueo+Z01C9j
eCGcDzsYhuCDOgV9yhmyNPc9T+YsJP5v9STrmdsr17y4HQR5bA3a2PqB5M56kMGpAPC8vj/P6XMs
IRN/bdogcdxhAXVOjlkX5Lq/hPtx/FqDAmp1v4R3qjigcZWvVuMv0lNZyFC22X5Iyr25xK7Qjqkl
cO40t/H0uNqULSsK/iaZFf6eeaBBKPeZ7Fu7WgMyN1P4wt38t2gY4kU2+eMpekLFz+1KlA2Qnu7G
l79ZGcyrFo8UJ8SBIQGifYZ4l6P2GUTxb3mVolQP+VrxMZWvhfxsl8tWmF6I0G1y6/h2WA5Wd5xi
fkGe7vGgz/AHO9Tyeocz94GmKmc+4MqIKa2XnuqG/o8EsJZ9zRvaE1Wu6A/99C3E1hueKZZq5F1u
HvGkjZjGuUzE/J0pFn07YHuO131aA4JbPnVL6lv12cC1m80k0GbLoa2e5kHzlMSLqu9cemo4ZNdf
V1/FcLxplOhjGXkCZQDVo8H50Ky7YxW61CTaxv200EsORFdLbSBMjfKHQJbPufxgyZ8mxYFaG21j
Skig50kT9yWHJAcEIs2q+QVKiUkOoHHkcUqWE1iYO3Z7hw5WUoi2tXleO1IpMiQeB23KdCB/Dytg
TQxwdA9ieaDwZDPNyTEhgKOU5k04WF9Qw7PyJKWHUr9bdPuenMBDyG5kgBySlDqMT+ryRXLEdlJU
dxk++um+vf+/DKj9q9JtBX7+e0jt/N4k79F38yPK5uv3yNofvv4flLH8iwb9p8qy4cD4KPK/sDUH
1M0yLKRRxOHCT6+tgL+BawggLYI1VshLtR3kZ7+Ba2TnAlDR8qzqpuz8JXBN/1Nx9Aqv6bplwBrT
nyHbAHl/RLw0nbxrYnapVFCVH90Sh8zsjo7W7Fl4DlSUn7VRv2kK/cfQiuuo15joI/XIesOwgPFq
T804eqwxS9b+JfYkdrQHk4qIXZEw4Rnarl0ri1MqeSes2YB2Bm9lZ643ktRjGlVK4BQ5IGrKR87l
4IOoIrqK6fwxm/jCUK0CY2ApIaEGnrjFloUbajcV7R2Gr8sYpZ5ijtqW9mu6mGaL0kY9FLt4aItD
VvcsnZUamCkZRrQdfOUWvBAzSOYViwLtyigf9vXaoVWIx3rIC7fXE+VuxJLp5tGUnWc9NgIqQC3a
NPjcwhucl54xUd7Z7G6RPvtOF7FVEDY3pbiGpzthtQQfGUR9aXybqjvw9BBHsE9LWsVmeRfiwV3y
Y4PsbtAOIZmSYdZtjGxnm/Y2DBG+CLEnZTIl20iSQ3KZOU6o4s7vSNWbqvuapixbvQibsiz+KEPV
pEXFgaCwocBKgIufSB6ia6jCsSHB6zI+k/LoyhRPi7V9CrvTGmxRyFoP+T9+h/V4jSKH8zgwZs/E
xRWqb7Mkw9MnV3k2PNThTAMu0wnnlB7QtIS7GFjiWwEGKK+SHljpiYjmUcMXCIbAxoZ8mtcSXwu/
tiSu/aRfrYwYTzscjqZo7zsL52GMERTl5FpRN7W3dULLSHPols+J5boit0azP0oN/30l75lV2qAN
YctbY3ydZloHG8ui9aipE9wD4lJYxVUupswn2xCqs+1rQKhp2/fPdtW/TsnquyB+Mjb0D00N/TUc
OqbHxcsWKzxYCMHSPn+ozfVGgXXpfbVCmiM5NPvWgy8hUlYreasXsBHjnOPSjZfJN+pUAPKEMMsj
kckYoRLEfhPwn8M/0rAhShn0CkDs3JY1wKjNVl9LUK+j07OOEW0o1sFficCKc6aVYomvtdx7ekLN
7lL351afuCC7C81M1jbk5Dd7wyMgNrAjwo1yUt57KdwtRX1ti/reTKxrLzVPcZ7cGhaATOTM13RB
vGRKYXIYycTa2mFcXRM5J2gaAeG2t1WYQUEpeJdVrwMixnEM7/OUQgJ5Ah+ylmsq1SHRKpJDEzii
YFNINmNQg3mow5xaRGR2mA3aKKn7AqVHEZK9T53xhoX5KFT9Hms6wBFznA9471FO+aJUJvtpeYPx
6KPIUSEwkz5UY0rygtrgpY3P9jCT2RpG7X7sBCsHo0ZHwzIgambie5Donk6fUZQcE4drr05gY1tH
+IXSH7MifTIkSLCEUXUiDQlHTIxcUVEDCrclLBYhGzl6NEKDclZ7bDs3Dnmu54EXeVsLpmmbGL6k
p+BGlYXsl/iYkKpL9xGolD5MXw4jiaBI3C7Gr6rGRVB2Ew58s3pslWinN/DdELZvGk1gnlkpdwp6
AK1bjo0zWtt0kU4sFfkmkVmenM722x4NRWVWt+WQ+002uPmSX+no26FOQasx5fe5nHxqvX6NVPuO
As1DmOqeOchPOstcQrTC1CFqqBbxZguFNWolDg2E7wpW2XwSiA0AhwHf6KKqAEI7y6fGp+LjS1JZ
YsO/TbbeX/VuNLa6U0Yb8pB3I2ctJMe405XwWZ2Vh7QqA/wR8QZagQ0ppzcxJXBHYxE17eIlsig/
LMP5OR1Banv8XShl5L1cteeusQJh5bqbq+2tWZX3ha1dDTJZPGfhVbCbaQFolTdCBbY26vI91SLU
OTQeFEaMMCHS2b+BltTSSYAiENdirfBnHBnpWIbuEI20YiTHkJ2H0GTenwkywzzMXpRM/um75qaW
xrestP4hVv//1sb9T5S+/TaTMF/89zPNhVHmS/RN++/nGb72H/OM8gsVp4jgDBX67FfN2m8Vtwyp
Nn26ZNuaprlOOr/NMxYDBoOMZlomQ88fyELV0Wlf0S1Uc3B85l8hC6n9YV75I4NnaEjtCNllaoLV
/NM8k6cWndRxNFOjDJuUll+DRpdRlPLp0FcohcWJDLVnq6OkA5wKMb2bdHrGFSztdSm56WboxbCJ
vJiguk1lDE9yL6W7kHAaEhGcQzx0L1Xqty2oiF7A0lG7YPqpeEnAFp3I3qPZT91IAQSQ2Vk4Jl3A
KywByj6c3kfWUbXeAyKeywarVBiMkGBwSp36kXF4jAYVdhG9nwwQZdu4ErJhsHcdtiOkA6TaxFkw
yuxWpE+BKwErK4/J5AqDq+9WV05L70s2bqTHOs93qbKLiHI1gjHdKsqmUzcOGQ+zuQeiwuiWbyei
0qqTYDHR7+fI5SGU5HZCyKCD9u+t8qdh6U2JrXSCgtmh+UR+U1OvSSrkZZpcB9ALh/kmFndp6Q/O
LsXeetTu1fKwXEFwLLRMyg8J5Burfqiv/C6MX9ojyuNNaj+SC5gXey5f5V4ZNo39mMiMJPJ9/h5L
vmj3lXYjPymTvwqm093yKv/oTEpKId2jFwiwa/tUXyOLaQ68rw7t8jjo5n1R71v9wm4EVGZc5Xgv
TBOTHSEnObUYwlZCriMDnLw8OslnRcZJ7Fhkk9tozRzgLvkQ8yoUqfAisnCqZL41KnVvqjCvarbv
e/B3ErGlaQliQaxKpQIOKeXwVZqqp7AExmAiPMrdMFDuUts4Q4ydikNAbphvK469Jttw6LsGurFI
SLtOVwPEh7wwyXZQq0s3JhfHlO5Uen831OmUNASbX5qGXnpp8exGJgYZYegGb9HkO7USwjDB+KpW
G3w7lLl02W2zJHmr5+a1n1hraxIWEQamCI/7xaubCtlEilJxqIS5j+pvhWgKBQRrkrEMhvddRX0m
wYbkoBAxvlFJZFK5S4AqR1LPpva9IspEPhXzwe4eGghPQTaXcmPK3zkTuGx6Q/9EFf3IXmxpBQpu
zm3DRLTynrfag2McOTtuFvE8S+q+nUsXFcojclCF/EXtkUycDGc2oTfsC5z/Sfgu8r6n5dGJtoXR
vDSWyNc6jBQFHvFXXc5dn03ywYJTiLrmLtYIye+7tCVPAMmdQMrqOnNuEayQiJ1jVhDBS9YZP5kW
a/fCIUhw03NZX5g+TF+j0chH5r2gfSEZD1EeuGm9NJANJfmbWoMrSmdKWqasJoZIFncML83Z7lsp
UArZ3BdaRg1uM0Wu1rf612QrbwimlmPurEjF6Kt1/ZQti8qIai7XvqIYOwFB42MhPYIvtew2jh00
M3df1NHyVLaEcrRhY20mFcWkZmpeoYR+p/VULDmQtmXMgk/UXjK1d5gpVnM1dHUD9BWbz0DtbtYX
D8Xcrf6tbSfKWwkodJpkg22P9EvZqAoPFsEBX7SAFwxu4ZW2qWQs5IltLp4dpe8z2RdeIcYTdbQk
43bDMY5UZnG9vV0sEj+HcE/bLxRDVy0HgHbEk8BdNsQJiCEojq3SG1DXqnOJkvBWEfV9T42FbxsY
PvRqyIKBZt3n1gZVGeVEIUsAiVeSXyaBFFQC/yykL/yWz3loncpeJaj2ZapJcA8vFhGi2KfZJRPy
0pwDjhVy2YS6z2Tti/Tl21YHY80YIDLgoqHsDkmt7zIl8qIGO4pGyMRwlfLnEJdvrODGHY2eT1YH
EtMkskeM98XoOA+mGFCrGfYwXYeRpNRi4iya0ZpVDzlsRIlTOLZib7T1S5Ympwz6SqDAWMCbyev3
MZQ/2Ga3b0PM09nknIYxfEzlpfpSZl7NtMx3Yaixq65sgBbXN6k0E51UwQHZN4kRHhTs1gVq5nYN
O2/vh9x0l7pElKzcGVP5EOYmquc5RCVN8k6ycAzxgd+QiHGWhgGt2giyZE5Xc1yOeJcDHJGMt+Wm
tYf3SeI2wXN6kNTBKyROEMjuaMRdvvRreyGfNm1HJtglt5XDiD8n7zmUZwa0Bxq+fTt91xskr73k
to72CeG2ayq0k9Iaf5EOzzFNk7Y97Jy2PMgjzWC6vAXzT8LDSBZDZT6SXO2DC4DRk1jSp3cYZNxx
Ali2s/1IauUyINPGHQ0V501RD0F+zglaq7iiBMQE5R1c6Gtgo1ioYCmDTordLNQP5Myf+oHNbVZd
tXAouMjZT5FCrNCpfKt3x6F/WEZy1hx1S+xqaLz9bnr6N2KiP1WIrMCKYesGmipqRBQZudUfgRWA
hVSmu0bGkeKEt2rSYMJu5UdkJwky6BzkLmytrxrAgLVS4XIEREHhmneWAPZPeImjcO3ZFhbyb7Xa
13b82DrK1yBgp7PWxL9FYWcDdt+tYlziZbFUFXAteK88DD2ugUt9MYcgHbW9Y1T7Xs2CvMj8QibC
VCCHLav8klSGdiB65BONwktRisdk7br66xjgv3OS/E+clv9uFLH+s6TuMn+UzX+V1CF2Y679F+xn
G6ZMS49D3wpvhn8q6iirZWhlOMUuQlfdrxaSf07Jxi+6qq8NjYpi0W+Mh+SfoJ/xC2ggXIGOdX/9
gz/ZQv6jTWT9oX43Iv9aXEpQkM4uR5GLqhl/GpErR0MP2iA9x/kBnxk0rcK8xyBjNp4uJ1TEfU7K
++yYh0xbCEbNTtOIm2ouiUFCBmzMxxB8DgZ6fbsd1DZ3O+fGMn5kDOFSEZ2Xdvq2DZngCupWagt9
uESCpol6iRb6cvwcsvYuodix7FpPqR8SRGqGRC5tAizNUUVYLWQA72fhy+I+xXjHje325XSKZp0Q
AjbqpHxfGoQe/TclY+co/2lWgbFFuEHjKXJ8EPN4mAbjqQExo/Ruo3XGRhuWJ11E10TIB9lm8DbJ
kIyGAv8YwYBK8pY2s09S6HPYp4kL13Hbygn7Z6H4jB5eFcFHmPFnMZAQKSdo8y0/JygvSu9MzhQp
HBE+2PAVCriJsV+P1cVS99izzhnast7Ork6tk8nyZPWvMehhrGS+Lp7jFGUGwTMF/LIZ+nLzpVQ/
0ND29B46H/yH07/oMHL68tKqh5SUpH5cA4E90cro8Hly0ztFuUdwi3adRNd1S082hkNr3F3ooLYg
XBbvqaz8JMW8HSELh87eWECLvT7idC032WBuMrvbZhKDpPRIgpAznCfzYSyfQ/w0FgE0/YhUB8tQ
Zt3VHewkLy5YjlDqw+qe7222+Cy6hIo381tkwAeyCD1V+xgUAjIikuvgLBxJSYBXMjT0n7OzT3Qm
Q3pPI8sIkKnMXeSlAwa89NQCCiXTkVtqp/ekf5P9vmaxRdBvuHu7lLxMSJfyLpbOS3kibdSI9uV0
YyTHtMcYDbBqe8QhmBKLA6qtFEXhiNRLppBJVLcL+KygZGk8T2l5SwmUJzVBbb2NSOgTpNG6ETJO
jxifbovpPlx2wJ2IqkuPTA8AvK+2ToOWUKVKeTLt5GvOmQelq1CNjbT2d6qBnBAmTGrV0MBVJ+Fp
McdttUZpNOQTjwdT3ppUnxg9WikiTCSyCR6r+q6VWh/Y9YzL5BXOSxEnxchc2RI4Il2NQLpMuCIp
tnr1iZlHgxZqnGvXv8ziPmJgI4xRi380Kd52fbV10GjI5aOUPpYALO30mg8PsdpeM6MjKXRkNtPn
zbrKA9tMX8XSITXTv4emJfdIBxiOh5E6CXGcc2pRCSTdirHqsEzoGtRWxYuQQ0uaCywTsOKJNDH4
Y4Bcxlzke8lSe72NDrBTYEJtmF/ZbFKMFsiCypSMiBqnaj8dUtY9VT1Kiop0iQ2hro81K4m1aNk2
LFaTECt2OkbHXrwnUni/qDYifhaz+aliOzbR15mL5cb8hqJtL2TS+AMfp573x2KdnEEl8Yv0ZHON
VFMZLdV0VwrLm2OEF451lWJn+/+4O5Ptxq00675QweviArgApiLBVhQpiWonWFKEhL7v8UD1DP+8
XuzfcJYz087KquWpR2EvhUIUCeB+zTn7aFKsiRd6CpC9VIZC1xScbXi9TpTcwoh6yG3pYdDapZJE
mzhc+dk9SKqbsGjfZJdFt21rnbVUbaYJGjyxRjI4Ora2CdKn0mKRXyU/CgRgWTmsu46HpY92L9M2
oOABPeqEdYXcCy4wLhcBgZ1ui9Q89JjOC8Orup1arzTIenqhHpz5GQkU74iDL86pFAOD+YadynvB
Fjqv+wCVbns0hqsjeFzkXl49TVTC7nhdYI0WjCk/V9sYLrQJB5WVdYn0LmTFqxiXD91Wi35Ezi6P
L6K5rQPssfo2sjDXTazUGVRz2anyEZs6b+hWDBRH8aUhQJX/Dd/jcMDRxjUXvHZu/ZJKgPUIUcuE
Jn7mf5S8ON1X2Yavk8yONLHPE96rYgK+OmhbP3e2WXDUDWOrqmSbDLCPFzusyf7I1Tzl0EoqUqnS
vT+l6cbOHGSaw7JWb3/iu6J3FmSFsdRlNKIZ/Z1WAHhsuoPdxx8Tk1Zl9k8Sa8ngUAKLlqkFUhEm
nvPEMkShP9VQ3DC3f+ngB89oWeDvPM7BNenA+yL3uZnpUG5y2HpWjVBQ692a/v3FwAqVFcpTGHS7
0T3muvwh2nBvI6dVMXLDSuFMCY5Zd5RZ855gKYTc8hNoAKSxWHs25p0LyiB0IA437i0RSsUqMj5w
3d/Omn5CV3MkuhDAjvQqLnuHYX2bor1zaX/nOljAjUhs4C+Wjbwb0IrEAb9s0NLBDKSZYmM3rXzV
z+8T3rE27/dz5Iw3mPs9flBVpc9TqVZxMK5VEe4dEAo17RWDZC2cc69y63OMFILB2SWu4kOUdm+i
sfYzYxrLF55LiT3GEBJQQn4AofBCzsvSKK6RZXpO+MIr0Tvn3Q0+XMP4wNjHHCW9ZdewdTtjZ3TJ
JSjyu64LwYuFKNp7WHHtFjbOUwrju48WhJ/AYpWBLmnRhbTj6i9fj1oELPwvs9v/+s+m7b9+t4r+
70J2+cb/rkjlL8LEiSwwbChdsnf+e0mq/2IaFmncfEUQ67C0Mv9UklLE8rd121yczfxz/1STLlGh
rq0rStk/WZXKJTHiH3NbilJQNXhQeBm6C7jljyGQCZaBSAwFXTDGHrPpzmzQ6AI7BKy4u2D4kVX5
AEbqyI0kKKNexRRvA3slGenAY9h0Bf5ZQhDwFuXUYkOmeUlQ73VnOoJkR21KL0XdEDi01lVmnRZU
Xtz1f2t1/q0HW/6rBZtfAx8Nq3ubt+uP+W5EpoKmnqsRN122MVBXaanc+wuhScfLf4r6e8A1usC2
wfO5YwvU2bsU8apdp1cShNBzUk/Zh7FpuH3L/+PV6WIx7PzxbTYkhhouBQb06o/r/lnLh9BMppHI
r4nQr2jcxfglpd5TXfanlLgXTvK9KCavHHl3Rvz2LMLvBxWglXVOhSyvlksFz1mgsz1Pil0wdfT0
YI9bEy2eg59S4xNj2oc+tvzyOSaKrvfSReQ+27tksKj1jkOtTsy6NwMcT9N6lPbdrNLHITYeGnly
oF65lGE22/6ioQZxjGhfSsb4jc6ADYm2pw3E9y1slVFcApuqgayIJsQjU/FYcZz55Gbkcw8IEojU
vUN7s41gY8h8xlIj11Oq/8xHI/MqO38MRPJezyTE9MaTUO6Da+jruKTKdblcsD55ofs8dI+ULdQL
ixzX98xB/CSAcyVq7OYVuhq0UBHOl8K/GObZ6qH/l7sFJsZ6Cpuu7RxKwu1Fvamrg89TTWfw1wKi
i3xeAbgT/z5FD2gcK3dtJPYG0cfODj/7ML+zGd6aKs82lhPuVV95GXieNjCfTRYFbqCdiASnN2KG
PfTOTRM1QOTzU95ZJAvcCyv7USVEGQz+N0xgLYIumcQ2awCB87k17zLLf2L2faD/iJaN/NWo9D1R
Ki8DGou6H05OY8NI5w2p2Po183BLPC87AuKsc1CCuVoTy/bt+/qpR7ClA2DNmSSL9LmucGGba+nO
WzhMXhgb6Bx8c4W7GHsCsivEscCbtwQ2I7QutgBjX3qM4mP65VrvEHQeuLI+Mn+4RPiCRpvVbaOt
OYIPXVh8+Ckno9ETnFX/zDJgYrozQqdDih5G4S0sQJY4yWcV1Cs2p6tYgtZtpgtvzArEemLLzyZO
X8Ko9MAFPKel+CwXdoAWiU+/QmNpwZwXVrVWAb6fApfuCmf/hojCNc6ULEWTFnfbqglAI5bYN8ja
q5sWOj385DBOWA/zS7bcv4bT41xPeckk3gltw/gAbR+2z/x1gMBt+jo07B5PcQMc/wJpa6WAzkWB
f99x3ksLQI4ryV7V9VWsEQE41y9lZ60jHmA5rHOXhAFf+CxRFPvWLy7Bnni4ioU1/UOl/K0TRayc
jeWtW/XjxUbx2hj+Aa3LTQgO1LBb1Cv6PqddrHGPTCyyr37vMye212Nv76YOWUOcXEqou1l3JgoG
9l5KliHMn7HeTr6/64P3Xh9OelByoVNOUstMLJUjQP3dR2s9mwHjZh06OqjQACdDFD/1xaL00J4w
6K8sCITUJZ3eb2Tb3Dr1sNZKyaKKMLryKZ3PGdL3GU/Yz1xuOy3GRS7wU2jbfCy8lrkvy48DYy+v
z2fgntCyu9cGwKJdaZgarjK+mAkKAQPsLtusdFPPP3vD3XbCPhiIA3y9O9nzQ1sB9h+7dUVjNZuf
E52MGNOzAPHSV3gfpsdJ4BTrwVfJ57G/EARxIEF5bQJWD1FBFPPWRPto6LpHcNuDT9Brgniz1K5Z
oaGWCiAEnEv5NIr2XqHKNWNFysIOnWFpXnyNkXFxMzbcC1iUUEaaxdMkEPs+j2HI/m/+EG27T4uX
rkYBMkxez+OE08yzfexhHICLRbpCS+xQKsWq3IytyWWHOJ4rwXD7FZB4D9zwvXS/bYxjPmaqGVSh
F8jSS9iFkZWyLRgwFH64MmWyT9NwG2hPTpZ7FkjLPOLQzDpwGCA3kF2rFDAN9b6gndPgTLTdV7zA
OSprvfCYU13dRjrDnBFVJV8einzrxMODasLbwQzIJWwuJrJuFVgbF2JgXcDMz4JTTnWfkegAm1pH
Q4p6aTQus4PZjoo1EcGqtZKdSyxWFi9p7Zg02vFLk/ux/KE1jJE69Gc5dD1SgHEEYYj1nHbchDR5
IrbueousKBt1AHpftLwz/oZVHA1bPdN3cnzNx2Bf9/o7TcGqRJNiVRmAgqsNW7MI5J1q21Xjtked
cn0O5pMyhhddS64Ss0LRIJQxgnCrhXzmHZnzVPTZOWeMbTUuWhmuMR5TNnEG85gBdJhewjK82sXs
0SpJ1F9XoSlmtdNunPGWkowa1hr7h7iYYSU1W3sK7+LKBuVu7VqHCRXds55mkO/Q3ZjkITHGVwej
mj1DLAMWnoQjUI8uBCutx7Tb6YZhIIk5abtDzkLaN90gSM1ed3fu0J6twsXql4anLFHHxB2hg5Ms
StAUguJgeMFThQMg201+8drULGfQysvhNq2BSENbau0Su05Fu4yRxo1YavryOEtjk8/YDpSD1N8X
7SaQplj3lf9p0K/obrez6/ZeY80EN5hsNZjj+2JQ1T4srdViSg2abuNn33Hu8OQKH93Gec9rtlZJ
z5thtpx62rsdGFus/vgQQMEKeYyK/ko46qryQWRaiPVNfg1ZD7dFHh7yqCLTofqwYnFf5K+V3W1Z
zx5Sng15cy6CnzFiZxTDvcACmPH16SZyH9Co9dOFXsT02/Moj0F76BMa1fgUjDs8HjHxTf2MF0pw
IetMUWt4OyX7Ej99UmG+N4Op9TLniu+WCOnxajPyCxyN1r3YGexgTdU9sJG6Ffikbnwbrxv+N332
k03oBqTRvZBQRRLt40TBswhgJrY7w1XCfiDFl+3PIaDlHI5D0W7aybhkovFMaqAhvpQWY/5NjAm0
7kCNJJxIof5IeefZzYNpY7MP2m0r3iwYY930lsL6TgZBDmBBZlC9h/a+xvF54yub3WK5i4dNhP2W
WQvbQ9I/tKPCDovuwfQfLSouzsameysKb8Jwisy6SY9tehIDUFjYMGW26pDgxA0H2fSYo8zsKX61
E69OFRtde7LMeV2oa2LchRZy0G2hP9bDxmL4i/Qb45dlX0fxlreberiPqnBTtp9j6S0y/a597d1X
P25WWnIU4NmcZmuOyMICTqGs3UiNh8Y9kd8IvoNNp03Q868NG/zo7HPyiIy+9KsE7AGUOUYM5mT4
GV8y9AJdlULFYTQLTNvv3+WADJGHPGWIL0ICRbj2DUarasPkJRtTUOkBD8HnqtxoMMLc/GDmz36F
xmQH4lnlX00e7Qw0gClIUwRko3+wzGcxnWo+/sKDfMnpuZEJiRvTR09c0DLwXKB/hvPEYHsCyVQz
JhLxMSq/Kx66GSJGm3FCi5jbDYRXiQLbZkOtaxFclByzSrw2ihkDg+E8WTIlOP4JJ6j3OU9vO1Re
wrQJu3c8vNWKc8qazmjOAwh2vnO3wKfN+NGq3m3AtEVOGzYkEajCxyjPYZQ749bv2dTlMQLA93Fx
5vAZpDiiWyPZDimheUO00TGmAf9f1dqdWyGAo6LddBKyo29YawZtu7LLzlloeVUGiad9TxF3JcGu
nRjH2XcTe0RSC7Thx1DvXOeNzdkpZnXZK+vYSGtbZw4GJ8erqFmUO25GqibRWqu8vaTti8uIfFD4
9Oh1rAJHT1VewY6uu5AZZBq7NBs4sSbSwLlqhgQbXjHc2BpWEe1Gkp7C1EUwnOXTqukuCXZa0Z/i
3wH93Rz9Dlr6Ys/MrUMr8VgRfRTLr4K58LJsBZwD6rJhTjpv4QQefH1a9ypblxItjfwMwt7rcPvo
uGld1hc2vV4B1IJGhyFjx88YoGfFym1pCz2mNihzcBFD+a4KbhTmwn3+oKr2KSvgfowlV8a8C4m1
ydqLSk8ubZjhDg8aTmYkI6whkQhhFBNPgSF33GS17VwyworDlpvYKd0VzcRNCmFUc9Lr1IYvGm4m
WXkFk2+bQA+rumZZ82hZbCUURWMqqaRwnYG/dAsG3fNF+JAzy/oI0+YuDvRD3GZPbps9BySOEcLZ
5JAF+dR9WLT5Z5xABG5t4lx1z3Faxtr2So9ffAsZzOg+tOCIyLDY2oU4js7n0E4rxrWDZa4bH3Vs
DiEFo4mbbRp4BT22r2r+nNSwbgeKntTR1q3zneNqtWusuxpOE4iRYaShWvEmWaymDqksYVgYMScH
gxWOYv0tj9GRoxTtkEcnTkDlshdoDCH+mwXe98wbtCcA+8eEHUIBaQaczo3muMiwyr0OqWtAqCzU
fFNnzSqorR+T+nagCwA9WWoVZ9r9pQdYysD/QNT8vx9gnX824Vdd/8sE67fv/Lv0ENcDKmHGGgqV
3+JlGL6aFryf/otEV0i4vbKklLpi5fnbBEv9wrgDPInt6LbhSOefrBSQ+QyqIqYgv2JKDOfP7FWV
u2z0fz/CUgzKXPB/QknK/WX28uPjgRa/4SX+Bx1QPMc10kO9xRUbDLBCVBQj6RAgmvSOBynpgjOM
TOznDvju1leXskbcPRYhmv20t9JHx22QNXBbvIBYO85aXwFqLzUAkTprn+5OTWfyePZW5blTiwMN
4tV2QnzRbfTmlKKVTtRHHn4ujB6TrYQ7kBQYH0VTXK1RI5MPVXxsnIa6H28cnXzEGaJHp9+2UXpo
At8bs7dZVnezQVne5k9IU/axsTbsjn2XvxujNUaJLjtiP/V1ByfAsmvIno1FJD582/XiVV94PpsM
4VII3jgpJ04owHz+JwPvU1PiCcDaC2OA3dxnpVU7YViHyrKOU9AcVYhjugyay6TP13h2v+SEdZdA
gD4LVlH2cx62zqlBT8joG2ec6ZWluGdGuNfa6bUajQ1DkDUQBizA41eTQNpIffKQ4myrmBtN3e04
1jul8VIgXBgEJTKAg/aJt7vfm8PisFde4CMTf52yc+BilDombL15efFqdGxymPi1bBVs5u7IcncV
jciMBHCEhBUjHv+m4fmecv6FAndd9mATR79q0okBy4+c2tsG1gb5mEzGkmyfQgUXOS7QjGCbspv1
SXNqIXbYYHg7c9dq9cMYuYzj49XE+V0UR2iELOlnOk8ERqragJhdpRCyu9LwEmNYTclzE/N0MnYj
Zk8NRjtUpYYDqdJfrWqvJT8MFp3uS63jHW6pQ6Y70dTUPsj48rOPBTtRFeA2nnVQWDi4hYkwhzzL
BD08ezbQFl131sh6xAEUPiGcw4h5cADXqWPmH8Lk1odtN1+kg77/ko5nsfjpTGp7cH/+k0NK6WhS
oMXhS4LhWfC22vQXsOZWSNQZGd7FNSEHOsFfPrVVGu1x8t8Ki2zOa4SKfRMSWoEKF6bYHB2B5KAR
06DbLDb3J9JOtkFm7rLkpzXkW4KkNiMqmz6GaEnD383laibEIMosaFoQazHumEjO/PmqT9rZsEsP
DQQF3n2ipmPZVsSD/sj9+4Y2OtTzbzPi+gRUYpgsb+XNgCyhzTcJ68C6RRxIKvp0Hqfz7GyIZXKG
Y9vfOTrG0n6f+zu9/W4ckGP3Y3I/DetIb5GOHroAx/1xsteqeseFz8KL0Snmp7VmsxrVt421nX08
PUeBqhQF8xENYUDgxIRDU1vcBFs5iLVP7ZFV/AwyhOh/GfPRBWDciTijgrQ/1SSCIubmv6FVx9Om
MciUDFyLio22Ouoh8Nnm2bwEkUs+cO6RFQc9EcWypj8GFoLpurZXwu1us+KK4H6lul2jKzK0+5WG
9ZHzkH+coGjGV1116kSIrZfu0euTiR+c82SqGInt9KixWcKmzKSkfnLcmFuFX0uNZJ8FLNEJ6Q4R
WyDWmHIvTZEVMPxa4lPwOZRfLeyKYTwv1l9tuLg6WSGiPBG+99oY6Wbid4V3AqUIzHe87ugsiY1A
MzrodF5+YT/mwrqQaHKQGEAmrcEzXlXbWQhIoTy0yOG6JyD1mDC6IwBLQBYZXYS6drjm/ngIRp6E
TEnKLHnry8gjXP3WmOhU2NnqKTNJSUfs2IzrafJuKDIOtm0dNW0JMIlYh1bVQRTVYyu/I3t6yOVH
pQhJ7zGE+c6p6vhx48hGW9Tk1ORRmt4Fvr9V4PxSh1Z29mH/WODxbyoqDsu/h+sH101Pb/sOvYIr
flhT9JAM2SYonjCerbtoJOo9+5bkCkTduBa9/ph39lsVVD903YEzPL4X1bwxovalMSmQ0OnqJakf
5NoQKeJNaGYGZjD3RvEo2asGGvhyTLYWRE0jO4C08pP5Ja7EW6z0q91w+wUkfZJRfWeH2MQwMuEA
9+Eq9OM1irTbvgku/khLrUJ53xisb6zK2Nm98iahHTs3vVg6ex3VfLcjacmV+5CL8j3vy+nGKA3o
INapz9MfWT8zUK0YXfbz8IZ4OEFyCtoAsaonEMIEqBx08UV5cIkdiFFWiXykMIaLDTQfjfHPkgd7
lHX3qWQGpM3+nejDM2RLzHYZClWlkEFVxrZSM8yj8ExIxi36g01pEBU9HgsBar9Fa5rvpHEdnLtY
PUeBu4vHec3SSfXRugkfVW9sYCtu07pcS+0Ym29depqZfjThW7x4mFlyT+AXRbFG+bBqE7EPuM+c
bcuuYjCMw6R/d8MlRP9QmT8MckwZnZfps86ztrfXMpvXAnlw2dmcqbd+/zX8dBngmqSgxLyNWGm0
W2KwbmwXLdBCODSODtCQ7CJA32hFf4/KasUeIV8s7XjyOOV6ti/LaqzskQUaJwlg4gaxM3WLTfA0
ZjwTNi875xj5TecXuwzYNheMOiuDNHFFMtmMUDtIGoL78oMe2HeZDI8iYzTaElh4E7bWq1sC7h0l
KplRz5NNn/FsiCfzMsQ0C7Z9y0NqG2Eaisiq6923Cl4mn9ybWz/miJcpIFJpXUIcenFjr0zf8Ub/
OOY/dZ4ZOs8gPped5nJhuv13MGVbY2AaLRsMTWNHUgvG9rULCQSr675upiNuopfeLcCJ5/uZEbXD
hKJJxDnJ4pNl3C8dbtn8SDmXobmtA+ctZbJVlOZ1sHmaaQRjaH7LRmC65obfQ7h6QwMOHp7RKslH
pFc574hcjlpfHKbkfo7uA1s8T111Y8t4m7jZvdScdxuQKRyllcNwuOI9bpirq5kwr+reH3DodcXZ
YpBE4ZghibIuNtmBSGnMrWYVOyy9BxIbdoN+l2l7U2UI1YJ8y7MbmATE0zQ0X7M4eDKq8EfBM3xW
qJsYCfoAuYxZi9d/6YbEQo67bLL/fUPy8JH//Pq9F+rXhfrfvu/vEk8U9zp4QkXMojQVncXf2hEX
FjhPWpcttpCmKySr9n+0I+yFLVNISyrHskyaiN8W6mATbcEG3ETpaf5ZZ7dUv29HfhUgm4plL7Ef
cB35eb9vR7quZxkuwgEPdDfcV0XJIL3r0LwrQNdlxTp1ckgUcPM9mMGrUuYLO8yHlsIlKkNqjRTG
EbdY3RRrcj2vDDRXfktwU8C4k2WW3MWQkGvKqcjX7/OqASMwtbU3sWuCPgfDpmCYTOMFHHTukxsi
X1B8m/KCjgToDaC8FC8LlOjoxgV/7GrGA66XHbZRVDlWT27VAPgkR3DlpWIJKbHZBOKYTUoAOxOG
afSIcadwU+aMyvVB/6wZ2ZVDtG3M6YHdp0fON7Cb7KWZWf+GNilQxZNUM1an+cWdgzeCbreDUxwr
S4Edw0Kh9JpQn7kN15bbbJApXGpH20hsF9Piv0hiEILlwFsQxmNy1yw+DT3P3APGiIb6XCO6iLl+
0xDO6QZZss0Wr4eB6YNB7CbFBGJqSPB9V/YbO4fW4xeSKAcTpFwIg2jnNLp2cHyzPmWOFj8M5lgT
xkvqc4XANB/Hk6rLB59ZY0RilD4ZZzlR2sf6KqJUPuit03hWynsbFMLZ9UVK3qbL+Gd6km4qGEpV
d0ZiyH2aEUxAbgo85MxZRfC1S8tkwmybmJkESVLIIcmtGWwrWY2LFZ7Nn/6QtVpDXnIAOkpEsc/v
pu87n2jMwa5zbwgodJQeMjAhVjdZnPdtneR7Z3HjO9hF1u3i0A/TxoCiy7BlDO/cpGKK5WxxvLPZ
H6oJ2pmKMXOSNxZN2qlMdVZNdRoQTmkAgEvedBSrZBGf3bns1rXRbhHFVQR69AqnPnABa8EMEErP
EFRuM/gDk6borYpCXNsFThAoLfTmBVjQitTcJQvEYGjEMZhIalTwDfIWBsJgnimbTgP8g7GpdmPW
HC24CL4zfWeLlZSgsvcebykOoG88tq9zWWs3tH4rpPr38KSrTVglTwCd13YWHQE2Sxo0VJ+d/SNa
4tfdtqgfYpPVd1ZrBEIESPLZdOMdkl5vsE6YZ5SBqSBVqLVmbt86fY5r48hZrVbYhLb16Lw3ur9U
KcURIS9ZgMrtdQ7y8NcR1GlQzoMcwu84BTyFJjVcySS5E4z8MUV+pNZSWloR3EJZAJku8qdsGiGT
AnXqlCAAw2KMX2X5I29fttNGvLwjk91OTa6XK1YFQgg+yyb+sGVKIndlHMpIjPuiN57QBN8NpXEK
BLvD1FcHkv7OBn8jHayW0qFjPeGLz9AqTr3NidgGJfTJaNl4hN9DnP2VT6bfnLqGw3nxv5xNDJSS
//p/n/yhPSbxV53/T5bdX/+Rvx1Uzi+YUAziGSVQW13q/5ibOb8Qbo7kinww3YJGYjCl+8dBJZUE
Bmyx5lycu7+fm+FFcDndXEc3MRH8mbkZzJM/zs3AmRCCYfKHQJn2Rz+CrzKGKykMa5oyFknUht5k
Nh5UDnBi8+CZMStuDpNNBTStm5x1gRcTnNgWW+whFJjei4jdU2YGmO47/IIS3KHX2NVH5boN859+
QoVgv8oOllGs0Y83wkRHPsiKVBcU9ITUbWTqslOvzJ1hMrLy53MhbVx+RVXctFAgEFIfKkk6hUAF
6YbGgbAN/VqHQK3iMoL/0ahu68fmxtCsV1NM+6Kev03ftqm9WdJI69sxMPKGif/GP1UfM0u79nXH
KgL5lT1lHxV827PRAY7FUgnnnM+X2jDPpy1PiRx0/eBvU7OVO38YCtTftjJvo141J/JJ4TpG7TkO
F5woLRXbyGGYzm3YXCeVj8fcHoLnaLZSzzfodkumMdCbyZuIU28aSujurkvtabukgXGe3TB6ZQHj
VA2JiBJR6Cw/5CgQLTgoiatQq+GUCX3dW4b/3hAJ95AoxDAACWvffLYc42wZY4VNIUh/jsMIjkxq
yWbSa3UuNPNaubzlqpa3/mxuRg1SZQqxi0WDXj/Go6Pt0sE1bshw0LaDxFZdifvE0IpNkWUOG0kX
1H6OhwZnXY1r1akf275/1eJsUZcE2g2yeQxtVTzdNHG7boOcqoLGdu6Gr0kx7PKHIPQMCFx7I8FC
xfo6EQKdb0ambO+XgEyTuyALwRZ2CHkL3grIbPM1zX0WhCBS3GLRfPHjObf3FsQDJLXBU2gHT04b
vguSSdYiZu6E/fA8pKgtBiF2oxqfrQXdUKXdTzLm91GfP5aW0x7LdAH9Yq3tIqc5M1yubppJhyum
ObvJTT1U75eKmmBdzmaxEyTc7viE7cPifV91MkffgVkQoZOgauvu2PLfwYu6IQDldoz9xYO+Nd35
GxYF465QP7ZWdshDsDytsM5x3Swm4a92QicSaFFF9lGf7Am9WGuOBeh2gUQCsbW8oAhW0hwFW+Ia
3ykxLWOJcjizzwMQfka2GY91Vs+GrSMR0cPuvnJJZQjdwbzPbKfE5yuZY1kZ7Gp8ou1WS5d1alH3
ktRmFuqtFPnOQSc9EOCRuOJxAlGKmZ/NPDobkggD2KY3ZDdB/xpnBxzkaHHCYv61brhR2x3AxoUM
2vu3qezCJ1GOfOi1+m5m9j8VKoIVQVPyhz0XL9JlJ+o72NFJfaplfp1LWNXQvhMM/C57d/ZMy6JR
a41zoWIgcYm9p5DJ3+OheA073XgtVfDg1twOODh2mGrr2zIqTcwGeCqqNNwpPb4Po+YUyAq3ElVg
tGD3E5+bbTDKzaxRgkV4xDBQZP3hL96MLS3U/3XgNe2/LIeWQKflG/++HMJnZzmsXxDfCs6y37ox
lkPskVgOGXjnuIP0fzrkCGDiaxArUDLzBYEV7rduzPrFsKRB88Y3Crof/c8cciAo/njIKVtH32wu
Kmr6vz8KgwMARFXAoHOFGOSpSaNT1vqrXtVgfu19NSbPof8txuFdc2WxdrBjs1EQ92OGIiQP6+ec
B7yyAtRu9ExlzVYzZ7lCfkcPnL4K8S2NdEuTzfTJYEbczVfVcmfWNqvLR0uTRDl0XiH19zyLKwCR
2WOisOTK6YdjWC3PuWBPst28bdIfSiWvNqJFzejogRDw0TzoSDB5lw6qTo8j1bxmfCmg1tnc3A4N
W5J2gRjahzl+tQhJ1urm1Qw5jLTuEocpUi3MFjY3i44GgrMRJ/bK1E8KmaDzWsvWs9ynoSivlZZu
s4VSoEPirutw0zjyJMedMTUHw7GO9KKbzhz3tl+vzcY4xbW+111ue2KRiqy4axr3JjGcfQDyHi9i
k9B9MaLiIwYtqG3qAnlCMqyTODikLo0wCsqMDN8+PoaifqqA6GNxurRFfhqDGkkaw2BiN+P0ZGnG
OY4KIuKCXYxKW8txhiNMy5J6M8VAC2f5MDs1wbnKm7WOs8ryADOtiO3tx+EYRFiymTeXZ8K40J50
u9bMz+n8qZtP7O6vcGzfzdD4WaSkHLQTHUa0tvXpE+glA/APkYlN1fWLYX3FMUsi0ezNAe6saaPw
6bnx1SjeCl4GOKi++5pKOpB6XAdDz3PoK6+JxgFFgHOPCCSwt+4ACWpJoe9tiesvwqVk/ASvtU2i
d7KG92y7PgkqulGtj68jByNJIoBrvGU5c90uyC880FZWDhGkFBCG49oBSVHrq9HOj4Hjb4vB3Ahz
hpaKLJn84/Au0g2Eh+61o2ehmWRVD8K253qQNdPdh9m3Ng4kBm5q0M/5axoa7BDFMQ3cVx16L0WX
FSJyKY07s8+Q1vc67eSMewUt/rqK6MozY55YQQb7aCiIVDLlsTTDY8n0urT7e10MXiesJ+ipSFog
3auUVdKv2jeLV0mWBNvVT9n1m6kB0DE5D7CIeH8S1mpR6vVW8a1yfaXZr11PlnrDtNuS45Vu+qTV
bC0qdbTkixz1+ChxLLh8RL7ubmpEJFHxBH5u3SSKq6TLihsLkUZJfAx/C1ccBnKoIxpCe8EK1OYH
F5/T1Oz1alqSZW8k8vkKtHqQjl6H8NNCANoiBB31l4S951zKjwGZaDU+V83eKJ7A0q5shKRDsy1R
i3X6XWVeul/9ZAayUwv56SDa+0I+De6+QpCcFYFXaNcY8SIEFHx82YNEyGogaEUsr6PgNJC5SuSu
I0KWob8Y5XODFHZEEuumjx0C2RmhLEiM84hwdjI/S2S0eAfWDbJaNT/Mc/iY9fapQ3hbzT8VMlyu
/zKixHN2enwhjEUh1xVc22X4miPirUOx6nm8ObIBN1fd1BOrOTye9KarbuL5YxCdaRz9ekVAWz0i
FbtvUAz7KIdtFMQ6SuIWRXGMvgt5c4LOGEvwc4fuWPVPZoUBFjXygCrZYPRbNs++9h4G34yWtig2
b6v/T955LUdupFv3iaCASyRwW94bevIGQbJJeO/xZHM/L3YW1KNRq1vqE/rPnX6FpFCEmmRVsSrz
M3uvLZD/omdu0DU33otVeoACy7UN9yZA/SyZkcTNOUMTXaKNBkc+79BKV2imvZC5kX77j7/MDfq7
n3SvGZTc+MvHtz3rV68SF81/L3P9F12odKtSN5AhONrv9nntF7xGOlwFjeta417/vWNFzkFHipZD
Y0aI+JZ7/vfLHBKUSg1gUlRNs9X/62Vu8SCY+to2GCxpfOeg19XeU4dKwVbkwJflk/yaxPEGePTG
QWjq93BtxpckjO4JFl9bCSEwiIs6MIqVaW1A0nGEkR+KCzqyFBRiPsHMLkcqVvKc7ZgzUjwKatVy
WNRmciS1lR2tdyLL5A6B216volcUsm/ExuI2EJsiUm6E2b2lljgNybtUrg2NcqdAtaoENsO24zBu
wkjbDdgvgxFGR6OuSg+8j3BuOSyhP1qUqFwK88yn7k/87pinB43xjRY9ufA1tAz0FKpEx60XU3BF
gCoTt8MsGtOrRqkcj4TApIssRgzLdDM0SrpwY7x4Wk8eTVE9DqwwWNcNT3kLfmlkLeQCn+finkeB
PJBIVG88t1oWSvaWa1hw3UR9Ikhs3XYwOqLqklpoOCubV7RRDubgvnEZ3ZWFfCkK9aAEJTcPu7mx
H29kDrQ548zLQBGLlJfTctmMVXc+g4V5VvNsWWZCgFpnmby3xuCL7zJtthtjC/UomjHnZBjVE0oN
3SixiN/L2XQjxNWx0nuIF9GtIXU+1OIjiOWDVQi0i+lnh42lJNoC+fY5Z3stIMPP0q4/+CHbbVdP
3lPg13FGZkdePNil9ZAW/SFPx0URn+BNrlEKXT331DmfNjntrnEnlRenuSsYdYCdmSS++gdvuyVR
mPu+yM4cPbTK6cqorNUUVOB1zVKa72FzLhILFwCWcNKjTZU9HkPyXIcuzbTiownSN6O2917hL+u8
26jUAL0Css/pzxIJPZPESzziWnKVfuda/SlLlCvBNVu9bV4yjm0rzBBJVmsXG2iSD6uIPk8JuMwr
MoPZqguuEYE9yCRuTg3Dh6iJt20Ek6HRXxpwWEnAzHsw7nNr3BmK8lr66TLJzJ0wuoVZ2us40uaJ
wjIhGjFejzsb2BJsoxddz16KNNi6meBgD7ANBAx5faQATkqpWRnh2WADDsp2mbrBeZxW1qicd57p
P8ahb22EzTraL9+ZCc31Vrj7WmrlGc8KdIYaPXFohQ57U+OxcwWu+RCFoOt3xoJAUFSyQc6+cGCu
Tr5DqR+1QD6Dizsh82Oyq6DawMxMIhuqQMpV+zbuccGiuGiQAQ6TqKcy50GYbeXoLQnZ5COmr9zB
/GS/tE9r/yYGDx31gCUbfxW20cryWTC211yD6d0hMsmy+L7WJap7XNMGile/UFfGiJJ7IL0dN5mx
G8t4S2zlDUCald3idSjDbif9iXrLbaZctdh76sFv0eRiC7DtV+js17RFZBSCztXPPaZLG6GV1XZv
oWteJH2/INlBjqfKGm4tAFGFwf9Gd4/8355hgVz1AhUYnq+qYQaVII5yNrpLABxaMaoXs4QxxSHm
DCxbOw/sLIVfrxRrX88LFODxjlwoomPHizn2xzwZV36f74KqWQoN0bQTYETxweXCqgjfauTeyaCC
A4YrpRSHxkXTgp9ojDcJ1UvmBTgC0Xhz6tHo48UjpR0hLkcvoLHwEqioPlSNWikt7+zBWLCnIrE5
3gcFdFY8JZV6KhU8gtjUFH2fclo6BTuZyFuZnrHrbIIacXRBgI0WdV5tSq18dOoOq7p+JEyHtSq8
rG1RGGcZ1oekSbuv5s1/JHOSC/1X6ebPd6zNtGL98hp/Vwr89pX/6ev1X4RN444x2cAZbEyG5v+I
PvVfAB9xpzM5JjtFn1Lrfhtei18mvacN0dpyprae//V7KUBOM52BppLJ/Kuj+W/AdFAo/NDX07lO
wwPGCzYo7+9KgdRjBmfmKn4vF8y+OaDsilmqKoewTOe0lnQz9rKlwlfE+Fn24UaxCIwxNyl6jMbs
0MrtBsilHslsIjklw5U/w01pZLvKKFBY+SdTNOdxIg4TNZlQtuti6+CK01gI+kkEjdfbK5GyYQJu
1V8ApM39aJlDYZuEknAMEAYAIKG6hTH2NjQSWq0FWOcxN0EAhOVbjEVQG+QtPEOU1n56QZOycNBV
g47Z+wl8WrLvyDVWJroqHa+8dyDG5w4t0WfPlaUemWPOalKnPZRACk9E5OStWITdniajUUHZHuS3
Y5W+1FABW1EvBh9Mn+fm/TxNeqwcZDn0xq2IUK7i8eE4i2mEvzqk+VxilJk8LOGjpe2b4VBlX0zr
qvrPvHheUyyk/ExBW+oxbDrr1SqJASbGrdyAw65qBEA4emprPWjpouafATSCzeCFfxpieSBYhhgp
uK6M7lbYt4NOfqwyZ6IIDhjBTI2EDfcXMu7moeIzrpN4gBQLw+BozSErYYX0PRI0FhGhxypECM8/
ZSowQhCFg0slQLSND5ImdDij7XUngq0aIwvuu1PPnhvHNGQHO0BEX2AP8LLbqsZ2ksUEcinb1iF/
Slu5ZTsvynbdWc62zEgOCOyXxuZ3Vb06I0UL7pXAg/ecrGPmBs1YXJ3afhR9tEqJUPOEuiyNDsGo
Zp9l/DGQsRCFCgFgOaFZigvhI+sWMQI/ULo2iApx8HyfpNDJx1VAi0CZKgQbRit+brLoZItHiSrX
MIyTkPu8ehFxs6pT82r24HJKa19U5d6GpUcSERC5BA1+juo/wEdsY8KuVgXWJSUEb+n5k1SP72go
J63I+20XG/uqCG9i7bkYcZYYkf2ciugmK/rTP7+rogX6SVf17399ydo/T6/nC/97lJqweb8y/w0L
ZfU3Rylbdc5Kuhpo2OokXf/9KP31fLNom2zdQtfx7VHKXBRpPXw7Q2iCU/bvHKUOJ/n3+nmJWkaY
nN18P3NiK3yjnx/8CAF7S9KRzM8G541sczS2cxc6OLMr+g/I+gqd0dwm7hsZmLdqO6LGi2Y+9G+4
PuzyQpShWX4K0p9iOgv/rk3v6mTrIT6buE/ZO4Y5xMYSeT7lIhIA/qO1dwFu3HyhIukwWTAdtLcB
fFE73oh82UsGMN3RMllzL+tmmVx9urXwXbUPziPDiNA6h81tH2MLy5W1Jx45LYQDd+YaHsaVsK9j
dTQJDhd3+RdJIxiQttsMO9Wal/ol4jyS5iy17ksQATo7v9lbb5HcyYdl3aO+wDCXbZpubl5iKvy+
/vS8TeXAN1+X+0BbxfZzF4L2frM9MvMo2Tvk58f+MVs3Rxcx8SMCX99YIib1qIUWUNIVIKQ4jQ6Q
yPL20o3oZIlZY0MIt5TSHvqGfGws7TbQwF+N1c4tY0YlIL2+aCeTjAT7LTE/OhpBxY0XQluDr1+Y
2Xn8bKz3iWek1DeoEf2PgdVGqD21QH5jdTfGS3YrkTETD3FMDsHVg6eWQjUdd5kGTGKDglrwULEk
gr+Ixby9ljckC9j+3kL8pqz5nv3S2dHa3GZUcTBBSWBhZclTprRd5tkqlQclPXjxEYyzNHgE8tm7
BUl+jnfW3to02/KUn8Kb9qEmHwbD/DjHqh4iWzoFgDlbGom1760yf+2i4dtbJBg3u25c6fYmVE5j
tJUYZE2K7lPg7aW6TU++vajsjfjs9IWhElm/c/SdTkZ3vOv9o68ijjxEw34SFddMyNgArnQsS1+q
L8Nt+0IpSrfqEzrDfk2sCYHL9RVGWMZtDNBelGaRP2ECZgirlwYZgdpSdQboBi+lcaN1AGBvciKr
JzhOmoK/j0nhenXf7Me4XqP5mBXPsMfAyTLq5BUZMUujpLaqi4j3jveIqXos0o/xVkB3QL7B1vwf
f7r+XHFxC5z43//6rkyd1k/Tl/3nbFV/oTVkXAss5yuo8b9nq0rOiypxdeA9+q5MxZtEWTthWISB
Um+CmX9TpiLamNg7jol4g7L3b5yt5g9HqwoRnc0Y8zKVovd7iUXCmgj8OmKiIkVSKnWgIIpcM6a9
Zkm/TTOoFLVy0AhF6GR8yEs+ruxaN5pjLZOku9LDeeI9qi1m4Na2YSDbec8RGa3aZ6qzEGph3Z4s
eivCVPP4sfQ+jWhV2tcs+4JMXHE/7bpamQ76U7+9aZAf9gTwxiFgCAyvCmDuhjDRkq1ySO2JCRLO
r3/2e+ecOMlXqepfEnq0Hwg9vBSEUvNKSKh0v/I3v71lqqog90Eyws70F50y0K7xNnNmuTn5YZdM
3qBUmvu6Mf/mPr58tYF9Gy7NrfvHy+27HzupNb+53JSy7yyzVgALxvBf5UYROXEZqPO1eJdRJtuG
dv2//cTpEX3zE5kLhJ4DFBo2cIWgjlydkY7eGKCelQGsB8z1Jniwn/9QnXLgh+dpqxJaKe8oQ36v
OpXEzLcV/M15N6U0eO1iqLuVUzk0zeeCGC3Vp/acgJv4qvqjrJq5RcBKGvZsCK+KuIvbEQEKan7n
XIBcCEeIEOHXA+ov3wOTrOnHBwk4ZSKg4gfQv6s0sFYBq9E7LtZ8r3QpSlEJEKYDd/Tc1ce4wYWT
PQkYQORzckVXMwX4AJL4RRa9xzDk8XGwBQJjD6Y3re+D8MVRCpY5nyNUbSdvgBTua1YDkQu/2xi2
iTHtBoGxK85yBGoSadrl56+7xsnzJ0+JA8gxUW2Z3/OzlMpVOid0STVg/eYEGPIkPJ3CuGmycmpg
MIM5kCsJtXNUxsHC7x+AAD/54/i/gI//KDue+uppOG9TERqTROz7o6Ym/sYbiR2m6IcIY7gMCfVH
/LoLU0tXqd18VTv85e/yz5/4pLJGvUaQljO9Ib95m2duzOnhojeuMFC3RE9r5gP2PcOGlDquEhJ7
i55k9p2A52B6tOkfP3/lMbP+yUvP6a4iyUKBoKvffdD0qkqsLpwitOr7rtXnid6dQJd8iLa8BxD8
UbHpzSX4GGJz2yS9ojl4xf/2yjJgDQGJO5lJruZeXHDcgENjKI9tFaz0DNsnlZFi7xobasbA/v5s
O7hIg/FEntSatMylE0MIRZg7hl/qWtlZ2asS3PvWfjBOQX+uhqvPp8tjmVmy8EIEO8/7cTOlLblZ
E1M3Fy1sn/hEaMsDUdB0iVmDgwCBmTtU9HA5HnevWYVQXNLkuQu0qwo2KACCNIAmVfpOzorqPgmy
U6M2b0Gj4Z7LtWmbuWwdlSwxiQ/tMfBhrrA6ZywX4pR2quieg3mugZH16fZDMTlCmIFQnwHaaFF4
ISwFs+ltAtDs86iGKxiD1L16w86G4Ogh6WHUVzX22jdg6iIVMt2dBEQcG8ncz9NdHVcrW+W5hcpd
HYTsXOQ6qOLNqMPfpGt32LnIEecU1qHRuAx9CZoW62PzEcuzaZzanld6nZbNMi72Y8hgskIXC9g2
CoPbHFiu3uCys5QLIQ44xpA3THsWWuoRq6zbvYgoPmi5vVF8Yx26ZNE6HxPRm62hPT411I/y1QqJ
BWRsnxkrh9ahmlw8GF1U8oxq7dYe45vICOEx9GvMG0C1sB6Oj4Shb43aOsUBxSIK7gxIh4PZThDO
ZGa7BHFFkBHsoe8nEJrK9qNjOtskFd8ABFfBSrgjUIwZac2n0yZCx7yJG+OGFKFF25mLJpVIfLO5
HuKlB88SkyQpXj3tFe/Ur0x8rzcWkPA5V2T8SvVPSsS6zC8tRLNKdks1Sg/ROC69cTMa7O2JaoUr
OLdG2jFD626LSHtnF36yGxO6EvoGDP0lxtuAR8yAeB0U4CpFthR1pExg9zdsASMEOrTjmpolyxHW
aWl+mu1d5aEDVNpPnEXDQgmcHi+zEc5ZMxNnUkCpaeRn55hHt9eXsXCeStRidamsMWh92i2wjoo1
TAZ4WRmM2wJfQaOL9wZ22ch63cvDbUo7Y2rlQnrKpg099ObeyVRTQh1Z52fNzFTPfvrKhaDLu4i3
uxItfBOOTat9SO/dJFoB+Ee76zTm1CCmQIzAElb1R2HjWSPZ46HA2Us4snYxDLQUwEcvZU1JNEa1
BAaTASYO60sLCKM38gN3wQ0+zaUpD52K2UsFkquSYanyaMsatr3/3KKCKaCGtTCIrRocsbMZQu9I
5hVUYAvbQB3q8PHFCsn/1XaDmzRybpOUHVuZb0ULj4kc4cytXmLe02aocYaJpW10mzhK7uowevS4
16DoosBfByj1et5UzA6xEVLOsTCR10Q/WMrBIOdVR6lBSFjxkZi06jx3RS6gxR6NSH92WnHja0yB
jOhDNT7V6tMe5YZcd4zzZK3a5bXXgAzhL61ldujFm0qj5JVvxJ7fWnJ8dAt7rxjxraN1D9KlTfZg
FdHigp/D4/q/lAo/yLa4zWD4I56GyW7z1x9vF6ULEs3yuF1yR9/Y3n0lMPymFAvh7OfXiCZ+uEVY
S+PUAWGAENpxvqtJ2GbFRKXiYrA4VHNjKtCwv+jFYRiCa+XuKpt85XQOdxJTzEEVdwFhD0OX3Hnh
/1I4/kmJ/MeHQlvy7ZUahYlpyn4Cntl4x/SUUQIK6axoZjU1kMIHtskL2s9qgZ7z5y/Dn9SPf/zZ
313nrXRGdLq84E7kb9KymxU6mGqYCIpgpUvtGubM0rE2qrwYkU00JVNu87030L5cwxIHOXN1ssWK
5Ai5GvlPhD7OXv/8Uf5YzE8P0pGqTpH7VWnw7QukF+iufI12Kh65FmS7GS1UAMcq5K5/gTP2jxeB
OJOS8q/HlbdBHH38eYbCr1/5tad28C2oRHnxCTRUFixTafebwU7nrz9kkP02rsREZzmkbVB+/jqS
5GP2e0tNcWzgPzARg1jY9v5OS22oP1bcJqRXZCiMRRGcqNMH+pvCU3NF4Clk+BLchOl8kHCEcj3f
kHDJ4pns81lSjs3SFwQvWqUbom0Ib5u+uFOr5tC17dNIHpgnzRolBBxRg6Qe0goB63veF78eSJq2
x3Tt12NJ3nPmrgIPM0HWp2yTkgIXbi9Xiebetur4HHn9pUoq5maR/aFU6r2KAiDDYkfANj5ezaUt
SCvRXzBtQUZwICyrVoqh2Mbtk8ATWYT8HjB627e+VhWs8sPhLigtdaMk6fDFQoMQhmjXCAs19knS
L80WC3oR6w/KgF8gscUxh4TjjdDrkqi54sZ4DwuvJY+ZT59KeVqmZYCOgTsS3fp9gK1pkY0DIHIV
QxQg0XXLVHgBMWSRO/KYN8G90oPQaoJ2TpDlfdBFN64MXrPKHQAf1PKgxsNT7NRXdYTLqpJ1HeN6
cJQ30aTZQurRstGVZjbkabcZ/O6zSvyRebD5pVEU3Ikl0QISxGPoPJmB8dzknVyUdjOlN0vWQAa7
rLpbRuAKrtL1DwRq3RhZdIaN3gD/7+7tybSBi3gGEAZiGDlUQCuJdU2cfjuAxVg3BloCXpvtINEU
aIpYIp73llARL2ow7GLigo5+zXQUKuzM6LjUM/u9VaByJcQczWnVYOCDC27wGAz9k01U7SrB1D8j
D2ZcyKJ5aBxgiW1MoKiTUGEoikVV0WkfRtxZM2BjYi1LBWi/xGJoDVBMOlaASaSuc4t0+tYyNyW6
BoJkvGUZxvcBbMZ4CGpGOOmzUwzbxur2ZVCS+cGF7KB9VQfoGfromtfMTW41WO+KXr6mCREMsZ8u
4sRZ9epQLE3dtQ0kvwwxRc9iLmWhtolgTs0HtZE3YQTltvXiT8W1IIYRhEUyApgqVkQhhVtyB2vP
eRpxcS9FMNwMOQpI2xUC3g3eZtTVjErQKSlaBEJcjAsQZERdVjE5nYMjFpHXQJiw0vAtwuE9F+yV
FmVGpgG2n0lcywSi0gvjlJKaBYxn8rIpJVJLlM8aVU/FqBaaKZ7umn2i7rN+SH3LJ088FyClDHPV
Vkr/CmC3XfglQ6wCFcM8UL2XmFHWorWDu8zRDmXNEJc0isaXyqwPzS+ZK9lLJslhjDPaDNUCVyzM
em6M9k2gkg/CnMKcG0zA3JQFXMUsrq2Rf0byQ0+KVeJAFlGRyIZhqi5kUH2p++aztYcveiWVzWCh
0XRA5oFMZ3s3odF6kkBLbsvIY41Jnu296ZrHiMndzK71R7vpbV4b5xIIqzrj21MfC8xDkFfceD12
Tk/pjuo7C2zvFMvCOFSCgLnKa0rMqN292ubPRlHibyqORPI+qvhmNLgIimYQGTO9S1vjMVJiNi7J
FL1MIheunHhuWf41NPT65FakVdV2MuzBvm9iT71gjqIFk8QGV4iSQm/YqKVGF+rKezf+/2D953C7
/OQ+ZTWOmOLPb1RGDN9MqTH74WqQNkQuFXXl7zeqxUgUGQWJQCgjyBn6fQNo/QJRy4CgxawaH/mU
J/TNlcpdi0CDb/m3LeusjX+ogYXAJiFQerN0RF/53ZUK1LCtR4FsDaEQQ0P4c5Jsy15Bk1N4pNiU
KJbjS10km1EFVzoOdCLEfRfMDNN+Ts7ArCOmwiuUVd+vavrmwFJnCbPG3gC2k15GcS/zEnE0qM0Z
Wz53rqE88qxEYOpbVEj6zaIGCZrBlJmaZD6iiT7QgX+UfQYSGFW1upxiQUK1PYx2v9KsdhUU47p3
y5mpQo5uuDeidO5hYwgMZP9Nvkwa8irIhxzeExUDN5jXDJrSMjOhzGXFuQpyNB3Go6rcVJq6yCix
c3tcIaDyF8jMVhntWOQa88H5SJ2rUp3MPn/JA9IY2+TVY5noDXoxz1r+ZYQ9eTf5QumLbQT0kHNw
JrLwooEc0VlxJsA/fO0B2jGAWG1u1eeCTX0PPSTJ4nVA44ksMvSxRTfiEZkH+pEeE2D85NcOuWmh
ks3YZNx1SC80O3pP6/ozMeovEWqwxiN4TUsWUZ2sh1GePJwjFu2YZr/WMiWfM9liaAGuupNqu42a
4NC5zsqflPpJu0+95hCH+lpyLuWu2GmFNndHhOd6w07X2wx2etI56NHhzLNmBSh+Swu88dT+PQqj
VZF96ExdbRyBiVaoswDG0Zjlz3VSrTTcbLIoNi63ekNb5Rr+1tG7NcOYG68ihNh7GJmVOMpzZGak
fTsMfQlRYwgV2tDabWaniNkBf4WMo3MgW/2zmX1mXQ0FjE3HgIPCRbiZvLlAnKXu3pgtkEzOd3Ag
NcM0Pe8BYmp7xCIHD9ep350sOAeomh5d+twJS55XeKBDfgqKmNju5n5yFybKO2fwSsQvniqAO3vz
ilEXbvLHkVQbEY5rO482ZoP2vrNWFbWUb9MrksOtmTtSGPndV8t8BM5c71Q9YQ5R6Iusdc7C2Vms
d7w0xCxBYAghl2M04Qtusmm0VrHP8djaGuPeDvZsh+Z68UFtxEju3BV4cAlbdayzgc0idZ9r4Lvu
AL5bezI0sDFtvjF6TZlBUtlPEeyRLnZly3sX62DtqzcWi+V5hXipOulNsU7lM4VuZjZrgxQVN96w
88EWu5H51kjHG9vzWCHjjax5f0X92entwwQ2toz45CYnIz+7ZM1mfrV3zHohCaLs4nSfhdnS73DH
p9d67LZtGK1rJt5Vdm9k1lGvjI0w0AxahwoqQ+9RknYOumAILArhJwzsxonLOVDXpu1zD/4uGMdL
RcBrQlKfkygvWCbJQYqWYa5+tIisgAa1ayORn5TcHD5NzR8rS8KxjV4HeeAePY+MIvivdfrZkODS
t/FNDjKup+yXmU6dIRMi3xESGlPBqxtvCm9mLfHuJ6lrn7x5w6PdmXNWRIuAElmwNSZd5makKc99
snaEscocAi35fhWW2UKTT16Xb2yxtTsPArS9C4lClH6y5uZe0ljdO4H8dDB1dJ69Tczy1VThDSMs
IDB5IjHv2h43ic/no1jo1PCtLhpGoC70BZMFA6HE4bAxGoh/+hzL6pOKwliVzjKmE/DK51AdYPji
8qBDMKZWIYm6JUStqVBT1x6x7lFRHMch3GkhPEPXmbvhfYrLyHNf1bCFTwROVctOERI3z+LZapOA
KJwakrQzlcVQxjY7JTSkKjGGRn02FKzDwUoJ0luz9Q9RLh4Ku3vLGyTR/XjrlRapN/p7ipRg1MNF
5hf7SDEeRhMQx0gKGMFrHmPrQk33oRduIRTsEg/VrCEuTSRfwDCXSzkFyaUCE7fiFHC6KlTzhBcb
wyX1+q3bZktFay4DkivgOx9aRFaDvGEquIkpzHTvlKThKibbzDe0tdHc6yVhFTWFVv7p2axdlZ0v
r5r+7BcVRxLca/u2TNsFEFikDk364Si8UQrcSTm2dObV8PSVN9Zny64dthXBrGWYPGV40Gp9uAea
zuBECSsU6Ol9qaPcbnRKeyiIbhIh4otxjp3j8LmtqnUDhCtufUAX6YWf9Om7/aqCUyJ1a+aL7hzK
4iFi0t36R2aza6kyqe4G+1PzbtNxMk2zrNM/E/V+rOSjSf3I5w+GFso4OEltfE7rcJ7X2gb+2kKH
WgilgGsg26kuGXl5V6/bunzqHPK0I9iLmbq1SWNo9UfFwQA47v1OJdpDzEb1oZNcUCOTnhGmjKJu
o4pg6NS60+voszIgqru/ytLvJCDjToZsuuTeLGFUAeIbJ74WaDDoG/ABjkKuk8zdqKF6VG18cUO8
amzCA4kg1nqVuJi8mf1akf1T9bsTI2lipf6s6Azajx9EEV+/6rcBjqFSZIKY0JiUIMTl+30d4NiE
yEuEaFAfHEZplJDflps2+3nBXkB3NBVZ2e/lpvUL/h1EB5I/YE5f9Dc0Edp3kUO/yuBwCvENgQhO
/zHt9b4Z4PR5F3elywCHq9k/SMW5NcJ4O7S4CRDCbUyillF5r81KLuIAJ2uqbtq0PpLI+1KbLtER
HUTt/OCT8cHKb0W8EiSditzoIJqLMXfxltf5ITaTV6OHTWzDp+BtGR+boiHZKH8ohcYeYUgNxjxT
nJooB2BooX8cWREsReu9IzleukqxFHrQMfGJA1ZIPBjPB2jhcmqUYfk+9nAjE2tYFei12hBxBXfB
AqoLqbxYGEpSMKQlHnMdzFDf10tfN7HMq+U+SpoVnrVmpvlcbA3rsCHPT7FGkdcNyGFRK4AvMMLh
WCdE7fQW8WFZZ5C84chmWFru2GhMcXQVfWfUw3CLMvb22ItJpWnwFDeB8MfdyFDDPjdu5AeXITGp
PHNPh9ZtlpZ16nDxbEwqh3ER2ZmyhMONxi6O41JdQGzCn2uVQ7iRiYGa1wG4JJe+a67GyUeq1sdS
DhezSm6sLj8AdSrXnSOfwzhasdrnQtXYybv5RMxmiUgk8iJJOVkyrhFioJqVqCAahimLiCQzLnSa
sJ1Vz2QmMTx2ivFSO+DX1bLq2YpZKy8hzMCPtc8h010UCigoyjhmq92m2pPWErrcmqP7rJYmrsn6
Gg8YDf/hBwhaUVrFvz5A7v79r6lr/eEI+fp1vx0hGAFVnb+lxjAY6/zvR4hJfC6fYk1MzaI92f1+
GwKLX0gxY3JsYh9EdaXzRb91rCbOAAtLoWX9P4SWiR/FRHTKgoW9ROkixKSb/fYIMdsx98uRZUir
9R9w1oqZVNR2pg3BbeASH9Fo7GojdWP3RCFiTQH6m+zKLKDuVlyEAJRgLlOsJZysnY+c1IwoVcCl
2HvQGWRnmN0mKPR7qx+Y5Qptp5oEM3TuzmvyV4Yo26Zk8ZspzpHycgvs72Am+UnL66fS0ZNFUxLt
nnmoUhON8YqXo1FA1v4WY4hd+a5XzDXIhotEFPWiwUB1UlPRseOh7zQAHvYM3FIL01w1VGAA/AuO
OHJ463Xh2bMWuyLtDj2ZiN3ipNW53NcOEOVaE3dZll/qNPnwIlvuBtvWoYhU/nHQoqusu+raDfEU
yUaNTE7ktQqBJtLDKotOL84BJh9qF2hvOaSeXnbH1MwfIL7dG1MUaU2QW9N1yOBbuFZjSB/cNaRs
kkCmAAJAW4DfjYm2gx8NKUg9vHGaaqtMzaluHTFuZThOOgymkPk4mMc0oE+qrVCS1qZc83S40jyH
a1NM6DZkCG8OMZj7GPEKIqAy3ukp3UJUe8VZyInOWpubVowq6TNVsA2CSW0/0FiWgFAlKfMzA5zA
otH9e1to8L/y/jCU/rtSOhmFh/8WxRR5QxfgpdQVJsgU5R2NR/oZtB47YyXE+yd76ymNAAiLAoH0
LACMtCzcqIUbQGuo0ZvprgfZJT4ptgcaMibwYITEplTDorBpuqJg26jRTnWqA6QlY1kNgUrBO0BA
Ecoudt13xQyAgTfVyu2trdNre0Ami5ZKdUjEugE5BJPAuSaOAgnVItehXyp6+tZidpdZe4T+pc9G
MphCiZKwkfGjaSZrJ49AKmfX3LDPw0A0mgOXNJkoKwFj1cTSr6SPIDMM13mrnqIUfGUn0VY5MUAI
Uwc210SLxLB2qcaz7OO1r/mYq8Y1xBtehTByFw4dwsENlMdoCkegi9qT/lM967gnHkkTZGBqTFHC
kBzsw2DTVbE6Ncuzg5SdXzxVYe5k0aJzsrGfmxGYdaNQ66UJELcxnaNfmh9pCHGHShUXHgFIwP8+
I2G+OjyBRkU63Yfx3BS80/ppkaESY+Z2xY7Ms1XYh4+paIpN7ZEpNtYus1h9QtgkwDpGj3EKhZE3
q5NyWwUx6T08SZZm0GXwrHh2eYx9smEtEoxPSW7DtWgi8Uygmrq1qFPtcqy+Xi9/KaT6UX6vYrkG
TsmSDG8zQ8A/nmWZMQpTU3BzMoG/cWwozBb9K1OaqxJJmtR0uA+bhtaTxQMJwmiGKm0B5BHmEh+J
mIH1wkogI7kd8/NaBSEcleuioTjBNOypIS9UhwEa7Y7a5eUiz1NStQKYD0Phwu3ivVBlmErClOAM
MDzSD5cZ+k9seEawdEt0TOWUd1sUfrZJUWqsvVh5kj22nKZTtLXUWuTrZX6f2dGLITGH9moFYLyU
d36IS1sp0CxIJTlib2lJ2MAInIkQtLXbvhcwFXAttoTDTrzDOnqrRj+ZjwYfulyF2TJMVuso1OZG
MfwPd+e1JLtxLdEvAgMFj9f23o2fF8RYeFvwX38XSEkkz9Glgq+MkAlSGp6Znm7Urp2ZKw9O3SzS
BouL0teP1ghOK1KsY6/pb477qpfTeBW7yTatbXVRx+glvr43fcYw26daO7xUQtultv3F1DTS04fR
aLAD/wY0kQ7b8eoUspvpvbdAY6bXj/lx6fnRd9OrO0cxeIqBq15UTMlszzp/k7nlyo15H4rQ+fjD
cXz52bM6/cb/VGjAHcC14R67JNsM+8dsm+EUvMcH3hGuih9/0I6wqP/5Q81UnPr/DzV3yZv/lcif
L0YCf/h/9vACTzhDCC8u6jbJm/9MNUL9xUWe5kpk2dBgIcv+caoB1UfBBNgtRGz9z0Q+gWVkarnA
ao6P/G8lcZCwf/rFWzZTjcofpOnYeH8YaxqNhL2nMC2oLKuxfJ6sXKwMaJZNr90anXuRC26N8Tgq
yfya09KLlFi7SqInblDSH/DQ6ivdoIZTUC5XHjtP2XQlBWQ2fiEs3qY+7zI8tOm7DeOvZyWjNDtH
fob0yUTJfcmZ6LPZMZ6lddG7k5Z+xyEEAsAqQX7TQO2PcBL0pL3S9GOx0Qk7h00bCpfmlvOhPPXe
a6idYwhvrGeqHbqmsG9dQ9T/sWOjka2N8LFo1q52lpjfKeKSn2jhH0BKWf3F+UL3xAVm5tLGeGZq
FzIS89R/pnIQ5qBBmo+9jZfvNOL+SbcrwoexEscwlqzisrXSg+lUjn4akpnO17FC2bGX1Yu2v5Uy
Wqr0Do3hXYpDFjfcXT+0J5sInfTdVwsbiV2BIHTzp9L2ijM3lG3Sk32SXQeYG5Od4RXvuY+9erSi
p1AQtpTq/A/v1//2qedt+cPHntl4Ul8sk5FWn8pU/jjUstRr5OCChNNbdZ9l3mPeJ6deJuAfkuwt
GYuln1HmaPfRq9py3UwRGcZsZSSAAfLi6gtzWVByuPa7co/qMOuqt8imGhDxMdOOPmtGr3xQ/YvW
bH3jxQa+oGADpzmB++MhLcQTdWTFghJjvlRTeTPM28TaZLVB75n0TjRyrqEsziuvObJ1Lf7Hjz9d
Dn788V1aiLlV2C754B9JXa7DcGZ0vMR6or6UAm9qSdgdJ1JTc4l3J1gqD/jko4sruKs1Ds7wgP3h
WjCW9eZ3pJIkOnTjxY6PuSo3qvmp5v458fVt15e3XKca9K9/YSQ1fvyWwZEg3rHF4KPPLemH35ii
2dLOa0xTCV5TXUvmqQur3c7WtYaZcdJZwNYYDjY6ysgJw5VAdXmK4CRmFw6+gW1DPcUfGu7bwWIM
LMR0fz50y9ydbJ+s7IKtkNZ6qjWkEW1ZDA15jZRJ1XoOQNxlgIQVz5tZfYvb4aSWK5V6kRZ5Q0NT
KDmXyRN307PC1S699um2JJyY97NqOLaK2Eph3BNapYqE2b9hpe4F9zqlVmnyZFoZMAxtkSBjpSHa
OW0TXfJNbVpHXA4nQonEntORNWbel2/W+iwO2jM9tTtgeyCBCfDNBZypJFT3SsVel+31AO8iZVne
l91CL+SDgC4EonFja6ciwIKoKVs379emWd9JNh9V+6TTulJJfAwoKVlw6SFC9DERXHGh4wzge0zT
gvM9JFfNGKlt87fSACXp4gXHtl3k3dZ0JsWHy1HEnoinlkfPm31Mu/Jg1PumNtZa1BxClqAC/bFk
GB9FuupUeR14csRlu080umZdGlSysXiujaee4FfexwuObggJG7YhJL9TGKrGTtPwpR1tMoDeyuRH
QnuR9loL3xHWdL1fhEq+L7gr6rpyoOHXn2dWxFooumg0MxpSO0WK/8GaCKeBR3ljO9U4Vmm2VxyD
W6O290K0QAczIL2PjV1INNeCP5q2ge6Q4rytK6TFqnourWwTh9mKxpkEiyZTEs+rZKqYzOiabOic
tKbySY8WynHCKJKC6dnNgFNdkEzasAjE164sR2qCEAgksfFk7mJmNVRBFW2tLtWGKlTFJVdIF2Zh
YS+Hx8nXqzxN7Y2euCddRidTl2tF8O2FU7FmiUfJxRdt0bgpaN5UkvtgQlXRL7l0m+heicRTSwWJ
0+nr3vqs6O+sK9AX2H0WdZ6f26niMxIkJ6McfLjaY5a2zCV39nsrGp9aUz1OgNW4b/c2WdAKrlrU
vdLmuao7+6jLr9GktK3aV4hwCH9chDzALHT/DVK/c5J6Zfs6MalwX1rduY2pqUvmaox3GVuQbhXL
INQuef2gx9cJiqZKTL+G/5RIpEK8/PA2s2XkmNXKqs1g3pr90le1lREAwyDWpAfFhj3nLlEoarDX
2JCWOeqBtYlV76nxY04P2hQmpKdb2eshYc3eQlcrkDN9i8oO1mdG0q3DEMJom79p0ic3WuofTllD
qFGiWU6lXMvp2MAsM1M4epFA2HoDfFLxnDE5cgGa3kd5+5Qa9PFO7lLDXhnUQXVEbr1Ap2HKPOvc
BblBog6EIOTMLOBT6pwoqSXFChJPR5WnPfnmAUuh38d45pu3ahoSbfUB2Pcd9c5otzgzwyz6HAZs
UtDwVMaONGh3FNBSvDU+DVa5aDxjXRvFXsphaVeSlhSSsx5VS8W96wfXWhS3WrkDLLYprc8siA5h
Yd4Lx3ow03ITtEYGTrDBCV4a3yN3CmXEoJfGB5P9gZm0C/zE86asaA8PDtLPdzQ5nL1QLkqAcujN
8aYluhxFYkXv3sLolGUZN0jVS4UWxFpjH1EAgjTOQvf5M4rrRHbnk0daZKtb/cU1u6XuolFhhlL0
DV3RV1TVNj2Y3rY2KxIf6bOoEwhoIW/flMxePu2trUOEaz7VysdU1c+9OewAq25LPiNp7c56D6Ec
Q1TsfRvBQ94TVI11ka9LCkRc5UnmPGF0nXdA3d/3sbaREOxnUVUfMg8FWmJmzL0Wx4XzVvrZewiP
0SirBxE3T00SnYohUBYuFLVAE3sj888N3clu2O7a3D0mIZ/OyvN2LcjDUqXRwkhG7Aoxl2bf7HeK
VCBLsBfOx0fBYZq38hlXwc3grZ/7zcUz01vZEVtWxUZty0XVb6sE839RgM3r3w1BL1fTLCKn/WbN
e6bu5Z2t48qNnJVTw7KULSkTec4SZPrA3AYjuWcd531KiQn8puoK5odelbz+aMLiPCrJ0UKxrGkk
MiEWiYT0ozHUbD+cr7RON520uJjqRJTd4t01uROG2TUebl0dbZ0hW/hgYJmptq3GaKlo84pG7fSr
9uWXoZx7KLo2D9U2I7Rn4vzzZn6sL1z3MNaHPHI2vUrCXQFZ1EzgphXXt2sPW8lt6hU6bAOegkd0
od5VOCkLK//W3JUByaZFrxu9bq+GxVwT4SJ3sJyQDlC/xbh18WmGlJBkZjKPaZ/q9ni+ispfAkue
EegiaF7s1ILHf4i0/Ym/blnwe8DXuGYXgwlbWSaZttD4nrNq5M+LcIyAH0nf1Xqg5N6Z2WF7HMwb
BgxfPjqFvkpZ2wTGLWC9MKJiVB2Or3bNfLvuCvY8cpOmFhpdvPVNZeMR+M/7Pe7XedXw/UeHknw7
4ik3hmOITaBH2lcQ/O3taKYval8cfeCWCf80ZyKXGHg4vJSXuxYQkkuvCrjb41cYKS+DX+XA29fM
qQfqucmf6iI+2WgMcxBb3A/S/hQ5kTWb8ohjBOiQMgR3bkfaSxQrDx5tDYrlTMVs7VbXy3WY0xod
JDCKMF4W0nvgVjczuwby5YuqghroMCzJlohNtfRGPjh1+OykFZJTyzZIW2eKfrEgW6ntGWfMIiZg
U5gPkK+uJQV6gw7CAFmkQUwpexpU5bBxzeaapBuzvzlshBX7IPDFT0VXDetBdfT2rk3RRuZTgVV1
Z/Z/Oy8y123e7h3ZLWuau2V80TqAA2glRrbW8ofEug6WsuLBCYQ0W7L9XFvVI1fTWVtjdZXBUqrf
MVWz2Bc2XkYRU/w1qiXfGoaBWFnprH6S3Hjp6ycGlZPI8lNqhrT5ZAvT0w6FmxEUa8iu69g7hrIl
ssdWzS32fWPOBeNZQYiO3JJyTo3PmIKirJLLXolYjgDEYjifJfqdnS6z/KHje6RdOIXYPbSPukWV
D3t0NaScaRd0CMqIcneqUJZt21FVjfmjP8c5Wlj7ZIYXIOGgE3RSRFf80isKB/eSLkZ8QCdhv+mg
rxNI6SJ70eubZQbr3IR/ycack4I01bU05iDs71r+0vLeBQsoPpWgXJ/1COmeb1Hn1dyWarQx2pSP
3SI1zlbjorm3S49hMtTbt6ofz7rbL1tOgZZQdWzd51F/sozyVvebrs9wgY23LqyWNe6MskjuJUCA
OjJIz/m+tUh5HUYLiwgifV8q/v+4YRg/GfO4YLBa4Do4ya/ixyuhKu3etiunpeIF8kzptacCIhnP
qGpmcf3L3U8RvMTVe2wdO7HplF7binaApaM/jaLZTt22o6XRn7XxI4DFppIt4Lne6UTMvPhRia6G
Ed/ZdQDc1bhvCLGBlxiSkoD4MFC0pLHMRpTIJndD/E3l7S4Ec2Nn3lsm9CdLjY5awfVAaDW9hv26
bL0Xt7hgBfkfO1JU4Z9vWsjPAClJ6pBR/JFRUhV4qWpJqBox57mR7rsPvWbkGTrYw2eiAgBS6vu6
lAs9AHAMY0K7xtHaZY1SUhBAsweODI71gGCef2mdk8xuQ5BzAvGqDpeWzUqS4xbJ5nZybT3W3BDX
Ev/Fg4zjgzUUm4jqDQZKq9823GR09+okL13xMOiXpqdHuNcWDik/Ud23JOxi/5pgm9QBDCnaR0vd
Lz2F7jEfrrJs12N60AGXBXxNWnlzTZXAGGsucaz82efEuPUzw6cxvl6M0kUvpVNLlTfqS+AbfeLM
65jUcGc15ak2kQzoYglzA4PbAyb2S0/dvdc8igDXXtYvM9c9dWKch+KjqlGTSuMk+s+R8aEcyDbh
a+FIq9Oabvf4vkZF1dKXODhh+APuS/sMICZtpzPIpaG16WxtVWgVr+Wn5ZPQjncUMQ9Fty0z0vSJ
vaL39KZD8VPKcOFJ7QyTmLsgvg9DYeea9trZjst/CbT/7wb959wUd3ALYIOuYXhAtv5hbVYDmGxS
5nZ2W+OR6sqrsO8TOsfpRTvrBIOxhy0zSpNi+3+FoP/L5xPrLqhOHAEYK36MIJtVHLaewZ8smupm
WhAwdR+QLb/xEgaW1JQXT77wwd7BS3zqw/Gpwa2vu9u4fI2tW5OJxa8riX+u2YXAOr+tv1jr5kkF
Y+lnrfrXr/tNqxYTtdaY1rrQ5y1HTEHx3+wu/C9sdE2cMNOKBlvLn5a6ljX9v1UdFVn/AVqr2mjo
/EKnuBJGmL9hd9F/DsrzTwECgvUbL7fJlujPaz1ZqQl7Lfg3hXwO6BJ0GXAjyvCSmVUO4I6eaA69
Ka6NNyXb5AWxOnylKKkOOyBz2HsFkU/laDjDYrrUOpTrRVZ9ZzViExrpWZZyP/27ML4GR3w71kAY
+9Gh58eIyHbzmdkIEJc+ZWMxLasSX/JHmZ2xRAbNyoo+Ru9eDY7aKPE8e9fCQpipSegEj61FvUa+
COS8wsoBTyF/YIsakrafqi7X4MlSGua/veKeFUNJxVG0y4q7IHzCUZOTmJ1ii2lacg+gWbZ9NCe6
NTiGllsMsm3htm8+nk9g6kyLs84KtpZHoiNwZpy6cPToEJm4vfoNjc6FhKvGz72ksjg7aHlzxH7J
Dbi9d0O2GjncWqnBuh8NxlwyHRAgUoHTcJMQTdcHqj3g7vrDs93Gi56CwEQhQ89TmAKscl1TV6xH
2TNcp6DUXsMxYdg35lomN01Nlrq4k0RqC3Wd8vSE8uuR8AfrNijOsvt1lQDNkq0U5e+ecDHarQvO
jOyIzE2Zy96FJneYHhCY8qmE1RhZgrfY1PfQKu4r4MIMcOBe8SSC2vMfybDY6qVTl571XDd4racD
7dIaGnMMDelH6cxithtmxeTEBiICP4hd1yhWtgchdZer3ZrE+txX7UPU0gbMYD8kNKmLvdVcoPVK
msIgRQCzIv7Vf9gai5nkW8XqORYdOyLsy/JkSgzo+kYEy6pQeGjeq6j3kP75oaecycdkH0iXanZM
rIuWrj2mXehP/LgsPcuEVdciqV86dWeyfGzDR9XgwF4oVF6RoTPCeqmGgJn1cB3i10/AhzrqLkee
z5+YPRvBrsn99kCOG7yPcNh2vDijpPhH3GkRhmF779Iur3l3hnLq6x0+d9s5u+o+hnAwzfZisksx
gQB5oSBFn+mfZKeWtIMp6VuoJ9TOgE8mOBYWa2t87oqTEX7C7KB3Zk1mTw3ObTu36wslY6O82u7R
FfOsRe1bK9WmrrE5keFeatbKdR7c4RFDx1R3ADHM685me8yshfMAUMvLLzntKuYabOzY7PoCMnF1
ylRl5rGg2oXeg2E8gIuGB0hUD03VDefVxLqCOHWTYE7TUxH+xoj5Bx8OrKX/+nDgbPj5aPj1q/51
NIhf7ImSp2ICNGAOTSfAv44G8QuMX8IuKo1amCU1dvu/25hAn9M/AlOEkkHL5pv4t42JdhKLkCsr
f/6+cP6eFdIw/5uAMMFVHRWxF6H3BwEhl4oj44J2eHOMVpZHl5vqrEKC3q1vvI4e2/8eVIy2Ucp+
DX7E59ZBgawFEXTWmKKfi8jE0O9y0xxWXegvfQeWhKLMUAKCNlr6tVwK48PTtrL/6uGRkfXwuXED
Ko1TRlqu8URvMgbhJHEPGab0IBQ7iuND6l0hX7rBUSFn10cSTpxJvYYxN3XmTwebVRgdCJLdaMVa
9zxG3J7sDnalQjoHlWUh8xiProxH71elB7MRysDYUX2Z4kBonzmYl4bfnTjP4a7QeJRmS3YTvWS1
G6dbo+AGgj4YspVQccbkOt7rfKm3F4pLdG8HBSuU1Z2mkjggPthMgOV+JqS5yAC/T3gMK38vFe+W
4I4qpp4HADYXb2p+qP2KSFDSXnwVsnSsIKiWAZX0+UPbuLQTeases7dn1UsCFRFEhaeRmonKYTEE
1aIaPdTN8q6d+ijs4sWmnqKjpiKhrqKjtsKa+iuG/I7/BueuditFFO/V1HTByp1bBeUXvpKuRM8Y
SClGrZoPGiUZpU1ZBrGfkvIMLDj7wZOIb26w1XJa0QaWwsyV+0qJ8PdDeI+TnmwNG/kuwl1VB/4i
L4Yzohc3btRDMs+ibVdZAnrVQTsT6CgKrvNyrRX+K+R6UhfsqbBBrLWeYVXYgDZYZgETzaiJsEV6
3xVYlrrgZPsmyWEs69J4CYhsVJSrOEG8Ekly9DA85aE4VgBdE8zwSsZfwyZQsmBuSjSxWLzGnOdJ
9xm1z2aeLzKLY8cdiFNliJMx0lgyLLqUasqy4szSVhkijBsJnLYYbSvnUejNEi/Eiq0+nT3aXlbV
vmYc4VNNXIPltf0WSS89JlXVEnj1TgoW3CAJNPSvoSAclhEksb9Te9y4xUT2YbrKehYyIYYnza+f
mz5AiomQEtqLE9XPeVBtI6pJ2bOu9QCvjw1hozeLnUuLehL5K2qWkRlxnvTe0nMm2CxIH8y0ZUjA
W7HnSQvMe8x3vlZ/T7KHP3rrSi1Ww4hpbSis17AhD9uCPdSlO0ftZ0SzJCpUi1yhIujhAsNF7GRv
NHex1eWwygPgbkC9grb4iAlezJpevPhWK9nbs4fIBu2hByEzeP066Jx7B5EgbLWT7bGPbHuEQ1SW
Knt2E6rHLXmxzehLEPylTnZtD+GlDUYVAFdyiQYunknNu1+P7qoI/o/gKqPH1jwkYg/MoVsFQ35z
Qkad1urXWY9jOWMiaY1+k2Ul04LP64WBpmW9Zoz0hEQFPGFa+/AVsj2yzQMtS6fB4mMxXd0JaTSb
BoNfXnnLMh2XFjkNNvdnuuUf1fxIDTOuNG+DhPGW6MgwQ0VJmP5Ga95jXlbmLPHlrM7hghGKpVaQ
tjbH644oTTvDJprd53ujD5axTY31UBGFdR/Kzr4ftfhgFV8K8oJZ3QdGdQuC6FrU3dOguncVmgQi
4j7NEdLBFIlAv4PmTHS83Y1oGQ1X4TJgdu/8z3ASO0hxz2PUD0t9kCVeAm7wXcTI4zMWdfZ4sxU5
D62WuYtchoaeYqCr5JPA4ntsuO2pe8k88yKFi5YxW2evKtBmcAbONJCRIZrNgHZjoOHobTknET4Y
bx36jtvwGUypAlboyq6DJVVLpK3MhhIb/aOpwOv3aEUBbwffbdYWGhIojw0wZpA+sT1jkzNzUJu6
xJllk/xUo0M5fvCMnzIbtoGHm0Bd9026a2tnN2rEjNtJyWKbNGqrBoUrnHbY8SR6CSKdC8kOsibx
HSMM6P7TOElkI1qZFtPv+gBnhRRovpToaWraLVpetrG7K1DbXFQ36PYLGxWOXfIdrqcVkZJFjkpX
TnJdU+0H1DtNfkm0PISIVeu9BtPuVC/++TPSZA/7iwt0/dVm8r8MSdOX/ef+TDMaN2FhsECxKWn5
94yk/SJU25zuwJgyTMfmf/l9RjI0JiMbTKYLJn4Kkvw+I2kguLF5Q+XGE8HV+m/cn42feR/8Mdyb
KYxzJ/bn5G3/oy1G2HUVNiZKQpsi7/Awi03tsQ9T3iOYX3pnpwDw4YEMMl33SBXKV9uvz255N6m3
6SJU4WFE7cwhLDYRjZU3n8kC0Yrm7tkI0DYNNj6kI7AgfCaseU+mrabJITg7cbCOjJESlmDpeA0U
b1SeoKBpgxJBoOBRjSmzcbc+o0nsuW9Wp580jAoO3VSA8z7MECjtKFcZbZH6IGhlw9SgYcF0AmeV
5dpbqKnbhvttPGJpIpGi3NTkqa0GMMHI3PXRJAXo94vcBr2sW0dAX3RA58T9Bz5YyrPOR7pr/LXl
koEmyVjk3PXpy+4o6SCpC/iKRQPpZJtQiDo8WGwEu/pj0FHTPBNwjsLtKPLSa9E8+VSY4RebZfTb
q6O/LvyR5bF5kTki4QgLuU7WHuR8I8Dlm9jLuDbnQ4Dn2/LcUwo6WrjFqXPKRVTKlZKAAqH+iTzA
0pTTth9U2TEsL0Z+G8s7QYRRX2owIKrqomiQt/wLcEoBlDjKZ4HhrBqqrPKWZ184HpoqPpaR9c0K
klFHFV9Rm97L2HuNs/QOGzD1ZVaw6iZetBNchFEcmEEwlk1Xy3jbY6HILAMxMEiVqU3mpS5Mdglo
S534yLJPyUmVnGI0b8+/k+EDqivn651lGY9OnT26YTbv6rJcdNVYrmw6ZvSoWccebBkZTSitmuxr
hEwfadST44kdtjV/S0bWoWSE0PyHuvXB5TerMKBDD7qenuA16aYHGgj8LlhX2k0FNJWK8dLTL+go
rzoW7LKVX0nXfKRmOgnzA8etzvYjFHRnMMgoIjhGcb22QSDjmF2EhWRMKbQFythMCY+0UuOihR6r
GNe2tr+LYVgQz5h17hle1ywzQFSSYlC7cuWNynGC93foJMJ8KSHTtLp7qQOO/sajVZ5nfmjcV4Su
RovJqR3WcRTQhFOYzKTqiQTWWnD6Vqm1xpF2KksTvyCfKu4MlveROMitqTWn72wxnbJdjPC2x6kP
Xxo5p2rtDVqhaXxV1rmf2OHc3otsr457N6O+p+KYG989VviBzuf9sWD2DDTvM/fNmZqS0e9P0iQw
qvgHN8YqBsNRzN1Qfze9jwheW6omD35an1JcPoke7mqE2riMl25KTlJ+UkhH4t5f9ciLXrsyK7m3
U14qJ+HeTjjCYwVXluM+MvFGA4BJqRorh3pRsI9rqRiQCjcQ6XoEOshginZpN+smBXUI104o8NnU
clEyT/KYqN+Ee61km65Lzd2k02kcU7+nfWcW7oQgujTuuK69buHU9rtPIiA30tM41dmoULUSHlmN
os8EpehxS64zqGG7nHm7FXyc7IwIwjeXL0Ms3a8uSahZfE7q/BrqwPCq+ominEoa13FsRvpWs0Ok
7l3cSV7D/OJU6ocdA+pWjuYgTgGVkkiiy7JjmLAwkxJ/jbPPkb4AJkGXOUpU7rEpHK6O1LQSfw+H
92iInhpPuQWlnN7RcTdTBhYhWUOlb71HXeUGMHHSsffNI5z3ltruCgIXAugi0DNAiWh4ortEsIyb
jn6IPrmmasBEbeyrEgW8E6cWAoThovFq1kZqvIHJnaTMtEYV/tNbCkCBsFT+qxmg4pb90wzw25f9
NgM47Emmo5w4FRRhiyjYv4cAh42HgTGa7Tq9LXigf58BrF9YbEPRBsn26z7kD3sScGAIl4Q8+SrB
f/wtY7T+gzH618ioyt/lX+zqTQrQ/zwDSFuPx9atKUcsCViPYumMFraMY+c0eHV2QZq2dCC2Gzdu
OCabbakAr7digBV8WOkX52EEsmHV6t6ly5VPReL1YgvutSP1jsWWMs7LVCpS2Et35InvB9gwHFrM
Ch4Lzce0/8gNjKjpndF3h1rnbd/U2cIIvFU9xSUSKtXccpt5RblIynMfIsNWNGPSgTSVGKb5V2Nx
QY/so9bh5mz9NQfUTOTdk1MCxC6Tu7bjKUHSI6ub5155Laih1pziEtT6mxakW+HUdzytDyMYRGia
FEOG89S+DE4A5hF+oxVgYLyzpXmfFeKBdP/aNd4d7k86EVMBEbKdUFWgxBoD7BCf7DjepkUA45b9
JZtzh1sfgdglzen8k4Cc8k4BG/QRyvGiK/xQcYKJ4d6JJ48T+3Ks1mPXrrwS2AqofZMwrrrqjGpR
dswxsVhoEkOUn+/jON/UljZzQnhcDtr7mxIgdTbQoZRtYx9pAlNxLwkdX9WTRVoXuiG7I5y+Dj90
sIC1hPj56utQkVSsj3ji8zhd2lZ5SdtXnW2/NzzEXnPn0Kxb6SzAxC4efFTwdpmxQdY9zgSVTXt0
y6t4KUI4Amksplswm29vaY+PLr+C1otuerYi0jtvsgafxjOm43kZahSAgY9OMOY6eTW3g/fE69bV
AFygXtI7SBMMLqj8YCTKyW95UNkW0OCezu86X7IZU1hEG3oEoHrsVGXuKdq2CeMJLTDla6PAJmrr
ZAXTmF07j0NsaY9ZSiGb1wosp72Milsb0avjh91wLwNHrEMhJTVhyqPvD7TK9dVlMD97wXWYTHDo
+hxvtljWvVXVW2TLZpcYFhrKy1iG3szGKs0e6KJZ8mvQxtfS89ZN599EHDy5Bu7Z3AUV8SygEARN
/gJXeCt4E/l1ySEec3M1aZ2gNL40qEUN3T1gmkXbmteqZ/WYvQS4wzXDXwIWIDSWLsCwSpssc2jA
lUM1xymbVA7OMwu7XbR2cLS7g3cQY71WM/vCyEc2u9j5KnFGOQHegvRV0FKLvE33sSyuiaevpNVg
W6lws/l1totUKH9+OVVFxKxQ+7A+UI67rvJ31X6RfbCq6tHh+GWCr6pZyCcgcd2L6089omO+VlNH
WQSBckgB3NCPgokY2oZnVxQmMapYrMVSsEWy6inMreDoEx1FxnLffMqhKk7jY1bkvNzjhlsuwjsd
jL7YGS6fJka1pC/Xrv4MKJur9yHsdFALk1af816+zxPqkMhKpPizqGD331MRXH99yv+TF/76X19m
26/s87/TttgU/+c+q/5C9niioHNw4RqxObL+tfRXOcyI27nT2aRb9Iz/fpiRXZ5wWwi/gAZVOkt/
v9AaZIM0V4PzYmg0QwAs+BsXWh3e5U9BB7RqE1WYOgQdCMCfDzPKESMnS4IG86J5mDb2eakvi5Y1
aUS/YEFEpzZ5eJgfhK1nsnxXi+altIqFJEpfTtpQSYNY7iwjrpOq2Nr6sy896ns1undDal62KU4U
8NZa9KpHL5J2moggYyHv68TZ6N4HdeYyeirpf6F9PJ8scQQROMceaE797Bo9B2BNd6bjeAfg+dAN
vX2qFbes6lcllaiAmAiPLkPzScFvM/SMcBViHovSAdXWG4e1oGGAWjMIfCr+dsorFJL7kpE4hqVO
ImIgyYQQiMLrbGVnLQbiDdzZZ1XJbY0tvBRiHScjo3l9sQENN9gEdVLdqpZya30ugXK16iVNWK/6
4cVGQpQWFMqE/mV+InME36J79KYHvEzGY4A5taUG2vMRRxWKwwNuLUqwqUtOcVquCzZsSex9dkrL
yozmBI+ucl3Ua42de89iDKQWgQrDJrdRJsuYfRtHo79xmuGLfssr9ZAH7IE4jWxzZsQjPzKLK1Wk
t7yPVq53smLcQtGV2hpqwet2rxjY1OrF4FKaHOoXjtodru65MRWi9VOXUMczM8+tL0OC3y1sXlPs
nh5b9fjD748FZ4wFOcdqmyX4OFYRJqlwmww1mMO627Se3BjeZwAIX6sWVhS+42gb2C/kmHJa6cBj
gyWREHNw6Fcz/GYbcdlT4oc837n9GmFlPlAL4aUeztqTiZyv+GKG7XoLdXTCJc1dHUxRle0q/C6K
X7KhJu6OD9B2bx5db5a3lUExz6DdFFqDr/a76z9tYxWBdjSbfOagz0BUc8dd4L5ULN29tzR7rkBq
VQ1ziIohWIv0i1l0K5ml71VrLFwGtRFLbMfvS3TDKrTjtcYlq7TLF9FaNEbLeQ9sSo0Yp8ikac6n
BVu0kU82kkLrLJqUm2SBcOtqzzUAZ6150fpXdaBL3lkOQM99NKyehUacHhvKOE05HnWbZQDvoHdh
Xbm6wJ4v4VK8TkDLhjzrkOA08+PnuAsOBXdK1R8PYmg+YOfTgolWQoORTRxdAgVHnI5mSkCpLTKx
nbFHSqqFQLryHehVr15GkD7ljP2qrYdi2MhiI/Sel8KzX93af+gylhMELzxyX+DutUNLsNbXIWfU
Sr6zqR4Ctk/rh39Oqc8OgfaTMFuOYwuO3ufS5mD2aoh5dasM4aPMOvTpDyvLN5Mj2gyKRZWsY0xi
mXZ1WV55LKwSrmFhvoqCm91B6xL/x9157LiSndn6VRp3HkKYHW7QE3rPZJLJNJNAurPDe/8+/ST3
xe4XVeqrc6rU1dBUEFAqQEpHBvf+zVrfugRTNqCwjlH6kgI//6kf+SfeN4097B/NX6RncPpCQ2QC
qU2L0p+YMP6Axqo2eOWilOQkk09DKpfOZIhiwFUYKUyyniGxvtbV96Ttl3/946c18J9/PEAcKIyG
hcnzDz9e5n2lRgb+BptoGK3oPkdDmY/jCKB357jG0iWlJi4uSYFVqmLjv+tRO7thdhjiemOQNJV3
72VhHxVkqppZLrq6RZHvIqzDuJ162jKRX3j7Zp7XM80eYT+BEy4nRmk9C5R+4UTRPk+DBTr9oWDu
5z5LN7zI2Fz2ajQPeeKLxDnGdDskuC+IhTiLzMNalM1KunKc8WmibermlDdMQu2dHvHJ8xeeaJZt
G+Eq+I59XGDeZPFWi+1QZ2fpkjof7AuD9CxSfPF/jsyzGk4ZVa33phtdWh8qsBP+wPv2QNE5LxhP
ldDybAe8leBI9O3oGhjwBT3kkXW9Ugwy2nh1OexV/6vFJmiO7KIV99uCTRqb0f+SeaNNI+s/v200
rtCgmVADhf71qanLyhJR1xEBkTUbcHZnVTrkeTF/7HhyIv/FarLlEA9sWahC6XdGLVvZRXRKUb7z
QLOqZaY5nWimPnVv+9oLcKyi4LaThdLhC7ffMoAM3rgrRUs0gbZywpKwbrqKWpsTp3mKUD9ZWPtY
8xxrvVzHYm8XK3jPBN3uDU2ucibWU28mnIccOa7lCwaV2YqwyoygaVdf9B4AN+3d0eHgShjS8XvG
xqzVSdHgfcO6lQSg1ftTl5vzmuFlp26IbJorpGGOcFuzjt7Xj+9lTxCyCyl45VXYN4Jw1062NDB6
wzPUV7wTYfmYN5A8uqNK6R4Truziv8OalNkkiZsfSrgwUOlDl+62wIXyBPPAZawN6EaLkgKCYAtv
XuWrVi5JW5fdYtCXtYkhbwHDjV2nIzau/lEOa91cwJjDWJvnLza8DW+t3JP2lHgvpU0d/dirzzJb
CHJ63HmlLRt4oQ1M7olWiXX3BYUDjXdoH/qI2AnhyDUdbKsRNPeUd9fSS98TnVsE7EDDVeoz5out
cmYX79iLWu/BwaUmtG8Pf6tOE6JYHV4sEzVrvOo4YMYav0ElVnSo2CmKi+f8iPxJ9XbM9VdH+VFm
e6nfq0pdBvxZY3U3cn/tMk73+YK/PnZ+84f+avRHYMih6doaZaL+Gynrp1MvGPO0kdOpV1VPbKw3
7DpoIYeZTyEYlqwuU8Lpmq7dJlgIa8JnU9wozeA+2qHFMjw6DpJVnOKerK5CNmXNwsKDHce2msHF
JIbuiue27vYsnyc73znpn6BrPWrmZ2ycUEWE7VcGUNJxQ3wyZXhrnPA4dMw4yfDu0kPBelRTnpKM
JIC4X5VhutHDSYycU2JiBP/rV8P6Te3yh5cD1u0E+HdA2xLN9uvHWRt0chW6qJlzhd5kXxJ4Q+7M
mkSTqPnoLANpnbzqPPeh3Fr9Y1msPftB0NcRNuAYa6PGbcEeM2dW4sEMXSFXa9Nt0B8dhNsdtk6k
Z1vNXWKuhENnjXuFaqsk0KTBPemRd/9qKSxGAW9FK9LCVGPF3Dwqdn65g95SxiffPwQjWSbDsczd
RfmNC7kbF5Bo5VasmZqY1+o7yhEiUv9hFKIswCUxFxfrvaN0Cvxzl+1ra7hExhZdfdCQHxKvNP0O
n2bWwGFRC1wIzEkZZAjvJRjOQOZT7I5uj/bNWQ0kcNT09TWumMCZoZkB5o5OITvQ0czRC+rkpKT+
U8rHoUy47xG42C+R2OUedB4dLyrjVFfMM+VZk/HSrXYxkAl28XNfBbXjUlx/KfmKMzvFSRcsmNYC
wSBTWW82uHkkQOxwG3k3S14xepGqadeLMlojYDGzXYQAx38iUGQVyy13FRfFVV5gY0d3/dE+B0s7
ekPM4tdLi8+6zuP8bUKJtZE9HoiUyNpF7y7cD1Yk5ivD43BJqKKcMnDCOUurDwA3OP9jJknNsKjl
UlE+Fb1ZCNOZ9V9IEzMcyLis/Fv+WUN3G63PdDXk5iPlg5Zc9dfyzuPimI88XVCX4vZHpGF5/Swn
7I81k0fnc8ieIgfN0gEu/Kr1v31Aw8gru6NDPFOwUo3LaM4tHXjC0T9oyrcwdxmJltW5VtZqg12C
WMcs6lZm8KGjs3UlyDVn8mamtzGzd4mp7LG1hLVcVy46xGpACBvptCoU6YwOUnzXyNt5leO5pKBW
C2dZklQq4muqfzELW3oYd2sg9RbdYMHLUxyxN5EJ7wJQVjEpstvlq5j4+y9ebW4c5b3ihdKNBCOr
eQi9TexKe9blRbtEiT8soeSitk24SlR4A9CyUMnRB/ibYsoftgKcgI1y731qw77YKLSTI9/H8cQ7
1+NzzOxHdMWyzzCCNXIDWvJCub50ceHGRj1XZZfPKjs4OwM8IqI2kxa+m4szzZYqgiF7wesW5O7c
R3VKz84NdPfzPY8a/Wk/QFreDtkhDB41XMhAPpGVIDLWlkN4datl+6W6a9u+Rty+7hL+eZCQFXrm
xnOy5ypC8pocMS/M9Tg7Arxa6EJ7M/oeLUP/TtV/6tRm7jbRfsj82+D7b9i0Hsuayma6+eMBPWwA
2V7XHhtGO/pLPFbvQR6eGbEtHDpmzB2Sgqoq7vJdNdY1jWtmJkh241VbXmB68VGjLf7glDsSbqUi
2hJBRmqRtaDUpVzpDy73XxlmC9V4pE2UfXazO4Jc0cdaSjQvsJ3n3jVFwBdkdE9B8Zh3nwhONlFV
bGtcrzVXCksm+MT2uEjV5nvsPJR3zHTzH/1wNpA+j8QptapNUpXBC9HvO7u9I+Fhi5Tf+z48RMa4
Y7W+7bR3v/u0k2vmJrOcwF1JSWgwcvXT3UBl6BstF/R8YvayY9bmMYdbF5BmkbBL7guC+MCZ5lF9
N0Z/3WIOzgJktU304DXGpqr1tVuFB2Iot55hvE9vrWu+xflMVe8BUUeFkd2CiLrLlcuxL9611OYQ
tjBmlfJdKYZbqnXrrC3Wgy9etDR9GcGZCX9sZ6Ud7GQ+PihuCgLLJ3bAoQwRkXgw6+zamezEI8D/
LKmNfd2Px8YSK2lOVyUGjVoG5MySVSD09zQEH8G1mwUbv6Lakp3Y54O7EDnqO3BRy1RhcVUBXLTk
g0p9SFrD3knVrS7goCB/atxm52T21VXKFyfqWdFXW1hIK4YFG2+ka+leSMRZOaTiqXE+d6S1Mafy
YkDY5pW5QEtofvoK4kEZqpumApZqYdT2rYBbi5Q1lmKcw8Y8g4npY+8PamjQ5HQ2BeIG1XxJupNS
oM0zFWet+cy0yRMIsmPNboA8i3WaQsoSxjYpAbhTDrtOdylUlr7GQyn7mUSFZsJ9EeRJWGoNLMrY
qZn7FvtoExC59VgQdB25FFNum406GBURKFua3sWo5cT9IQoMWY8n2Z4HcaFSlVUF83GPTKqPIT1J
1GeYmVVpbnQ0YyrDpX7SP+XZwrEeXaJ2I2BKoSSnEEup7Y2I4INl6uSz3LpylKHQPA3BK5ELrAc4
mnsy05IVuKa1xmWbNuE5cOBfCdYd5SQeXehtsbSQvw0KUfdeA5GZB91LlqH4LB0+mFSYbYfMEoVl
gaVVorUqR3MPvXdVdoj9JEKmK3uDZU+gb2gNc6spzwq4gZCZPkEbs8ij8s4L95HYrN0onPcUaOWM
FJwHo0tvSlPsA5rtsglfsty5FwStIAsY5nb73FisBDT3mA+nNCO4DX4xYjCgfOaurfxF395M/9Lk
6NqjOSpfg/qaDYQ7HMxknhcqeTUH19sh5TeKt0DVVkWpbS2O3yTYmvIr0+pFCiEuMt4rPN765EkL
SEEBtB/PimmhlGePf122/aa/+UPVhudGZZSpTyod9Q/jTNB6hdQdsvmyqLymxdEf9yxWRvvIgbRG
Q7Q06KmLPlubwzOLZqaALxJ8YezAmSHu42yP+aFhZdLy60WdvU1wmHYWH7IwIIccK4Zv5vnc7wMD
bgpZodyJv/0F/5ZjcsWeymPdQbD109u0eK/f/+M7rYN6OL0n3//5f67D11fYlNXPO99fvvTvyi8m
5cKGPDf9U9PZ8v40Kec9Fax9Wbj+3VP139IvaMATqU4FWP7HSTnBylPUE/ATktv+VVLw7/HI/3i0
prWvidxZBylqo0tjYv9rQyCDIlKHkmy2tDXsW2glyYzrc5lZWro1pG3MfS99c1TAwZbDkW51+H2V
6hYxzJs8z3KpKUSkiKYSCyJ1SuqpUm5RvB3tIOYbQM4RWbQE6v+j1TxrGaaYYIYkGJem7oPhZ+nD
eqnSkLwUCij5pqa7GByU31AdHB1lSw1o0GaIO0PO9OlHcHIwNF0lTd0Enj8y0pr18UOvtLuh0JaS
IaCQ7JijmpBBRFNEJOBOIOUmflXZelFd2tfYRvZlt6wYe/Z+MeO40NIqTjvG3MMYRdPhttBj/73r
sBYiOCk9qDbCqZmdQ8HsNZX6vNuAYzg5Y3FgQHNTYPFDkmF1VYrsaCumN1eGTJmHmny2M3UhJo5A
N3CkuWpebCpwn+AabTpK7u/Mh8DSKqwBIb6eB1vSQzhMHFPPIOJKiaNNloX1MjL7cF9MApbYj26g
YWkHIqZmcCr7va+5XsoN1LW82D4L3s65EJwkZ8lofVRFms+1nk63F0O6crr8Dmz0MdUCrpJUCbe9
4n3IQTrXlsxKpMwJiRPC3vlEQ81SR9umQ3CKrUIuwtL8qKxiG7MBBlSDWDmuk/RsRZ256RDgg9tQ
6CUTjzK/To2L29sTG99iyjDWmJcsaW9DxYSFqAbz3hGnsUEmKBjt5oSEZYDO0/6HouvHUPQswTPB
qyPRIdcW4pZQtydy5TrHN2UrJIuqgeT5UR9yjRYmDi2OLi3Zt0XXQkf2Tk7ooMELiYHgrZrpNS1g
L5ub9PE+RZngDMzM6NnM23hXtba915WyZqVTYLHzHgZRuqdIg8RqSqiPakQNHfvatkBtPYd+PW7x
m8EPaPRZbPv7amweVLN4kFJnnGTV+yGBXJ+FHblI/rCMWv99MOFLFWo/Qm4MVlop0Y4T/TJr9MSd
IQQHRKATskyghAkNBtlUmGH0tjG9DY9uat/TCiWchZzYRZRtMfAaYvPkFGC5k+R52n07Il6CEnt0
M8QVRbzG1FZxITMcVxkugYtZxznv49SGR/KTkCqG9ADfmHDTW8U2cBTD8sgn8IFIqALUlkSCqDvv
llNQRJODHjMZglMwEAQrGET6LRkykfgGNknkeU5aABzNYfjUaCD4+F/MUewRjxPWYslkVYQYND1W
MiynsmKuR/I4CoOuWaJQM7EJkPlVPdl1Bs1usFZ5VB5lxugT1aKnKI+1Ic+o6vapw9c0HVMcPm00
GfVF5qx1bJOdRKKw78bMjUewPBDFtlPVDgxCp1KOavQHkXx1q8kVGisrS0ECWagVXVHE0t3CWUYt
eot155Emhf0RJ00krFU4QKYp8KKU9aS2duu10pW4NioWel0Il0mpnzUba44fovIOU0qFYtP21i5P
+RiCmrqSPPShtPxYvWOv4Vrdom+gd2r8xVVvPCsecKgQxqpmoR3w1QhbyHCwOndL98Snjj1E7NPN
uijAyhy/Tx6qT14kbmOFoEV4wQ2hGdtv8OiGJGR5aBKUiUP0BvPgU0fR0pIblPbqJtfrTQ8fqqGm
UeRkb4neuizBnkBGsJZFG3vEUG3nd/ClZwCjJ6tFdWjVxT4jZhKC3d7vu7UyjVdTn7PEKO0nJQ2Y
SxhMsfzWv7hxP2vb9hQbLXYDu7g5lncqPD3E9UOAUesi80wmDpsxSQ4yUPAVwTQV9XEqsEtkGrgF
h+j6mHFJM1YwSfqQqA12R21TfMeRrq+byP5RKeWDiBmPS14ohTCjsUacqAPK8EF0BXw3Nml2oLwV
hnbqNeezBCViW/Vdl52yCg22d8gVgD8L9IDqk9YSXZSjF83NoxjzuyHfbCd5E3m6NnKErUwEtzFI
x8jId8oIBo+KdCMiG1pBE6wsHR++6cJyouTtfYetnN1jM2lQM6Vurx+AtVXbJmLUnXdECrKio6uH
qXyqVS84Yj3xVkMnFyqVZ1VlIB6N/bSZHfn7mMmvp5ykApiMGWgeQD7rPQnNZ2PM9oZSKte2shZR
n889p19IGcF7cs4SxhZWrzZb1WFPGrDTGuhpmBj7Vi+wPzMQ+6nw+SerpWl1848aAuM3NalrMUyk
iLCmsuXXGiIoXJVvz7BYsQX+1G5Kv4uaZ9P0XlyTpyUsyvH3ddK/ZUGpAWVXkftRWv2FgPB3Yvz/
oLyYvvb/15OqrU31JGEGU2gZ/8vvygv3b4LiBYWhKagqTYrKn5UXqoNa0EbhL1BDWD/JCKHGG8Ty
OmBRUStO9em/oLywpu/0x2fBNMA1IAvh+0Kb/PVZKIvSZ4rfYmlvU0SBYF3gCVOD6ei/kwRtQ4hF
fM6yj+y+wDuXeglBHcYMoPGzYtufZB7udExcibiUZvPKXGURW9GXH9bMn5RbTMtVpQ43P1on1fks
vG836d655CCxERnaYyMKrU8vcfaVw0x9tHCoq4i1UPAhVrAJXxuDM+BPJT/hCfaDjT0cvegLyArW
hGw1juHewAWAy6yOmZepX7VdofrTMNkl7WdqgIxTR3iFVoOqrZinI9tHuy/PTmZ8GLCU4kDAjhKr
obbxUFavhH4yhQFSEtFBdwSMr6dkmbz6EchsVgNM6at9POyFe9TDeGPFeKU5Q6U37w0uX8OaA46W
DqlYmwI+aL7WYZEbyV5PsxXT/2UhlM04YQXDqv0YkO3VcQQjSj04Vs60tneNdQTyFMF5/tE5448M
4MmwLUs8C2no7lsW1IOp3TRG5odeEyGQODZBzMTGdVfcvDRem/kIyztMjh1Hi6ojMvcmAryXmIzS
FNTb0s252jKEhSneK3+q0wWhV8bRLAemFLI6Q7t/sfXouWkFyfZA1JiPphQFjTaXGrsvWzxIw+zu
zWTr0Prsy3Sb9zSTq2AKtRwnEm+nT3Ixa6GifACFueX5uWrxeCj5DdWO8XYm1iDWT03nIDN1UOwo
Wz/LjIWv9wuWvXCmq72KXILk+dUom3Nb/+iqelvZgkUU234YrTCv1yGcPI9NrD24WzqiJRb5TRhk
F4OW2E70pYF8usWsXuTRXIjhDFXp1mTwqsH2m+X4ksj2w2XxEItXr4iowtcuRM/8QoNTpuoq8x2U
Bs6zHiirgu1LFJTXAdFk7VvPnhiejBFwTPpeNKydw0A+jOpAHHQDsFbwR7LGKDvvWtrjunVo/BmL
6kh4UE16ofoxAEdFjQ64pp6JlHT7xrpaSrqyuOky0S7Hxv1wDBvGU0rtBFmSx0od5CHK9mZWsHWN
7sCsnqPuiUd+7SGMskygZflVR0eUpfXcwk1Q0R/ibPkwCe3CdMtEfFzlCKE6rX1CMHYCA8z+3MKp
mi2lkc19n1vSWnZ9g5BIn0EJcWZVjDTfdIgig8rQo9PsAOCETP+ceJnHxdIAdoaKlLUrml/qM88o
9qng/s2wpUI/DcCZ5WAIAktbE+xEUR1qEGAuBdVVFvt0sukTQ815DmwgD74U9a0F+T9C0NJSbZso
F1aFhCNiFVAB3O1NMiYy9u/YIxTGITkOwLq9T/6TVJEMleJHy0ah0yFZphRA6pJFNzm99MzH+ORE
+44BypBCDiL4DHLW0rVbKEL8fhiX+ChI88lhvjQYT60sgRUFiA2+HcrHklEjAEpK3AkHojG5q+lx
chixatNt7IrEtcZl24JgYPSexhzIe4Jh2IyGBczWGnVCHVJ7sGOFIOJZztHniYtcj96HOzfJVyI0
Dx5ZxX5A2oGiHnvAjEJ+lna3bJzh0qHmKfxmn7awGour4m7CV4piBL0gFNQWyXD4MkCgTgDm9nhX
0JctUAKuCXoDEtLPSaK7afSfctKMFhq3/ggcb9Tku5Ta2anzc2eEPzgub36S7mpl76UNwZO2s5Ci
PeRDhS9JnQTn6SpOhlfoqecxxh+rmqzpQOOatNZWeg7dzOJZo7rPYAp26ls6wobm+aJ4vwa9sylQ
pZVj9JC34daAPRXix9Thksz8yFgpOuhmz954ranNVDu8hiquEZmxWreY/7OpblwG/tHOLOFny0Mi
S/pO87nJigW9OY8DdR8UAEDeYfHg+BuFZ4G4BthS5AQZrFwk8r1la+6xbXoMn/WW+RsA3jIgps+Y
I403oEoZBvmR7ionqXIUCQKIQ+SR6zA91eZar4sFMEl2bhs2IJhW4wXZmmmvz6P8AivzJNDW1/0h
1u4aaEQXSH9qA+Vo27Wuex9tEb7gPHswsHF0oiZ0lqoUe3+uAeR0+AslZDEtmtI9I8aBDnIFb5WH
5s0cirkY2PHzswVRDnHM/6fPFsiPnbgl13kkkyRaufUxbDF7+Y8DV5dRuwuGESKYy34+EFVdX0yr
XPbVMmXeMgRby3plVYL6IONJzsLtSNudhrucdKhGUKpTtouJuM7twdU+j+7sbUFRY7/xVaSVb+1n
pywylFh48liU4IcBJsjOJRpnWrlsnrNhEQZPHNjU76ityJwOS/bLevNYU167CmLIhsM4r59DzL5Z
RX2hm6g1IAPLAll79GKQvTAfRdOCIyai0sVBXwX8GMqnfF47OuG+dfTaYOBXh41ptYfaSdfxGPJ8
8wcw8DeQc6KzBt9NyPBS4eG1sRMapG7YEPiYz6extklSGIJK/qY5kClluOy88aFlDiOqsx52t0jz
9zaFTxtE0Hh5AwxtByAMHtEww5q7txRv31bJvpn86IHdPQV2/8HnhdQN+9SmEZRIoLiIFszqAYXB
hqXmHkbHuvLgwyTspSvOqgECwKD9YC1wdyw2b2l0L6V8bjok1jWSKZZKaSI+q8y4qIF5M/J829un
Wsf0rrW8SJB785nLYogx4gId4lU37NdibD4NTNOz3pm0/4lXQqguj/R5j1NG15RIUUItzF3jopMZ
MlMyA9KlNzA2v7qIGwk4kXuX/9f0gP1UM/+TTsT8DQf2ay9ikTGAzgOfjUMAwR9RUGiVyLhFq6oO
iLCMlUiDk12ylGXZdPMjc5vaI8zwbhL9c4Myq1Q6ePg9QFPtSR2nDEu4p2PWL3zpPIlKPtge66rU
P6vta6r2S7etVpYzrPo4IrJlmNeq4s5dO9lyJa77ELNjmmwGXdn0clzaWndpnWJTji4oa2eZ6STp
sBdOWiiBjbJJh/KjjYMdpQzpbATL2P4TleMmJoUM0hqm82E/dAzTXLwBEs+8gCDlQM8N6gfV04yF
7N1PJrSsd1KBnMhYCAconmmfFWWYVJBLXWNGEaM7Q3zyLon5UAJ3kbJ2d/1yE5QNRlG4n8FZY/qq
iPekeY2qfKuOKhKG/Ece6Q/poMxzdsNqLJeDcdNLwYnvbntrCs+0twRpTrcNWrXSgF9edNWsyrtD
10U46dm91Wm793r/jjv+jvDmjNL2IQnFI6GRx7bKMxwb4aop5GPkG+SWDOp5yKpDOER8piRpZh+V
2An9h+1AaIwLokqCN4W9fVS6ELmrR71vfQwlWjIbS+PZ6P21le/GHIYl/XME78oYPLSXX5VpLVM5
sguGjTp+uOSy4MNxmxwkgL7XKC3NMeBpKe+s2bAVk8zmrongQuBjHJIq2DXC3Q0KxWtfGiu/T9ZZ
nT5blbkelehi2OxuUfQqZgcJHkGKK6+W+LQCcJghUREYkiMVLRTrSDdfN20M5iPaJXgDkQXOx0zD
GJVXe2GpN3CQO7tFSmNcg6bZ2JTxTqjMO2aasQOyvJ4k2QlD8GozNtcMwGgBNssKdcArLm7qkOYo
c9YC4Hkk1JUPepxx2j0tGMtyjCIVVkghshiBWipVSfOKJDbgCc/dZ8Rqy0D7tomCCsx15jJVQxCg
++8j2mFJZAGvssXvkRk+XDOicihg+3Kjg3YacE6iaXjLzGHLWvBTafBcON6kX2YkjDSqdrGWcCxP
1igP8Y40+w3MILoaMqH7tjzYkbK2g2yN1HEtp4cxlQyoY+xOCnAJa3gtG7zODk2IiephgmcCYWdX
0fxQxXhQRYYSWPDhEejwvG2HzkDzydcOEe5mwdIfbGo0xMAQu5tmb8tH4d6UTK7V9q6Hz2r9TWAO
l+O2Vr6CXOVghTgV7hGUrlxj72d+tAi1+KKOdyNhQu64W4/P6syr8Z3TDjAV4S4pEC40hPRsGhMP
qZSM+Bk6IjbLvNcg8ZAQUTfUwl2M9VRnIhPmjbV7Cr+CmigaX/k8tnOStE/87XU/sYR4G2z71c/0
lRdrqybxOF/7AuyH+2YC8p6VPU5svDxCCe5Z9WC1l4S2FxI0elqPzbI5F6MJTT5ZMleiaprqWBJ+
0B2qBiEkTMO0Axl1D5W+sXF7OkPFVNfb5Y6xsKCcjRYbbHhhIYI4yytuRXVVuqVmg82DLNvV9iLM
AYBvLWNYeM5KEuMR2CFP/y7mv7BWs4+lpnfnRfbk2DcbHZTSXlrEsxGMHs/a9fyrYbGG15m+Zxu1
H2BP02tKBuL9IlYQS4T70L9jsmepLQ5kkSfOPW7noccUjWRT7SoOhnyCHKaqyxFYG2mVAuXkPKJB
owaDq7BIWra/CYaoZVhu0+RsgktOiueyD/Ehvk7EHBmJVY/Qrcawrc3MAH0OSmJkbwXj/Z5pht51
m8nYJrJns4EiNCFbzD0rtQeGlqhIQF8W2bHSP1rw5My75tKNKH6cTWsfAjkn/HHlfJBqrWvfjfko
E8AaBcxlrBSTg+2pcN5JPy/QW/S0WOSn49w6ZB4n+B39vGptqPKhmPRsQ8wfotKXsfKQjltBslmE
r1+KjZbQfKAptKpd75/FwL4uSPGzBEDykCojrEwQJdUhQnn30vkGPKNk0bW8EmqS8gi072IgDT5Y
R7x2iYpdCoJ7rFerngQF0J/oThVOj9zfDcwC/JFbRUcNkREMnxOEEYfd2kKWZDVkv2SoD5JS+dKV
+tCR0TwLHP33i/7feP6HkumnWuZP6+Tb//2vMv0Yft4m/z43/O3r/j770/9G0hL/Ya7GlI8y579n
f1A4KYVIdTF1kyoVVMXPsz/oHlMgE8WQo6KE/YfryvwbMUjskHUHVxZ5Tca/MvvTptHeL6UXwZP8
EAic/IL8cxoN/iS1HRS3sutaasjYSetOHuhg+1VoVpBh6whJVKRRpiB7Eymx2TKiZrdAZMmXJnkx
sfjNgaWh3cJ7itHWMea2UZAVkhX/G8vWEH/+RW3AcoZQGaFOReIfrAjx6KmBUvrTL/rtKd/BuA1y
moijU10d4xhpt6A8Jd1njMCowBrgEqiXAEAIoRasi/xZp9cvQEEzUPD6p041VxK5awa5Wyasswou
7XpZevtxvLoNcU8FWkn75nnvdI/FSFQs7tz0pAB7L3DO1N4qdVizTIkU/QnuTyC+TZZFo/Hom09x
1a/SPj0Ie41h30wRp2K/ccCLw37TBqpchyALtEUimsvAWaSkyQIZClpjZcmbat9rxpLts4rQp671
meqcPFb5MZqsPr3XaHeMQF+PGfbhVg8ezNF87h19p6kM79G9F/q8JrfcPqSc+DpETAvdpi/fhwKY
g43F1jdnpeUs+nGf6ebMUk/NQPsor2HxNWTvuftQaYRvAGYkKV1yOqfZlwyIbFA4ICbDqMdVaJ2D
gawClmER60KY7hqcporUbjaaBcp+cqdA+yI+F+hsnrPqR2Sw0GTsCu/FxSTHCKkXF8VDlRnhJgHe
wq0bNHvoEHO/nFXcIT2tZgTSRSLS9fA0xcObap/yHL07nBd/a7TRsh9e3PwzQ01ak7QyBowTbB5J
EwrJqod92a11pKVFPsmWRYYpez3xUA0s7V77nUVbwCSzgObWhZsxZG9dqGwtnp4gOPfAuJRL0ODn
e8PwPdh3uC8zWz8r5VoMK2CmRMKM0UaLH8N+qzsnlrNjwoKTHZtWq6iXn8P8ZjAatshEmBZqj0r1
ZMZkRPDvPVLtZN22W/xGmvejzUl1YmiYlx+Z+eBnzPRw1euwDL/N/mYVl15u6MXoiTea+pkZr2m/
yswAKPcmNVFh+QuVRbc0nqKcYCd1aTIH6lr0cQpBOi53aLK0so1IW3bIN2N6fYtdQRCR3268HleY
zmiWMfZa4S/B2E4YBtATScbwQL55B4cngnvIHh68njaeG+Pc98+g7ijSyMWqmMxQCpv5Q+5+h9Wl
jj9656zgUtOspabPPNS/yow/e4jlwmmfFWPLZ2Z6MEeuXXOsGAkAUq8uCnvQdnyx7YeCJiIznryO
d3+DoDE5MhQIhwd39GCHfMckPkiWZCr0MCIZGfC96jlsH4Tw3RWgzaxG6Tcwdkg2fXftC+OYphJZ
3Rdecj05OeiB9foGdLvNDz1snbaVjP6fhmRTV3w2xCXhsYix4TH9xtGtDp9W+RjgIor3FtOYwDqH
QHcUzkvt3tU3G1tKo99SEg88d2GE3PrdZYC451Xl7Kfr5Z+0ytrUCf96XGPEJXuTJD44nJhjfj2u
k6iPZFHQEUrwaa7Em7iPo2KhUs034hFZhouMzi8xkrsnpUw3dmsx0Rp+V4b9z2Rx8aeNEbcGxl9u
tMmkAevi19/D7C0WPCNZb+RShhtOorrymrlQW/VoRcUlG+jpHHphokJeAg0xQzU65N0kBzCTj5WL
XadOsdkikrQ4FltGWOJL4phJKY995poaRkLHZQIVKfpbO0APYNIb+HyT5v9xdx7LsRtpt30iKDLh
Ma0qlGfR2wmCFt4j4Z7+Lki/oqWWriI07Ul3R5zmIQ+IyvzM3mtPI5yUFrV8xl9UrVv3xsbT016F
zuOIvmXKERTZ9JJksl3aCEhDPmo3cog/jTzcN1SENYuB+1wDi0tJOgZ7NgFt92EUZHdvSLpCZldq
WzcA9MT2+0aw/tZCjInY/bAieRzINiVbBCq39xjuVvdljQznnKaXVJxU36yzzl5VikZBMA9QwSaZ
zR3JflV/qxe2D1Vs7SLPjmKUnvK1dVEk0BYhhEig/NUM2Jc83bS9RCNFegBbJ6T1Py/RKwOJOC2S
1c568ooMXfZbH1KxZ8lrVlMBD522tVJqbs28V1630nEExLk4zUvsn+NNr6m2hAOG6EdqEIcICvm9
ca+j0idaMDFajHVn0eaPVQULSWh3cLS1Q5PA3ZYMIKtJbKpILPnF0JHRMMocQ7GY93ZPpYik4Km1
K+cmYuxteMXFFtXJddqrXz8A/8sl5FJS/f9XyE/vzdf33xSQy1f9VkC6v3iADS2B5lBSV8Lf/b2A
dH/BJOXIxYQvqDul8aflscu+GdqcZSMV9P5cQLJOBmfD30U1Zfw7Dt1fyjKxcIT5e2w0iTbf6M8H
gTLt0YiNhLJonM9z3/W+wf9xbRWsfNHkRm5yNBsqD7cy7Os/PKi/OQyNvyLw0D6aIOMsXZeWNP+C
wDMbgeVeQ3+ulwlhbdFJz5h0iSG9zJra94LMoHHo1lVCutaYoZefkkgH/+u9CMDwhc6CTRhPDIiu
4txoDoTobvTO6vZV59qb0vXuLK+dNy3a/82g9S9j3L7X5FpHYoAn2g/vKl34LQQTc5UCLSAc0FxZ
HXwyMGAMLDOBc7CODrjm0nXWykfTtC6BSLSVwns9DQyamyCfjpYdtMdA6eKJ9RbzNFv/YT5kbUbi
LzL70ymbG0egI3PMGgl4OJ2cck6wMcBcnfgLzU73p9wgzJ05zxjVyI5Kp18z9PtwwNHcpHMRPgdt
nt51qvqp2YA7xQAXb3YZVlOqtxbl2IQiG0EV2sFU1jUovOJKLsuAccLEIXscGaokfFsbx+iqzjKL
oMN7jJVwlvGfrgVb7CZxvgSLLxyMBVEYg7xrzfattFHRVxk6mwE8UKzQ+5WBDuW4oE5VqNnsTGe9
XV+RNbXht72vvQAhaTv6LkQxg8nbwPIJ4MJ9ptK1jKLveIDVySS42sVIXbvabUnK288RZhIJDmkf
QxQP+mFREBYWIlIWa0MHDSwGAqeDB8ZgY4pDWWQmYVYdvzr8xJsaWL1pRPdDGB7qmNlBbT/AIVWb
aYbvIGf1RL+AIU6w0CjSc2obzHIzdqD53SBAk7IPKw371Sp196o0CGb9dbdfkKCqDYRKBShVex43
kGaSNwH/hXARtPmQ9eluqlpmpjGcslixYoc/CK9/TuxNw122rmX4VnjEOHaFEgxMx4h9YBrUe+VW
2NWHZxNpUD/GVxVEXxijsBpUT8SeM6MLV4yB5Dw/Rqhv5yB7pDgEitDonwNIgbU+eg/VODenxHVf
Xcn4QenWj6MwjASOw1pW/7GYyIPgedESczuDmNml6BZOgA/Sk17O8sGNsEQI1Ae1YTBToGYiOxal
IHsCSxJyEE3XbNxRMlhL/uFATnzXbEkwWI16DZCIHpP+oAj2UjUuU2frpZ5YAjsd0QLaUH0qV2i+
vfxmVQMLDfjcmYsGTIOOabz00uM8UvTp2T6YnE3DwrgYra2VsBaS1K1ZUjj72Gj8JQnFn2RqbirH
ukUGG+10auNV5DXI+Eg+y9i+sk5l22LGM3Cjmb2eDWhSJrd2H+9l34bA4Zz6PPThkh4kV7UdUhJK
40WL85fSlPmbENYByaa1TnmQQTFlyBe8K8ub0hU6WVYJs3foZXOvcVuyCUmA1+UXUL9LfiC8CTF5
93ZH2lU3L5Hkjf3TDlCjc11Fj13reUf2Fzdjy84bdMM+R2+66vpfuXgq31WE3x4GlTRHGaRs70U1
uXhUIOkC3ivn4s1yYG/hIv1wE++h1fgOhj7iniMeUMFtpugp5a2qGJlyENhyDzq0YN2GBnn0G+H2
v9Wx/8vXuPzHSdDTd/Jd/M01vnzVb9e494vB6MJAEsANbghImf+5xrmOHR1FnisM/EL2n+dAOgow
LmsbJYYwmXr8ASfLX0T2E6It59c/+hcaMJwS/91ZCBP3gk1Yz5Ll7fxK5/nDIKgmWyqJvbEhUTP5
MGbmhuyOnicxcYy4PW+I1YTbyIKu3nvI+KcoOTBH5HOuJT9T02KjkQxuG2bfED2x06xUhYowZY++
7rR4Nw2Y7XtpnfreeM/INdmHhTGumh5hsEjU0zBx6I619eyF6SKU8ZPRA3SZj69d7MEYYROJ5Kde
qVp7rBdSiQjyN2+azpJuwfSSa9nBBQ/xpI+keXNv5N5lHBuG2I3eHxApb+tMP9pWdsgaCOOjFXVr
NOfULbZ3F9F6sEssGEEQdZUCdV5LZ8AT6qU/CFvCzVAT5xn26sHuJRR5ByGRjrsHcnt/i3iMDBv+
18qoOFOGNn1QlntL9DZwUpJICBzI1wnymUXHbxzrEqCrEUZ+nnUfcxw9gvw+9hXaaWXRMolDbxhX
BsC1DCdWnXoHR+l0mf2+06znvJx2U4dh29VC5tqU4iuDFBKtTUgAd4JD3ZkvRiGupZnj2mofKgXz
3UiWsI0BYEOaev1rOCwLZNP6JOzqM8GtHIfuw+wu5716yHJrI/RpJyY292OXkCji4voup+RWJWx+
kYa+1HMPnaEj3tnU2eYoB0u5GWMgDnUirghHxqGI1diWA6DV1E5fJxf6AlivUp510ICmnKqTYTU/
fdiBnI8QNFiLSS/iAuNzQH/lJay2Ktci6nocd25Pa1sHmfk15dmxc4pX9pWwEJYLvJIDbkNvcYg1
hgUdPGkYZ8zgWyKqgKhr+j3GESyMtr5uJ1ClESVDE3YVTHiqCHdk1p7U6qCkSUoBsXpNj1g7HwSm
77gZiLdN9H2X1/eDaL7qZMpvc9VPx3oYvlkf30+xQgojogSmCFFgZboLbfeY98OdltEcmh7paFHT
bxJtWWkF84sJKclBYa+NjnG0jPLLDDVAKUCIhAtZBSB/VoJ0R6dXcp8lxcYo2OryAJ1toWqDjYhz
U2XVvqoNjMxY683O9eNQ7BPLrddGUh6bIrzR7fKCQpBJVIRtfkzHY+cK6duW9uk4SJAIZGKYA54X
CxnGl94E5xZhOW2NcnFj6MVdXYFEDZPU2ygURy88nsDvJgGwNiVJCTYrKWLt1xSKz5rxw5y51wu+
BUvQc2VlqPg9ooXZX49jf84c1jsVeUpGhZsxt937uHPOrIC3Vq/7COZACehHVWo43FX/VYnhVSYl
ivcmdU6zhInV00jPpn0FEA9exUjNELYNo6kCLkDbVAlgLRRWi8B/7h8NuzhFtkGgGtpm7r+vsoN7
Yk18EBJB4Flta5eWFfmuLF2b5BnYHQ61z250GPlqS1zH/3zHutwy/9CxfifZ33Wsy1f9ftXhxoOK
btNcSkMwrP/9qvN+EZZpOd4iGUTvYdpcj7/b56xf6FVtqF78CX9u/AE0x8oDKhxLCpvQMm4n+W9W
HvQff73q3OWu48fgY42M+s8962BDgXKUbNfSmtMXkYeP8RQBTKXMWo+qEYcZ0W1WFJfc1tqNV5YV
/gPTwV3lfbXafCkS9dYSBAOcMsBRX9hqwwLhKhy4n/RCQhAQ8bunBh9rBfHs5E6F+ZXV00zlJQb5
iPupBljmhMl9sfDfcJ6Bm7JwdFfzvdFqWHbCl9wzUox0+rPVS5z05vAQkFeL5slbWknaLpG91Rq1
dWCwlaeSPbpWbh/avjqEUfEZJMkhwTZKwktBShWyuTLitssW+WxnXmLJ6UdKicC4R0pzqH1VHVFb
eUN7ps8zogn9tdDaFzCfDLo6SVgYyVwxaU5LROyCX2mbBHpKkhVlxLqRaOW1x8LCz53gpU+myzhH
RzuwnHUV2kAdSi1FM8rsCvnHMSEZhMuivLJtOiGvjDe6yRoEqOqhwYUxNIulL5wIDbRq4hab9rER
PQRSEQQ3sY5KSaMTxpAP1MQbuSHDIWjOrM/ju7SGhEyESsf3QT82QZ5Lom5RHDeEXA3n2prAH5C6
NssrUwuAA3mLWLSmDkkuRjw7/CT21Zw7L2NZnEPo5sQ/eLeU5L6YbRKAjBdquQcG+BwkDZ3CEHN7
xSnfQVkXFU37shH3ujZed7F9UQ5LnbkpkQNc0P8766CbWIvg/GjB8AMeadZDEBL8gVwEj5uxCkgZ
WhgWptY+A6i7ljo6BE5tkKuOUW4CIVjIJBq9ZQ4WKPM29GzE+jSws8TBUp0gadlEFhVGNt6UPAOn
L+uGTPUF+btwAOPGQTTFRGXFzGM8kzR/NNrJ2AYpxP20fVSJvhWx9yKJKFm3XR0R3l49EiLE3JUw
cJjqT2Odv40BghAtkndVbC7kr9hYW4nGsGNEURZCZEkMMjwB5zK017VNFfTVyk7AEJdLGLBWftej
pd3l5tSTv8n6h8gK2dKiVcQV4jpSe+nCF9QwhZEJj2S3lcWx1FgKDBWvXDjdJeVQbnLpGGc5VNd2
ER0TWTPt7KZx69hWfRy8yr6rGp0O28pGUBVk1OBQ1c9dMTwjqRQv6FfETmAN8201Hps4jg5lamLm
dPdNJe47PBE4d8Qjns5He1C3PB4ihOvrMrJPfPa+vTj8yb0kQOXVE3VgxEQXqKvO1Z51M3lwrdY8
YLdFKtpMpEDN4CbcDrhdVrfTCSt3vKJT+Arhrwuk6QhM9PIuV1iSsP9QZrnGd57EFsA0SrAUA8VK
wM1Pqc7MoHmYqNZs03qA27rRouCjSoabNKIk4MLuX6el1EPvj+5COD5T7Aob5+JD6jmycKhkiHvg
QcSBuGhz8Vi0xas1Wv+3sf3fbfEw0vzzpDb+W5/Pb1/2n4vPxuZtYvTxyA0hIvP/fD4Mcenw6PFI
BTH+QgsnvIMl/28z3GWI+XuLZ/9ChAhtGbhKD9s5Pdm/aPEs88/33q+0cGJHQDma5uIeWrxGf9z1
W7Vq4TdCJOhFeB9pLls9LXrkhY4YJI3F+teTUF+Ms6VmZyC6w80sZ2IpOYCg3sFvirNNp9fGpe3Z
/gUL8bEuDbXKpEL307Ogbkc9+RDxFK9FwgSraDN0Ohm6Yd0OUEbq6UXA3aHfZe4yklDUZiErkRYB
npeJOw793B+oH170On9ABUo71ZDJlLc21aiGWN2xip+YU34zCuXc8dUeqefRzBqTvQy5O+bG0APX
WA1iqv00JyU4dgG+DDlSteo9mqrn0E7vtc60rl0NdmHLz2AH8tAN1lWNF36l1HRya/ID6uKVQU63
iQl1KxoQawSME1zcs7HCj2cb0VF1ctfP1g7aLl/n6OFGC5h+NQU6PJ0Wd8UI9DtJEFVDHCdrqk2I
gtQwhdq1eooDjBHwbm+igPsxaufbWXf2mjY8w0Y8UpbuaDkBkDNROkxW5zCLwj+J3sHOvC8h0E/q
xsLCsVlwjinsdDyzk3lWOtwptslGzNUVSbnmFz4f87iC66ey99qENdFF+T51gqu0xuGgOowEjiwX
ZxbtjwMdJCiTj9FEwUUbhdkVs0vMSDlKCIXossLPhXEQdbVJ+snaZBbcnH4oBbvo+AaDKwrL7iuP
zV2S6X6aTShwSYPn3PKQd6wCjbQPWV40p91aof1pVTZ8DzN5MWVCaFiWncDk+JEavsOAl6YI6pxL
s2zuag1zTVlis4pw9BzcPD4xW9x4Y/5Yk3hGc88tDd9PGQ2bWbJSmM+d5kD5rRsHm1FOJ1zGvZ/Z
cmOUXryZGSqu8yg0eYsXT5SX+5kR7smne091GBtCQ05ICjrKgyVmQuNrS9e4daryXhn1jdHwpqnG
ObZjDRlO7IHRwwocECGU0/AcOdzbjlvQi5vjuhnmQ9rO59wO3qOx2LkM4S0TSi+a4GOKVQvf2rhb
9EPoULyLO4k3i/eRrs9Ut/GAWjVUdvvQgsVjgBwxmvRivFM6MWa8+7hq5leFFp+7kyKvt8YnDbRd
lkRvE6/SKiZM1+jFvoahrqUmQVMlErTgzlTmrdK0j3qE3s9txVob5uCYIQ62sNXGxaVMIlB4kcam
AENFQABYjmmMaglE0QzsJUOd7XPLQ1cyroeo8vHMHwpDvxqJ0O1cLkTdehkK/dy0zaHsbUKt+hMg
hc3IEKAPrROrhf00W4AM4p1ZFDvHCo5sKU7O4sWyoFMNlVmcHR0nUzf8lK4jDkStwG3KZ+R2BUtU
s0CJlzj5jVlx8WP58CTCIG1Ii11V4c83WDAP1iVJchz5un0pcTXi/e3hNYKImHxjIqhEBlZFXmI6
QaYarpjygBkmv264YxsB5L4vLr0zfwpvvkMN1RMaPz6GiJQI5CXBV3AQ9sp4LszoZrZTgY2k2FQs
/2lsmYnFzVGJcWtQ7wDkKT+ngDadTQD8HYF6OWqvRlAeK7ONGt/N1E8zO37meB/CxWed8uslhGY6
eoubbi4MvM1jzGgFw/JTXyt61uxKTM5iBMHJV+UpvNO0OtszYto0icFlWUDaJfGPOmoMIzlGg/3o
Fd17ZAVvquiuNHvap7G6KVsXdRTKFnK4Dca/2rKvSZJh36XjncGOGbrZSECmWNIbPYYcI0Q1k+g/
D6VEVYLgC/BXmv2wDxILKj/i8E4dZUHLkyDLaIX6nNLiIJG3YsK/zaRgRQ7nk40xbwH7G6/ZmraG
UiS4ZwxFKA9MI1e4d3rErgX7kkfrIyn19dG4QvDvh6Xhi0zf9zX1TtFuhcruKG/2tdkcZkkok2eQ
vlxYaEM+aiyBoBzWWa2fR0/4Co+O1YCA1XADTcGeOnM7cwCC1f2y29TX84k5V3NsOYpqNftTmO2m
OtjHcbsbe9yJctiwZMPOKta1sg9SZudWJX6KHI7Hf6jRH+shliCBopSWooFDUgBPoTog7ogeqi52
njK3sukx2JQgUBq/ggY25RF2cMAlgLW0wtirrHmPmJwZUbYNJv3kjLrk7mCYNfS7GDja2Fh3cYsZ
DkqQpnXblkhpD/sfRsItjsx1x0Ozh8I3wgmRPF4ocputLt53ZnQ9SsSygz7xgmttCCRb5I9BEmvI
n52fkNd61UXBZwRKlwlqmSP9xjgIbWxc2Xn47lrRe1HbB8dkwFVNs4FwITjkk7giG2RbRymcqbi2
/K7xGLdh5bwv8kRuS2Aht3NaAdmYTA6MlnyFiLwmQijxCHS7nB9H2IQNIpsGRYtyxd3a5DNowBCi
KCNUyThGQDTWjRM+4CpbOWZ/tK5oqNd5LnypzFOeDI8BL0cIZ510C5/18ZbS+WwUw3o20PKh1PUC
nlGjo13xDo1jbdKRC5GdkBeB9iafnnRRLlBKZzAdXVze2EG6M3SS/LrOt9jkqgpMXZr8z+9EnGVG
8w+DorL5iovwb6tmWjO+9reqedHBWrrtsidEQmAAJfi9apbyF1sibPAMwDWLA54/+c+4SFpUxmQU
e9aSPcA+4/eyGXc8pFRTCMMTy9f8i6J5+Q7/LbiSqAuYFyGPlXIRX/yxZq4R5QRlSap7Fd0JhLAl
PDia9o3CO8Y7v9IgP5B/dqjHYQMvdwXj8K3S4HOazUMwaft+0FZmHW2NbB/JJ1cBAWtxzEpG+CE7
iTTdwS//w1P+G13Esi/675+ZPZKFwANxB0Ou/6rzO2fAIzaWE/Q56TPR3yVR8ZSSiiDtJ/BnZO4G
/mBeXIEsiEs0jl4oN/kouqxzcjybMaC6BJXmkICUwTxjOvg1HS4+rJOZUfmCc4ndDQlknjtfRUb0
NJAIo5sXkBiXIs8eG3fwNUNeEzO6H5HgCrvfeIJ5RjI9tTOIARwqdh7/pMyrU0mcK+vtgtrJbEDM
YYMDHz4ex+TZjXOEUk2LD656DEZK9ekhiPcgv2P28DUxoB2nRCGxVwaHJEeEHHVAi8h1/ucnCvLr
b58pajcDETL4UJPB5R/fg74nG8oaLNQCgXea3fDE9D3hRsxesladqhau6OR9amTeTEl1aFOb87O/
HRm3OY314DX6e10Pl2EGEDC2eCvAVB4re0Sqn7JvL6L4vcq05yp2Xwret904iVe21my3wAIlHkBS
JEAg63WnxfSTX0aqSxr6WtuoPiVoNS6jpdl6LSbUk2XOOCo4Ojw8txmOum08xEH0kPcs9cmlWJAr
iCOE6Azc0jqWe+feiAcMO8o5msC/BmvnDJD2PpPgLtELRKN4xuVb6524rQDvkI4IfQvbf9zflu29
Zzxw4gMf2teE81RAa+MKLpLRskZTXvYcgW7aMc4imQ1FXQDRUVnDrSvey8K8b2bhM1bZ2vzm+YG2
GWBFPzC6p464QRqwTW3p5wRGUuRQjTvoncc0WJaL8z35k8sryx2HLYKiHyceAM4yHBFgz48VLNEG
blZl44Iz0au69q6BsVCTaVfO4Bpc92jG7cIOvXFJo9TwN+rdsDGd9jmPu+spdUgDJ1eg0lsC4yTf
ez575DmuNCL9AkIQG1L1CPqF6TeERwyou7DsUfYEwyIHbZ89d7qjfHoruopbmvwlt2qqTaRQBTN9
hsNVn4sGYeSIHlAgffUm85lBLYL1gVXMqJv70IITbi8mfpkd8LqOu3Ec9pl1JfpnXY/xyUp96yKV
NmN8/zDYIKz3QltZeXQXB9o2guSuL2ulyXZ5PtbWU1i0SLyQXv3Cj7evyLSADTcVr/1waM3Kj1V6
DOBlR4bYzaAoi8l+9Sita1us6gnxf0wYVCcWiO0KgsWursN96RjsXdM1jcJRtZfMfBKA0UJeyulF
H+8VwH2tM6ieGJU7bynqlY7emcWhh91sCK5jeVckN3F+z39Oqto1/YPTHxN2zF3xHljXrAxRQqGX
GnXbdzKYpg5mbN2I10Z1lxHeXuFwy8q7LnrqF/ip9rVElo46mjPPpXOgU858Vb1jbZ9QlyYJ5zgW
6uzJDDd15lBcPKD9FO4pAmUwIzZX/bcjX1z4vZ5+q8NDsGR+FupeqruBCi4LL7FOdLuI848yL96T
oNibfbZtotR32VeS3l3fKmpIe37O2FDV8XVenkfm/CbrWj2hRWD6BqjU4TdXDpdIPVp567vxow50
uWIVZRUQuYmR9+Id2WTrLLb9usDml+ToXXuHv1BvKTe95ruQWMkc8PmR9mx4zxMKkY7wlX6j1wde
yta7dqytk12Y7a+H/ppwKZbWGSquUjvH3tmx/N7dusOjwPDFGg/ymmHd2eYGAXspd65xAj2ioGIv
kWabYPgY5zs3Yn19n1hQnLth7eIOX/SuUQukAckWxq0JcLx5kcbbWH1ajDywoWFufbNdNN13Tf8l
Beyp+159gc3V82t9EYdHeMFoCAj1LLYhH4Fq8iv0Ak2xUXxcSaLxc/caSN+6UttJcc4jbytm0h6q
RVm+lvkrAt9bePx5u8MfJ0FXO+PRQvmlI3bnr9Cd8zQu4Ib1TH6ImfLdtF2OTi0Ma1bWu6o/67Co
x0Prngqi9FjkO7CmI4p0sMoPZgTEhsENxX7x2AYPCkqpd0Uz6JRbcE+2mxDvrt1PpnY0IXlMjPhF
P+SbRtI2oYL7wLzynbc3heSm64P8UKn7wqvokt/k8KnkdV1C1fGT5CxsCmriuAKM7i18hcjadP2R
6JtVw/a1waSyGD5lej3gU5U1LxUbb28idwwbgivSF43Br+5CGUSSwbphHs/DtR+t8J/Qi82nkCc2
KcyBuB4GG98lRXoMch3PrLrVqvsOICHlelQ8xvI1iV+RYqzCwia3lLo4PhegClS6aTlZ2vwSWXKn
h99lt6/Lu97ONwY5Hj0+QKVXq5jzOrO/9URnh8yzm/O1y9sHit11L0AcibmNMTo+z5wlMcxuRFDO
4G01+4qmlCnFKoXFPkP7qoz9iPvAJkpIlT9t+eTh8cv4J1bhXRL7cdo+YX+Ekat2WMbr4iKb1xR+
bE8AxGD1a6mMH7RrLwxv9ib9lF2fPfWda+TqnohMBn5i4a1EYEpcxD6W5Z2O76DI3vrxuyG5wugO
vf5YE/MgDc03DRIHvGw7GskGLfY2GzEezN0lgsZpQxeWHiN5gzeIY3tMvgx+O5rXb4taIVrjygyd
k0xZKkKQaKFQxJHNxsfddmm4sdJ2l+nDdZ91D4aDHJHxnNaO3059tOvsRpkSAI6HDOXsNDbPlpu6
XVrF2HmJx+mOwSA0lm9WMqsGzvxYnAZoag3NqynN+ywzfYXusrfCJ5WFN109P+mT+1G7za2IQvSt
JQ7oDjs7TOfHzOXt6bP0ERvDOhUf2pgenCDaMxw1yicdwE8+1ZdRPzptdBGJexBu4Rdiw0oHaAOB
enGyL1OKJUYHIkErQOXcNtYeIxQxPB60DHMnYep5GCXH7IEifzeY3l5o6bbjwcFEWfO0mJFUH4mO
iig8RTxb3SguVZhfyok8nDJ+BDrCBYGJdzBOORdLOk2+qJ9SXvEAjjqKIJBmmHbDCW8pCWAFNqec
X0u7baB4slq5GpJP0zlE84tLRWCZ181PgrsKngNJAxSz3Bztxika30Ar4RDZXFMNxa1DpSrIQWrJ
uwcWf5tk+Q3T1ZUi5GSYbD+qdbaTtMLa0QklnoKbydgJvbjKaphup9aGuoTQuAXDeWBZNvD80sy+
FzisWxgV1iC+JPT2kNctbKgX1X3sPdmm7geBTVxLRwloCUaY3l3YG48156A2p2+xkd2Xo5H7QOi+
FlEt0pFdsthhi3bXd93FG1h5BxjZ5pxELLLDusikmhlYBCtrX47iJiNVEhgrs1ymUQz7V15L4Ilj
xIeizdXaII1rxEDnmJrfMrlKjDthZ/cAtAzr3jSB/pMZXE7m1dyd0s70jdmh/K8xQ/Swayj9rK8C
NdWhYdCYwpJvaYygVJWM9itgiERiItjazTNoEfUZAowWLmLaDgkVNjovy6Elcyq69czYDeaFkXNF
dld52b30AegKvd8bCCT9GaXkfoLSuUpzhsr8d9RYnwbBlZKPzViMuH8KcjZLRKDJpkeYVYIMEVjs
XK5wIqSd5qyDU1f8i81gLRzXV+lHp3N+lTql/aZjV2gw+ECl46uyfEb1Bl4hrO4teixnYlKdE5lU
zBn6Ey7soTuH3nXApkFjoyK4NbPlZ2Ic10OcpSdeF4ROD2HyxKhuV7EO9xzoE3bJtDfcmlmwi0zG
fwNEbCJRdMgi4Owpv9jmowgah5uIM1on4QTXzbo1tip+0hRVjx5eXKYYYc+/ustI82GC+NGjUScp
FryTU/Ivz6rm8Oti2Nb9mdVEXTpXePn14qhCUiizkzcDgc0uQjsz0NUCRvyco3KLeojNOEapHxmf
FAb4Fif55MmXQLNOU89EOhcfQsNcZWnm1jVfmqpc8h/9OZ/3bkPenRpYy9wkxQmaOg+m3EvqhDAZ
fX7HT0p1hEzbGzBYuGysXePA6C3Q23nMjyCT26F7qSXX1JJT51YTUtiM1AVItEDJA9GBFBveB7zT
VmwsQONtELkk4dXuhxU+WrS0ObY4b+oeEkneQU5Ua8AcdLhePhUcq2q6geTg6MPLqHs3WiI3dhpc
vG6kJUa+7NwzXd8EE5e+m5z7IDgHA5JgrVLOCr/BDqstVJcnqUFpYk8eYn9I3fk2IQSNFKgHbUqu
uwSygEWwHpoIl6ut5xu2tT9b6Tc44as+xKZjS+1GZP0laBeYTCx+hlZwfhRbxsYEIwhm5hK3UN4f
5z58ok/6aHlMBpJmOYVP2YCkBWUYY0XSCGWMkH1eoSb2ZU54RmWey1EjcSP3Se1kmPBBVMY6Z6Sr
lVczRL8SSwHQpMptboJQ+8grRmqZ+RBaxrbUyoPMqmsjmNejZ69tr/92nQrzQPYusI7jpuyPKg1u
R9quKU2PiYs4BlotvOZDNMKglUn7qZtLkrYV+p1R3KZgCXe9sWjzHOzHC0XLU+qFuDxEo2FUEwZr
ntsenQAq6u82EAaIU/N17pMfoEfX0nHui+hzlBjSiDM8pYCOFPsMqgT0DjGaV2xi8kYG4qRptbaO
h/BdD6fbJDJvpmE7s3UMMJ56nLDucD0N3qpZVnrkl0fQ11eay6Mhio6N/G1Z9NdjIB+ShqsKblmM
3GIc4W8h/bMg/PKBDkCzo2MIWdrRyG5oeA+FVTMYacEq1letuSs48WNYuUxqO4qcEJ3KTeuImBSG
YCMdYiGzKFvr4hYA5Hr2xlNNzFDP3WPzgY8ZknYZ/DQ3IUVV7Nzc9Ak8RmyXWW9l1T/ELdsO3clu
XIGlwEKNnpio/yt/4DyuzOgD2UXjvs8EHoFNS6ZqXycMdShsxviHsLLVoK1FcTEb89AR+TeLYWVE
IRQUE1BER45MyxbJDdZVVQf343Ad13SoU04aCp7jJceEUMmuZcRr4ayOyuZEe7OT/S4xQNHpjw4U
OJeQj8y+SbAH9ym6FyodQPo7AVeyDCY2IfV6IgJMap/kPVLhnQNn9BP108GNxXa4tXF9KnOi2RtR
MSGvVcPR0m6wZa779oeWGEr4XR0eJuRAc+dPdJoIgvDEYk7PD8q7Zee41sjKxbmDEbdoT/lQIzYM
2A4BT1KBdVPOX3Z3U1hXpbjWl7F3fVvFjwaBz3bbvhCDAu4uQLP0/7g7kx3JkSzL/kqj9gxwFhLo
aqB0HkzVTG023xA2chLOFE776m/qff5YH8aQ6eGZGdnRq+oGIgLwMDNXmiop8uS9e8+NuC1uFTy7
QiFmdcL7eRw1xgSSkJhQT94rj04JXBr1yh83pWbD+w9WUAsnvDXLxoGL/mh+mtWPUL5L2Ji4VAag
I/gXGI2VG6N7DeX9H7+YMeNgf3w117Bm6ACUAMuYr+Y7eXjQp7zneJWWhTAeI6TWFSKiwv7sWUg9
8c70U6N4cCfr4V+8MBqMv3thXhB9BKI8Q59Da79/4Trtyr41U0whfQUlfniMjIeiI0m7QLWDraIk
36RtMGQkGIGVs7JQ4Px8Cf9fKln+GmZg/aFd4S//s/7L//rervC7n/u1La//hLYFJKxl+LNpweKT
+WtcsIlchTRgC1Um3oW/deWJBKZBOluCHVQmxtwm/a4rTy8f4AU/Nd9If0rEacw97N/djzgoaMcL
Gt0zV8P74bYQ4AupuCbOCsOwaRmGtUVDLVeefP2tS6qFpdotTQl8B7NPnJ4YjiI/iP9F1CKxxP/o
OlzgHTO2jKnGD/MBvxt89PQtTHWIOn7EBK7r6w/LCvYmiKl2oBvq5qgvSqv+NKCIwYUKmKrbNlhZ
hMmLRqSs3pk60Rtlia39637SjnWEbqYhkLFJxDLE358OYJjSeCOZ/jZ2shjEIeaE2r5MVriM5Itr
vETCA2eGZS6HvG2Z9FE2PiBDU56qKL6SocMBDbxPREIOln3NCIFkzxgI/bYA/dP1ySaunXWpPgzr
XWKnlusqnSM9M0ajPcgxYBYeqeknYV7BDB2agzu8pCUVHAEvAf0XEhpOXtrcdAWECnQxvN8jp48k
9/qF3bi7Biu/eY/P7oYs1X2rkwnpmsfCGY5hD/IqzW4SDMwDWsg4oZ1Zp+eA8pGd55jC3QxZeIvZ
wEeJPc12FKifqUZASg7Pg3OeqbaoSr85fKvfIGuhE1Aa3W7kOO528qWr/CcTvvtEcNsoT+Tq7AZ0
l2AYzFOQ2C0q3+msqNsyu7q1HHUsxJdk4+um4MB8+NYJh1XdW+eyv+m7cZ1ziMghXDbdlUekadNd
q7g7aH10sN3h2JXTSjRfdpXuGvbaEvzQGK4QCy4yGS5HUly14H2aQMRnT27LkBnsUF5yDA7ME5rc
U1Gg5iCobiChRqUeCktTPox83pYKXx1HP3e1fcXLHws7vG1iun24EAp1zXzq5DrYBcYetxtn0Pac
eljG688GbH4KsDIiEMx1torems7wqpLnuBPLCk9eGl65+StVbAbXN3P5AHtOYeQARZcga44+5eQC
62uxyWhKD+zTQ4DW0/wsMvOmbrKNyKwdn2lKm7h8b/qvwXcIbDZv2aZulWxejbY51+pjZGLhOxzW
OAF1A1wJWVI0efaDzQSlLCEbVWKDkrJ+zSL5rLkQvDyM9336Fg9IA5R5Dt1xgQBs3UftdRYO1+MY
5FvNt0610jZTSuAYyp6u4mQZpvlH6IdIHtWz7eg7Bm6XfHjP/Q5EifUBJnszkFboM2SwozuNzlbO
7xX2PJRUrCsP3CiUYMRiwaKLtVUYmzNT+U7jbDIYnFMt+cp8aoaFTZeWwINJ1CSOCkLWBh1ji/Do
eWTVVVNXkDDiXaJxSlI+54QsACmDIioQB13Ep5xUpMJYYQm8CJnvCtAEzLGaB8JkTqTNbQa7gpsS
6VSFdXbn1SEBZAEA7FE/MmdZlfD7k95fdzanKqOnC2jg7TehGiRt/GbX0dNUdOeq0lBYtDuR2auJ
oY+XxMjJUkUnvoZ8J8PnXgryal2dryv7ObSnNWwgsJnzxNAcApZUOqLdKK8zj1YdgWwcFYony9Xu
huZbrnsfhUidFbhYHvdu+OZDNJjLV0P5dCRI5eyeYueKLs+Ng7bij4uEecf5+93AJ2GH8RxDYe+H
iWdvd1PpCg7dYTdu3RkCDkwbobRLrVg5bbQrEN4x/iQ+tNAvqbMBcbmtUfd48Ouqd9xgnEloUlrU
6I2sdr1uPfbdh5U9UngMOt2SglFFclfa3r8YLc676A+Xjm3A1C2Gy6ZDFTd//bvCKhNSanZBYiYI
0FTrbmRurIRSm5BmlqnUqhLlczx/vL3a4PU/yDhHgN8cVPctxXOGLSF1DOQNEVMTdOLBzDicdn5e
Hoby5ImjXe76iGGtwYSiCUADiT3NgOPQczKqlHr587XSfZHxz3+f66v3ohzrOIza//H7Pza//JnW
8MzU+t0f4Eoh076oz3q8/WyU5Ef5i379zv/TL/4a+nQ/loQ+vaI3zKnE2zp+b3l7P39+hf3Hv/8b
9YgD5H/e1P+5jOE/Xt8+sQe8/pMf/E356+LpRMKAvtb0yKP8q/IXy4sOroUxPMZONLzzV77TMEBo
wHrlkyhlYIv5XbU0J0nNkgPPd5Ht/hkVw+yQ+fEuQyyBjAGdBGIK80fLi1EbbS8DF4sY5jFRB9dg
kM9jbu9lUxEPUlUn6Wh7DZVUaAa3cdLhStFhOCI1uua33Rd43SEQw4wvwQUSuG3wNxXrBk/JIi6c
ekVeyH1LEK4TTeQIt7aLyBA2pwpSWvK9xzqRNswo6uVoK2DuSisXdjWFB8dAHl8Fwbl1I/JlInfb
wWH06VL7ku4kScBQtQqaq8b0aDVNuq062NsVPESzProZah7ZehAqk7Ugv30xmmW9ieFLWgBS3Bk8
aYZ6tStgUoZFeBuk8I9bAAFXNQhL4oTgTg07O+n0JQ4xxnF1QWQ1KMzO7fZ2aL/7kmrKstJbpQyX
Bm8ATBMoKCTuW09gMw8B8iUQO4nqeB8CnAKpwyQ8105jpgBcZ8gTIWt1xrAJe6KfY+lSqObLPpo4
R8p6y0lrltUtE7t6l2GOJQmS5DaEVEqRlG5yvUDxnwCIt4F1Ag5r3lm1IjAvU4tJgvSg3H+tNMT7
wmUkEyZasGZPgt2Vd1+4k15btum1Mqb8ygxq7eirptt5vgrWNm/Jeralz+3Bw+iE153XkZydZZda
Cx/mQIMkQYjcn62yM6EQeOdmyJY9EyetJRNKK13AmsatXWbb0FLAGnA0JPG5hVAc02twlLmt0Ju5
ib/sRb70exfT6rTGwbHU+GBz+Ury0EILLmhyOcPfSQdwDYxUvb2r5IebVdsuv2jhnecFVx1eKiNO
r/HyXDkQz0txTWf1uky0i7RArlHrDH1z4zf2UfdScCDO6BHqOL15XbK10YbSAy+RLYzex8QrOt5w
aCrGTi0WGkDqjGLJG7p0DmmSXcGAmU45ZYOb4TZsqz0K7X5pWUAiEoH4gU7Qw6Chk7YDNaAzQ3DX
RsOzMrU7MWAhTnvjqYoZs04DNZe3NVV7JzPzEEzhmyrEuq3aQzHYJ7ojx7a0N4nNPEBmmKR0YjhR
rOpweSulH1oOCuQOPMqpfhcqOqshvkKOBHZOtS9pneztaHyPEbWt60r7GAimVtF0Nbblsx7lN5pg
0piKszV06OwQcA8Fb8FEOJPt9fu4aLZi0D/4iO6iMkHSVl81eb5qhcVEpP3m+d21TlTVguy41fzX
0vtfD1H25Yo5FSDoH4m2ORtd+VJw963VNOjzaPsG2scjHrGDNFwo7t59aZTnsW3vUlBjyNjXds2j
3NPFzQpqxRj3JuTdSJKfar/T7SZvkpbqrpxMY+nW1k7z7EtDeOmy8kwsvQgMEXtMl0gLF9gfkGjr
4cUrgi884hd7zAYerGgEy9U/JVleHrGkX9q0iaC7MCYKGRn2vh1QV1c7wnyOg5ttCAy6KZV1H9nw
N4aE8RwN9+rMmIxxQG+iTteZRLaFXBK0lEFepxrUrRFmFeaI3MEtl7bJORhkC2s5JoIZE9zSwXe9
ifvoTSskRxUjZuAThs4TDFeaFGLIaFpXz32TnyeaxJZDTLb0TlODwin0ste4Dw4eebtjrh+qDtdd
FekPTmD3O4qUJbYnLrKhRpcyPwo7OPjKmdaeHhkrfv3bqqB3bJc4pe1ZlzqhoLLHXWu45yqDTuGY
KYkrA8nxpSKhmEmoHsG2ihHDL+sEz26PCXillY2/pkZ4zUUHzBAC+MrVHEmSE7loGCzo7lVtd+cG
JLLEomLaDstLY6h4hNRT7vs48xap6jGR2f1H6hJ6mQvtJWj9fD3Oak5Hp6835Aghihp6YFX5pAW4
z4oPjd66/gZnY5fblb35bue++aU/8N9yld0UMXEnbPB/3zZAauhhwcGiM7ORfkw90kIccQHRC5rU
Hwamgsui1r6FkY/JIX0qzZKEqxjlR80ysJombVrJ3j9lHt27MGiCxZ+vlnbr2/Xvi6P/wrUSoso/
lHz+x6v8h3LPX37ur30l7EwQTshBEjq1D5LL38KQKFxQe/K5+ATeU8n/rVQSP80fmgPoAh+ER738
t1LJ/ckjAUnnb/sVaPWnSiXxexDGzy4pj7qQQycRWbRXfyjII8FMvhMmozS3OBnU7Tc4X1+EgpJS
JE0C6meQm0Lkl0yXZ42Ija7AeERUdxHu6qBEFG9NDd0ZZ7yy6fiskcGtRp9IS1tBj2RgKxMU7304
OQc/Zcc3Nb3bTNDfLdmitbOZSHUIklWcbqqA3WDe9xncewbBI2mTXdmZfGQBxo9C3AwDwgDHDcwD
BjGtFV8cg6pNjCj2jXabCn2TaFOwdeP+y0FtSLAgaI1auUquJnoli5YOUAa3tepoMIEZYOo0adkx
H0IQcAXieEnzaqu0qToORfqSJcFbzQFsJVnhVrIG+VEMJYRptr1a34TK+7QlfIDIcSiWInuXZcED
jS0G5iKBJxMM5KP106lN/YvThV+9D+Az9yYDg7OGV5dUO1BSgbYyanZS2+vkYuzVF9rw974vEI0O
hsHpcubxpUwkfM150zTRQ0+CmanZV0PdhishM+YU4uC3RBsHknCXEu3JJCgBw4LAuPyIzDLCHEwY
4ADLbiSX6tDURG2bWuK9eqkW7kOFh9gkzWKBiegNJ0C2bB3j2ZDVtYWkp857vFl2t5QBv0xBBNMk
GKURc59vx5HjulJYJALlMJ0OJpbU6r3NjE/Loj9H/oC8C31CRc34I7Ln2FYUg6ERkEnVjehFTKG9
sU19qzyXudp4G3v1GgDUWUbJVTPEp1S325NVkKuk+0/cm7yQjlUsZGWH/jpLfjscaGXModZt+UKS
ZtmqBfRg6Yxa44kIF7MabxhCNw9mI4sYvDcWFBD6qcst4UtvjYyUoYnK0NkCanHRVilp3QWYXC2U
Y10QjlSlMr7D29oe0YGBJp+nO9lgHpVln0nekkymlTCetE4TxGEnrhdsJM3k4LaOcDmtHMxcL1He
GGQxsKsjMSbGsOUsknuIp8j5ZKjZghyNuJWLMauAxucoqKP7LnfOoeFvlFDbSN8mafVt6KB103Le
WIZ9GFADoxU9N0jX4rR8scjqsTJbLTPY5I5p7HjojFWpcxgoh91ka3ckWgjc8Q21xVzfC3IcaPi0
JWKnflp1c5RknGfnoHSTTWrXTKkGsiJD2CNET9FNwmKfmUvgYQeccyeeeTiUYNiTJkcEFTHjrYrS
WRq9/axGZ6f6btp4wmXwGRCYE5e0iTKVv4eE9wJby9dxBzNclt9oaveLGjSpHYjz1Pinlsk0/eR8
U+kCoGtOYHlf+R46oqyDMt8c80q7UWFylZv+SgJvW+TEZ0DJIqcA83ZQo3XK0f2Z1K4k5hKQWdXh
MnG7YEsDIlka0nyyCnwiltGehsorNpqBx65moV6Q2LKyjfo+dZJHDKPZyTLgDLvg+XaFhTohIaJh
4+b1g17hsaCucljLhsY8+xMGwQTXm1EWe9IPSU6N3oIYz9MU5XcuudwyiZHQ2sgv6lY7RKV5Qpmw
mZKIRFDN3HEsJKC463YUfajHFENpLxcQ9WNCFQrIMggbkZD7HTohD23gnB3r7HvR0IS26J16fiJW
pcgfAo8gEAtL4db3KOfCkAT2flLdsWVpInUxeZwQ4biBu/XHB9fNxMqR8mA36FaLhNKZXana2/SU
hYVal+n/XBrem4H5QiFFkHLHaYkMmIVsxkcnquEVCK4mmYa7sStPsqS9lFllvSU3HTeL0WynsXuB
8hqRokN3rQXUvQZ67wMKJTw+qQiw7ISmXyu95ujSN4hd1HXh+ISbut2dY4fnkNngL96BPzXreorT
uPz8iF//nylLGFBRD/zzFs5f/rOOVPP3DZyff+x3VQllITZrBNgz8fa3qgQ/N/XFbCcByv4zIv23
Bo77kwWVkr4PYzJ/bq/8rSoBZ+IzseRJdnCpzJOw3xpZv9ap9MB+aWz9g7qVRtLfN3AErSrhipmg
Yv/sT/iuTWiQx5DUcc00wQhuMJzcyMlYAqraA7VZj6QCBkAm9MF6svSj70V7Pcr2lbrRSMSaKM3z
cjglY16tWhQzMBhXIMD2RFVyOOEs7jKST+zhI/XTXalxryZPnDs2epZu6YReDZW4yDJ4NGj92Eiq
LFohBOBxO+vbTgwQNcZ93KbkrAJo1IlW0FuCNz7c/NPuhyuTrS5Jgk3mMY2zdCwJaGs9wCRMeTxc
eholJfbDCd+krmEQnbR74qo2+YjyLYupPcxVLIpj7ou5j0KH4tppLu3QH0ObtXEimhr1lUe42iTi
azvaNoVxh+NtASZzYN0t8WSyYW6m3mHTsZ7JsFvDRjpaVXFvNasovlfFOdJKlJG462A1WU68qMJy
Lwf9YED8HZxvVbHWXPdd7141eV/JpzGx2UL7czYNS3gsTzaKmKbMrmtUM5O619IYTvCwdC105u63
yjeOki3PHeK1HjGwONYlEkjUiSmH4QlhSScQapgQuGpCYXKCz2kJLjqlODbac7UBbnER2PK6Cfxb
lzC1Gse+1xfkVlMETNDMJ2XsHbQmaREeqqZ71gzvPm1406bqc2iGM5aJ17LXgPhq2a3QWfa9AJnj
hDo4G4yDPSKhb5W3TImC1bOTKp7GwVnz6az0BLI5bon0zvBfGhZpQNkGs70OTLISL820aW2O/hZh
2812BNSpR8gA906198vXdHgpxuum2Lv9rtFf++A2tUmnW5sBiRYuPaLXxL241qdDUpnRio/ALB/1
os0uvYD/YUntbRjF02i7WLlR5NfBlUv7b5HqTYF0PN+hPnTWc/fLJQcdsaZPA6DLqn2oq9cxAftU
dyR4kvmR+MYZuNZmhBtWhekyxcWVlxHeYuMKwshBb6q9YjKCcdLU4LRgKASB3hLCYc4izHSnTWID
lnWDxjiJuBuClMDQrU5yVCWR9TQbD416gkCM+aMW0+kkjD3MVwPuwogSW6uuDUSrlfVQZKA72pb4
E/ODBtjdhELagydNwjL4TWbH5MBM/TKyKblK1IMZwlXPTPa5nZwM+dLDvs94gOoSHh18vUpgvMD2
6tx2ybODQD4h+9Kp0AEtmv6A9ibWOct/cb2MSa9s7dpIH3LukXang3EtDlm2AYXlYoFw57ASvKUl
tpFkxcBqodyDXxxrtZPRoa9bjOZPonupMnm2Ou11jD+GCUrNqS0Rbnen3ifUrs3mwPNLr8tr+GF1
xa5pW6gg0WpLtVODf6VZRJ6MDwJQC9LZFy2lMQPogXw5ozt4yDo72zxnDcjUGoBm4578UBKUSlJ9
k8VL8tzpGswR0QtJZipSm6NsBX1W7TXQrEup62d7qp94rq4rp/nKY3lyNXPba+JkwykKhxoZVrdt
zHbdNnLTwEJLWIIi78VNUIRrT0GebSQB4iVB4kGfgMkUSDujjPAoe5X6nxUQWFPYNFm/2RXCzPwm
r2mg4TOxSZg37HpjTBdHYCNCluAWHDXMfNc6h5qpLHaPaGq3ghzzOicFs6yAOUSnboygkPNSIR3c
SdUHFxYSAz4ajQToEWKlh9OTijki2PcpgqmZ7IuktJDY4exv+F0PsocanpPnp3khtNz6JuluVPTe
q9mqh0x9IulPby9aZXymnfNVIqxYOqwwsG4JnAmfg5xWYQTrh3SwgTzWlpbhmD/0g82gczpYkBj8
oVwVqOsq+HVpnW8rUezitP5osASmoFvNNN6afY6tlg+IQjbPIAqX6ZF4x21hI3Nsx1XvQvnwonVn
7Ko8v0myejm02KEb9LIpWV1sUwNNON1O9x25HA4LJOva2rXadZCQKaWlK6044t6n50Y5W4Dql/2n
a5NpFE0HL2to6NCjzTVjORYRrUZrWTDt8uc+IZ9im8I27e80p/jU3TkF2MJ0Y0Ycx/NDJZn8Nqo9
mPWwEo5ifN/c0BnaZHb+jH9tByb6qmsaDB9VedQMonHnbCoZHgPokgkNrSE+SxIcfLvYKhVvWxKC
YYxobY7qbAZj4kwapB0u5fgyFQ4Ls7+bWsJ+S+tqNI1VmgtMTJzdPJ34Nx9khmWsRxzx0ETwOmk3
gUsXtA8Jx8JFno/qkYSOZVQy0EFyhpeaaI9gbVru2qpcTil3dZvQfV6pNsdKdBzZBKOEtbplXoLv
tJHqbOF4nvTi0Rb2p9mOr1bXn0q83XH0VsTdgyCPnFDgi0JyFzlqjWlg2abu0iGnEqanqOhXgiiQ
7SZmSlzn4pv06n2rxnuMkd1ighENDI08hGygkWlinq6vRhqnQrEnF6A6s/reL9yt7ojnJmPB4uYh
tT53mE3KTxCQyD+aFVy4K0x01y2RacoG9hKGz6Qp37rlXpBRUYp7Rabu4B/DqN8O8SETL4aqtjpi
g4lkMsNdlsFwO9Cd1gBrS/q5hSQzM4NuMg4ayiCmYUxHDePZH7tN07AfBshK1dJzr0vh7LvKISz+
uuJ0mokP7uqliI+pNR0NF089tVZhusu8uNVqxJxYxBPkRr0T7QU7tq8f+kFc9zla/BRyZdzT+J8+
nbxZl8R1lBxWq+A99JAI+Ca3JnkdLIaCwCk7mbYWq3CflU8pfg7YMktC7LeG9TLqkl6t9h5m98ws
ljX6P/wi5BLWK5UzuaA/whDwKZ6cXdgTQk3nxUWjLI2jSVRUM9J0x3YTOwWd5jvDzh7wfWzAn7yl
hBRW4bgc1VPetyhRP4fhRS97WinHGl1GHCho194y9g6z4jLK2VFyn7KxwIL4MtJHEeFjH8G7NvJb
z+y3SiZ7HoWlb43L3Kx3JSCehp0S0PhLZClOqBXFID5io1Rr1/5IkMokMt3Uhrx2dbkjH3A1T5Ww
fDlMyIwEhauXn010RKbRkwWCr7gyeMSdAyi1ZZqY2yxUV9KdK0Pz2AWclFR85erd3hO8fNbvgEyC
7hm2kUW9BYq9kRy1bYlbMSKlgTssrD+mqfpiiPTeO+oGUu49Ce2IkV1nXPipfE4UmYEBuTzOE2kU
wZJ6s7Jc7Ic4f0i3K1nGnfZa5ayUqBH8/FGVdPjI14k0ABZVdBNDQNNHpqu4hFOHMiZhNCiByNk5
/9Ha8UAF88ppYxmSeOFTrWf+ZSBYpYWmzXowYrFt1GOA4FQg7q+65v+iJ32K3+uiKb7a/6InwO9P
cgKlITEIf3T8OwMioKnGRPHjH/7krydA4ycIXcJhL4A/6XrzEeuXE6D3k0n/lCE9JCdSFmbp4l9H
+OIn4RjIIOETWMRTzajLplBt9O//5rhgDeAPeAiJ6E9b4k+BCLitfncCnPvS4Ay4BFcn/MV2BZf3
vVBED5y0IiypnSnx1cLJnJcp7SmXDH/tW9UlUfjDdZ+gXfTf0DcmljxG2ss286/GojoYIw6+Oo2I
5kY1hHS3p/NbkRQCwAX48yy4exURm0tmcpCcsE42TXRraj7Up/YQJC1wKMyDvDosGqOjP+dPuzIf
XnMJ+rdu468ycnY1YzVNmpvMmKMIrOTk6MHekeJ5NEL62nhmlyxw4G7Rj0PDUyBgl7YSZ7NF92e6
6WuVIjzTnOwV6xVBPmMDv5deq2Xlr8D6z1ES3glbwKUpmYPa/FBaKXIYneI2JCQxjHZOGwIYq+uK
/nX0RVn7xS/X4ECh1QOD0sFjO1XuZcCzF5ZX2La+pokoTF+/ySZeOvEa3Aax/AonlrTB7fCdJF+W
PtzWFCqrMQtemRJPhf6IU4Er9ZJX03XOwOo3HJkef34zVPQcEBS/qBPMw7VtrLipLlpXYIogvbQs
OI5nwb0p0zcToIFpU6KPfYfrzblyE/Ood3Rui4kw1yp+K0x9WzQjzrr6OepMloL0LY3yqxKTElix
tdcnb0GbvAG+ZwDpZwunL67mb+iG8aqobsh+uxAp++wprChR3zxLvka07FvnYS9I22cmyjmuFU4Z
GCLjnkRIe9t6JWfKlv/4nbjvPBsuvh6+0QklPLlz92UfrmwQDdTT64qeZwrs0rDnXG34ZGb5nJrF
cxE5DPpzzrneSfN5jWAymWTq/n0aAY/Ct13k2ZvmLT2zuC7pWy8qFyaL2VkXN9wyI4EnZMTxoj1k
pEou9FpemS3epaHBEpFEN6ng/w569dxl8j4djCs7ZDhTeNFX6tj4RIqPJNE+528ga27u15XbXDR0
yGstxz9Hoy50pq09hHQjky8AzR+5m67RuJFPGvOeaqDMZHnX9PaGOINnXBxnN8T/qXgfJmwHvefd
S7IyFXG6corfOCx8+tGuqf178gEuk+bCwDO4JL+bThPpoNgAiRZdKT3GE2bJq6nnbe0c/SL016Y2
HqWon6vQ2WdT8Wxn1sWc+r3m9Veerjauvfe0no3WPbcYOEg/QB6MuE6qGLpcp3dLm1+vS4kMi/37
zHPO/BuuzOAQIznEMmIdpNN+1Lxvell8KxNOli6/Scyx2W2K2yRv8Opz1DVNveG5rZ5Jybx3nZQQ
uZWS8YORcjMkBG9XLXu/Tmiy4917vfgwDkmmMdhIoHm7+1FlXxZnbNavS2BhwNF690zX/zx/rFqe
vPljeRZrDE1vRUve2ntScmeUnrXtiLlPgCTNH+DPH1GaThdhgqIX7l45Yl/6yaoWT1XDRUbMpkP/
zo9wTAHpHpv0a5AsLRh0OBL35Sqg6HPxp9CiSL8yFX4xhBkySCR950IlwaiA/XXMvbMhhmPNqW2M
k2WVKm7Kqb/VR+hGE7v5pD5ZbG8Hs7pUYnzr1fTIAO3acZxT4mG40yoyPJuqIH+rR/fMGG1evRyq
6pUR9rcJ0uqgfA4Hfn85Ploa/WAOGI/z13qRfvqIU+G7Yd5jBcm1+NWJ3V1pZq+1UZ2Jweh192p+
dkPL3s4Pznwftl++U97HkX4c8EJUT67sZpHrl1tnX45KvvJ0eCzg9cOSTV4zWW0KaWF6grjEhIMI
x9FeokjbVxmr5Hd76j/oUZrzBvQ3Sf4vG5TN/umgaWOP+nGDCtIWBxjkMPgr/MJt+MD52Mvvgded
54Un7GwciuHNRPT1wgi4g7MYBEyfffrlo+mHbzURFGFJc6NIjDuw3FoIXqh5znTWBr+A+xjO0wOO
SWTd/vGlE1g2T3V/f/E2106Hld2avq0z777f9VcVdkwn7VIcShq9E6Mss3UCRGyRdwN6zBBzgaz1
tZxIuS+Bl4nR99YyeHUA/x0HrIPMNhSKl9gGuhMgfdYI4LKBAW2zRut2id9fa2DpD2KU6B7mJHgm
OTbxYBFdg8HS9yGplHHgO3d5TA2qaePOmsKXGgJvE4/y3snry1Aisw7cAVZdYxDjiPBcDmG9ziON
+HCVvTcmoXh9if1Z4s/bFrl3h1D5TuTPeh98GznMob0YoGn2a084DzYPrSsFe5d9bXb6h9KUuTQi
7TIaE0J359xrNWJ8w0frbnaPHcWxiUyGEwonc52mTwiTWKI25cThHaZcY+UFX6ewCFp56JMAQ3Ef
Tzw2BantdkIAtBS3rME53UdahVMPNHpy+m2C45Q1d9fLyCeBoWxWrgUEVzMNApTHLXIdzJq2g1HC
d06sICkDPV7fmwi/i+D++XTZGHcV7PjmtoFWvIgqPV4p65mGEhEqYPHx53FFbg9GRNfcxzCZSTQj
F4G6bVPT2aJCMEgyo9LoCB6ubPjyZXVJdYCBRsW31FBh2DWtkhW9jLI3+uH3fSseYj86A6ma09p7
lnrNW8yrkSiSL94LKvv25KTePf5VFjLYPU4v/W1j0WdI3rMRqkFqgXSIwo4UXzNgdfWHrRTBi6uh
0I+sFKEQ41OjN+8I/rM25lRdzxytZe+yHmeBp62nklQgENE72c3kHM3aWtxQK9p7QEWdY+UjGwgx
irghtDtu5m1bcW+UTCJLuukBvoeTYbbaYq7cuCe7pV9ol2aMNHyTwTI1GH+1wjTXGfwYbK5kTHTA
VF0kWaVJt7paqklH4tdGp6Kzbyo3YV6LQZLJbUeUDHsdwtd958KzHNzmWwzQdJ8W7n4QlI9GZXyE
9bhJAgBH0wiWXFDRDaLeDnV3TW7NhxXRxGkLfWU0VgpCwLvJkxDrXtL9TJi9nvK8YbL5GCeA6twM
lqgiuNlyLqNdNavGGSDP0rnjkaSHzYksHblyTB05Kg0bc0FWPYapeSpNooombT1yCtt6NbGeRQbh
IuwvmImRcGT1s580sKnifKElT8xFm03W0jSniKNvmtCOrLxpFyfcboZ/rxhaZ2MKUtAj19npXbIA
wTCkhreetF7iXahXtZ4Bp0wFuAia6ikfdYujf8NDFmDUrUY+2iFoi11U5k8mbDF7sjYCh/dB6iXb
9LjtXDoy1RDksGWeAUKoTWkmO4r2ch20jb0a66Q7tGor6GlPQmwMQtrXz3qr2nU4lODa4/rNyxlU
mxrUcWJJYHxQP8rEwyQiyqXX6NPK6+270HpxG7I8i1Hd/W/qzmO5kSTLol8UY6HFFloQJEHN3ISB
STK0cg/99XMcOT1VWd1dbbOcRaVVCpJAwMV7912BSlNTuv5169njAWJCSCDLrgMHxRxsws4jeEod
BBaWsNNDYcLpbHwnPFqmvg+E+xD0Ijj1TnaObT1+nOZJWYkaqz6QwZ44pGIpjKHENAFwso4D5K2p
u23iGNPZZsYIccYsqizxmrJK/LTnMTEY6xgW1F9gKEK9WDqUQnpvRncxPn64NjX3BMnvjFIUxyQE
+5n31yIWkT4W6K45HDQrerL6CON0Ky62DHU+yjL0tnhpPhdRQKTFkBvLvsKwk+P73s8LfdUQcxtO
WYGt5XxfVah1PTMj2LxV9h5zSWgI5JIAfyIs6JuVOckHsP10q5xsmEqb+OSXyndlfMzyuuUUwz9o
9BEYBBVp6PXQ3NkFiQJiTrd+xmmR4vgI098/YqOOgYaWbTucL7HZcY9eE0yHjr0MeuCfQkqm1dil
CIqEdoc8BEKoY5A3xzaPzU8CdfxtmCQ6t06y7fMazWsF0bC2OOTzAqyQS33lFJO2gJYUK6kHPpao
OeZW6zHTINtUzkj/sxJzgcFql45WdaiDc6yKK4TjOIu9ZT5vRqvnjwo68nrMBO52vYcoyT4FLv5A
KaXUolPAVWcOxbZ1uVuAr6J14dJ2zYRgnTTzCfngAS0QnhSD0e3cKrhFvUKAWmfhMYDtL5U750U5
8sVh3d3qWUrhYC5yMsLummEkPO3emkRzF0ncTOs4AszmkLFKlMaApIab8b5kdZe3jrvqYyHJL4G/
pS7l6+eL9aO2rmQe33vJq22roamRvTLM+6mk1x2pNcuYImBFmpiRAH27zYAPEHifw/CkirSzNuj7
DOb8smxgMRkOLMd4luF7Fb8kVcRXqEq7UZmaKAfJPRh7DLPae+zp1aHdPYtqNSdWvTPJ4GnshB8X
jN7KLTdxb2SrMYC+2BT6y/U7oES7yc3+C8ZIgPYZF9Sh+5p0eKZeHb819FjMiuJ040NJWA+Fssub
a2UPqi1eJ68fz/ZdU+vykHf+YxVJe0nGboo1qr8tMyMj/dj8yrEGDiGp4Jy2CqPnDmHAWrehavd1
tEZKXy9rC+l7AIyusW6cGMN5wwg/Si2/TeH4w6NNX2GzaPC7e1RCvGXbCJ+mSKl3S6mvWsYXs2zl
uhoRoEGEwnZZjUdTbOIso74hwUncIE1oLBpEuLg+ZJ/0kNbWtO5slxoaJtvWZ+ASTwZ2K9pFSDyq
hxnEt4dUoVW3pVs1W/LqNDA0Zth11K0rdNmL8Vz3fkMlE58zKQ5jkdabeqpXMgBT9WcqrGFmdzFj
wKsQ0rJBRG2NeJDo2ClivSJC1BxmdkE1KrdriTeZS1iHZROZkdQbByfBFQFS9KnAKBNEuzUWqos+
Gt70MvYW4ywSAEjaANew5TKJ4fJOUYAVlbkjHEEH/2ScTkVablLOBXAbXIQs8BfNixmvEWaJ62Iw
HL2JYR3C/T7DI6rF8XydlzZwqT5/JDH9MsZEP8eBw52WjAVE47OKrHstmbV92+LO5buwmVorW+s4
vbYuIHFON5J26cVWQEobDg81kR+BaD9Rqi27Tq+WHekeoAL5tx9r+VIUk1y1zbRumN1vU+zdhxqy
wuDw5l1/fu2n4bmci4kqeghIQijv8DGZ1vYgjEVa33gBzia+yc9KPeeBhM25M59wpplWho00yrMT
ekq9e3bZo60PLwybW1odH8o259eihnlu2nsTC0BvavATyGh1mja/uE7/5S8H5vLL8jpwJyvDmYx3
B4qCGt9oqxnk90M4YcETyS5toOhaww84SbB14BQtZdJiMOwfWPDnWfWYZqDowWZ3qoPyXgiWKQN2
UpOgK0WNgNgTfzIyuZRsEPRbzkR69vgSOsHZ21wBptwJXnLaibHmxOuMpuHSUs+6f2AWypyJHhEn
SPZ8ad04ndksFRgF7AeVqHaXlczuZQxxOxij7wqfndwyjrGRa0DHJp4fBH01lOiWjL5LHaAjt/gl
CjkpE4w9ZMQ12A0bz20FpR+tt9lEz6q6SY2SSq3/cgK2qUsfiUkVVR0Wl0OMi0NY81Rdz1jonolQ
oWznjR7qGzZvvI4iJqhDtisyMq4oUNMlI1xVM2GaZyiPD759NxCqTfmclSppW4npwD1wSsHVLl1d
mwpbYmIHPrgQCbt6QBnqzcLn7wZOpAnzOW2AA2vbi0ijpsuq76j24tvJVB3KHG38OK6XU9OvEBx9
152/183oGRXGu/RvhPD3lXDOZRAw5q63gB87hTn2oF2FV9xQJB6y5AzKfHt9XD35IBjJ4ZPUtfuy
KT5E5N0ZFKhAbznAHRv6DFMVBpuCd+B2viE+eQin+FfR2dj6ucaPVMwtwxd1GAI3b6Le20Uk64WT
yyFRZw8NeyjvTdop4KcwnD4ZZt1lPZ+UMYcJMNu4sb1ujW18PB8nhRXNDpS7sRg+TF074p5NA90r
ctqYHEvDpP7nI0ybnsAv61s9cEt9hLNovqRXHRhQEXrvMvHlykL3IheDnX13/Ida7qPWviuogaEA
JNRH7smTHni3HWUP5m+WhFjH528hbpBPKJrfFA5FdeAvCBfZgJocsbt09AxCmr0NJP+0bW28T/ne
ZfIxIQPRZve2d5s3iJB7aChP6s8YeGEh89XVId7y9srxLpkCg5ymfVN4aZM7Z62LaOqACWE76/jo
utXH9QmVHW9eEBy6mHrwHYCz1qq+E9ZhOGAlwuD+YzRxfiMg8x2Rlt6ySkYtPgjMucpR7QinZVBf
b9UbmT3r7A31m9vLx9q5t8Ojx5+GRoHZreRw0Qe+GvXXflQbSq2HEI1TCpzbavQR12ai6cWbK77m
DoN8bZJvKKD46hmzTM1+VfhiYzKCFO7B9cbPod8THUAj4QKQBRMto3Tsswjjj8Hg3cgXO6eZUZBc
GgB9zDyroupYSyTc9PNDOSdv1x8a1+Y5rDWw2QiGi7bJMN3EspRdVkxnEVUMBumnAz4Kzc9v0sbB
4dUag6UdNF9GPj5n/iLFkmcz9J1cQQp9aD3SYx1Pb9jmeOX17vTlpYBlnWa8Yc0NC5HQE4phapoW
AkyrQVRYFZOPTNAV9DiahXsfNEzHVKM5Fl/qctBlhXzTsD2KEUEq11P1S4nmL6twDuP9qY9PoZYR
b2cO+lWJ35YHMF2rDzmsWJECzE/t6UmaQMrdvdnwiah0SQglP9M22oxykli+8STtStXds3sCC1lg
VfLpFMOGsSBnmZd26O9p7at2PXC/UUnAvne6jwhJpFkUFO1JZS1EQM+q6TqWC9bRZTFGvfVlaI9z
Q8edqT6SDjZv8E1mfPfWdx4mhtD1TW14JTX3KbKS7zblHeXBE1DGglpXLlKD5WC1EoKdcyDnY8RS
l+VV+5wQEIQxNDbWfauaqvmtDNh0o+Dbhka9NsTPTAm8oxY+eZTxDuecv6I82ckeTbrXvOeZ5zOd
pSIWtXhTSIPWAsf7+V0SDlsF9XMa4bMWxaeQOIWit39gtRe42ldXBU9jzEGhkAlTZB+aG79jOBcL
vr7lVc4q37Gx8nMdk6gVUORZevodNxs5jbdql2BA9eZ53hMu1JeC45Sb1lo4vv9oUrAaPhB4PLGn
Q0qVhQ6I2urvoUFOdfA0dAbm0iUVVkNPm42dXHQd+YCGtM3N4GRb20QbRvOwJw/5lMVshrw62q33
oPbsEIenUewhZK5ZfsjXMLQdlEjbDxkYSbyE1VZS2GlZWecIddScfqiTGgMmbqSx/XCJRjLkuAnt
bo0n/I3kM7seDVXU7mBK7r2AA9P2Qm5O7N70gRimlP2aNPKtnbJTbzsnIsqU+yrqrnh870ZKmYQc
0I3IH4wibjcxTsRTmm7iqn0SQVvuMAKBP0HG6jrsueYFLJRT9opZYCbTe21kfSEgZJGR3n1DCvPT
2PfDypFyuhc4NC5wgHNWlZfIVbVr3SFbQhXF7sO2fwg0B9tmNGhCNeIYQ09/VOvflDVa/K7WCKRr
cEZ2g+JUNNRChi82NQlZeyITwrUU096hQz2kxGjWxuAcOYtx7BgOAurfUc+rnVXAW4jqp8nBrLqd
24cW0cpNno9rZ17KSHv3u7TaTFMsoVLYXxDE32feJoiiuIl7mi5PjHhcoISnkApXrCvOdZcQ1KEf
b4B1jxIp6m4ExIRGSDXLdxpwf8L9j0RRzWiYRZKgo1fyNovR1Sap+wBKhnrYD/+Do4uB+uivQLAf
YKaNiQAGNsQO/g4E516eUqlAdSrs4iZVkHNuc8L1Yf5aYgM1kUQOis5+FsI4JyF/pY7chEEmm9qA
jslpbefWr6n8vyUAG97vBGCFrqOzDgwTNTn1OOY6v7+uwtAyUduDTjGvp7g0WkxEYLnaIddzMeNy
l7TfFQnai0m7EXb+oVM9pSl1XpfR4RbYdmI9EU+chEVBkaEhOHaYbiKrQQyLF4jogIO2PYTCVVmD
JLoWJy9kpylgjGKnFHJWCecX94nTUDEHbK1nQg+3ekA37eWRWLQAe4IiTYy8rDpVxUjNTwtrIJmy
ALQLS0KiqBrwIfR5zdH0LILmHBpn4KqVhIwUSBSlIazmrlxVs3NrBTlU3N5Zdb63n1BaY+TzpjY2
hEiGoN4TMXIcSVVOwFJ7iAuKBR8q9K/hQqRozzDa1gxyaePUS568ZjXBeXYw1qjUK7oe5259ambM
3SqqzNigwUaECB3OFLDN6ljZlq7aItF2CqJhwIlprxGetKh7jzzuIxN+P8YZB0mXtuzU04N5HS8E
HiduMom92bBeckPdkTK/RNiFQGsFfSHHtw6OsKgPno1iOSmBC/gsaCTc8qdJbb4JCut96Muj3iXs
pOm18XOqbponbI0Oc0Ggomjx0lTe3nnEIauGkEl0E6TJI0AjP0/VIKhR953EBBWBGRdInykMAyPp
8WfSfpkZVeXgcuCDBquLAznZHRjbk1GNP6TvRVzp9rlh53Z2TZtQ3JgGY5s8zp4iewuGzjpsdpEo
99SMH3rLyld3xLdFfKU0qY1mc/6gtvDTI5XjY1I95JD7cAfgpXiEr9oM8wuUSFxr1X8aRv1uePBr
u7iWiSWISWQjXlG/b5fURnQaQYJYljp4TTAZkM6oJ3KuY8yxoZ+lKVKngln89cPBafY40RhyscpV
E487BFePBdF4W9HaH97UbqPEPSTa8Egg8NkLWGp/P4Iy/1l26ChmCa+cV4uq4C/K1Gh2hTbRIS8L
yfaEy44bc0RqDuB64LKPcI88TH52GSBJhHgsZMWgDvL2zVaiRPA/fKKK03VWT48B4VY3zmUTYHaX
LysnI1YTlkyscQzgpvZLNfLvT6d/9eI9qLwcS9hMOCrb/M/TM0yP6zYPCdxVi6QJTJxbHyvydNMo
ORv0CH1tXDJsJFQ9lRI+PATwwFyYDEK7XJ/j/0nA8q8ktbyXP8xITo+bp/8H1CbsSVzLtXWuoH+v
bTkln+2/IDf96Wv/l96Eggi4xLEZmTPHZ8L5D3oTgYQ+9KZ/WJQw2P1D4ELyyp+pT3/Qm5z/wvYM
WalvoIvBoOT/5FDyl/krOmA83CzYnOhDCFtx/qpvyWd/aHLf5NpNOZQiXdYoKTglZvChJ2biL2PA
hean0wOTo6crktK0SPYACXY64T2QyqutXvE/YMzJOgzC21TP32VOTouQa1dXkIrW9ssIRfsynJkC
lfgraA1HfF+5Dx4UhtXcVtuy0pplKCqdaaXKdpXFi7Cqs04tRnxd8l3idBp7PeYejt3AR+1ex+TV
MTmFRa59NYVKY62f7JnzHOD3Z6vsz0vrQfkSW/6nNyChiIzyB0UDm9tChkuSWDuc7UKjLjYZv0n0
DH4Qrf60KO5/TbL/rHw3f68f0A5BpOUwpKYxsefTDTUA/9OAO9NaLcstBtwetPA0gHjtZRCrvIBZ
siO1FUm2m86HsBN2SP+VS6aXVZjIMV3EabTC9oTSHp0U/tk9PRzo7VqbAb4Cm/tBcaT+w+tVddYf
A/lfr9el4GHRWujY/somMERRy1GGHZNmiX7D05blYJKP4CPi06RYS6fVlhMZTmgBPYMgi6kiCMXT
v65Et7QaHq6csiIoPmkn3oxOhNTCCZSU2Ty0E7+biRzHEhqlCQJQfHDLBFEIvutG+xFJFKfWiEf1
37+r6zL+p3fFQJpD0nMN0//LQRkaOrBcpPGukrnfRjq1zNzDFkmgY1QKH8U4f0TxNKTZ0xXWE7KH
RF/jzs8AqJtj2shuXbrAjn//yq4X4h+v7Bd7w7F0Hw6Ea+nI4H5fH141V1ZmKp0sOdAImNBJ3Eft
dAy18cExO8zHFA+vlvpLJm9Gy/i0HLDSaMwvHU7aZJ7ByOXzafzsO7CJU8lnio4VIVxJ89KNlCLe
aN+WsGsCtezSBPQzcnDZtbX5UVd0AadwN8TXiV1SsMjo+fNl70dL+J/UPF0KdGxvgHtgXpkBtht4
xBMMIVbwe3Gq0/Hq03Ezk0WAcAJeCajObVrxQHuRfHhuvStN2A7i0XL7dlOVsABzvNOiQGgYPiTd
0g5HOFtpTuVq/oetx3n421pWz9ZGi+15vuMTec5h9/uzdauMURSYBoOcDmX+jyDkzWmOc0De9VoN
7KISnA5xRP+AwNTE6tRdm07KXL+otCUOz2uHIGVGgmyH8MeASZMzMXXElBUOJHBM2TNx7VqeKLUe
aFJLGalwcZNCt5DhnR6jhB8DS9mEEwcDYmz+9LAU9qIfojBeUN+1TD85dZvHacpuFY5Kl70bwvaB
VcGYqoU/BOoM8A2oXts0rwnvCMET/6fcDrBhVi+mypNL2EcXA5LoInf8nxGVpzoWYxKa2/R8XQez
+RxZ0OSvHM3rorpijZn1UkLJBr+9kBjwoJ5FG8wvOGFSTUf2CVLDSZTOpbSGGyPuGBLywZk908Sx
xbC3eE7x4lwwjjwnPfWl78flSto9Th+e8T3jWcBAzCCrISNgRzR7b+Cl/+KOat3J67y9GAAcJEb3
6j6wCbzFxZHRnEU2HxMXa4KIafkM3MkTmnHFhhazTcpMLovZl3s29mep0UapDZFTaqHmcddBhLtL
CR6KABoLUBN+Xh4ywUiJ8wiVOriEHqZpD7PJv2E0yi9ldW8XlM7avWbHRPCyNN00vmheHyImT3dj
a9tLPKmgw7ULNMeMKxBL/f1ZYHiB9duKVacvNzr3vvL6dR3T+ettUYxJ5gkou+iykSRW3TZJws9w
KuW+qL1bDx/rehiJi8mNgfRwbCuKiuTSQV1+SA80wfXQBPeDVqNNqE2eQG/calD/EbTox9lTxGRg
SoJH7KVW1vVSJOErrhM7yHm4JwgehVsQ1DTJjwwU9zqSGN3PfBQvimpc1CCAWR6/FU71PI948sxw
/QnKhjXU68frJoo66DDSZZQfvkeavOl92jVG7gApeQ2QiGR4GXnzDwanRxlAq/JT94UQ59vr5TCp
/dOSl1q4PpSb9GWS2tE13nUne9UGDi8B8xv/9+I8RXCSejabokp7FYFAbnwZCdJ0C2JoKhd3qQjC
aX10Gu90/dGmeo9WgYupxWQagemMOchjSArlzM1gluZxUmsBytObW/buErGc0sacSJ3nNABmgtFq
wbsZaA2weTRm/BhnMaJrYIZoEug0BMQ5hW63zjrYCTgAVJtkUjyFfAbVBZzITQ6LeGCGnJP51sz6
3oyyy/UJ8aLhLCM9U/OzqCHbB1FqUPM07A5y+QQ9Ctu37LviPCXHfCbfIL2/3gWheqJJi6zXSrGY
HzkuAgNR8RxvPSM/iNplREMNtkxJT6ywym/ax8GyUZj4qB50+OjXW6EQfXGcu72aokFXf3EqzkfX
52DDrGjbhe7NvHFm9eccMtrKdGSwuN7XOK5g2JqAeZsqOd0YTqOtksdss19pNzKajU2PynkZwRaA
9n2daYgJ9eLc6M+eT2hLljBx5JB9FjFDEkyVaK5zSDq8ZUWP7yUwph3H0YKoznmJZZeT9NMqhnbT
Fpyf7sAKyGN1EAbMPeOC0CQ5Q0QrAR31jE9p6kK+n8Hr1HLyLxzIQ0OSrLMa5h3o7jM/bj97db3q
q+m2NqNkrZkoLAcY9pnGyh3HmbNaxB/4hMEdy+YQMwQ4bZCEtCUn8mWcEKf45qbXWeJ15PRb7t9V
1kwpkW7DUu/KEfEXdhcGrPnOoIwYPHJAnXKlOfb3gMQP1lN7Xw/l5Xrex7ECPDA9mRCcJvNYHtS7
nfye0WES/2BCamxy8xu4F3bCSAr4aH02ISTYKLFeLAjDa+xUdMScUcpIXPNUatabJI0LPK1ZDLLm
ec9M9Qss+Huro/J/MAuIq11+JFeLys57Nie4eJUDg8mOMQY5Ec27He+D3n0XxJHHDb1uL9h/ldai
hDBKVnfDgYANhLuqovSDzFF8NOb4u/aZs5HdmrOoCGRDSFFx6eoSQQ27BsRpeCid9AJFjX/PtRgG
ARYaKOdIqnkoPK7scSpgfHZHffopiV4wMXc2JICojbdW+J61BrdThD/W3L+YXJxg7hGObUwek25j
qOPBDeJL5NPICLuHSVPV61paP9vIxR64ZW5NraX7zUWY5q1TZd8ypcTK4HUvxnrkSnR3yeB/4eVN
S8+rdUy28lQzrKIvsbwcDuF8SlzjOXTKj8yejuSusXW0/pA3SNlQ7eVkPkSONa77OblzAkBdc3zB
mvHSDuxLGeWHYcIszzTRQtG1LJwoOOcZ92ox8TsrGuLFMOhbOTcbirCBBBT8ZQhoqTysy3yfHZ/0
hQbrAqwNY1uJOYrBwYIN6z/+GjcdwLqlT6GZqOrBsTmVc6IqiJR+md9mGxfsqypEVfCR3m5rLXq/
nq+j4NLAsWnVmc6nUJeHgZd0l53FWCYo26jorzvVkww3reIhEcWlr49lle90JP0QXLqFFvMjxz67
XNkfRtquKf1pAHOuE1yTOQHmGzlZHSQWh4oplhrlMJFeeb6WtSC5rmhWJZ0SU3HKD+NpdJgHhRVi
mU49QN1lqcWtAw2MZzZZ1BpVKCHX8WB+aWschCVu+i218CnKoKXwsLSs/0llsLSiX9VPYTP8xvfn
6MYxZt+J2HZrGzR2gc6GFkaNxkkxZo7bzJ8JIlec2HpOu/y7rJQ8R3i3VVVh5lKQYi2g1Mk6e87C
fNtmkMyJLc4kiWk4DRRwqbXl9chliTnLqn6sGRw5eYukYEBywnTqDIlsa1mcPAMJlfbYPzSS4+1a
0o0/pxmnI6lqezF0D+pvtYonNnSOf5dm2xEAyOjlT5p23p3qFroU6WmwETohcw2/r1Ql6ZojuhoL
hwZ1j19fssgGXArim1rXcRHX2eHVQG3E8JBLi5+vCsZr5VhClSqizMLauDdgZTAtZSLK1Ugk/GC9
m5GxMaqGUZSRQTbZmnL01qMy82soa678jtLo3wcj+JgRUTCnCi+jVteboanvrYojzyjmaJ1XvSKD
1JtUZ1Dmw5ZSlghEP0Rrijs6CdUZFR0MyiB3iPBScutmAmmQwdYgK6wpYSrB9SMyr+QtTHV+QcVy
r4/tfUuG5GGqpvdySNdFy8kThPqL1Z49gckMfYu25NoErqzRihRcNqUbPmKBeKoURySRYID4C7z0
rHczSL9BEI2NGG2aZgJ9XJJySh1nHyfWT33PXEXTId10ofYoRPaJpstc8htiRSN7U4QJ7u7cGiZQ
NhxKBjQBSW+JR9Kq0zL8jWtog+5o31lWVHB3xGQ84Vthm9hUDD7dhM2SciGuovrEI3LufV5BQEYG
fVfHJ9v0/Uvj2sbGlphz6T3GaY7BzzRG5gZmuHcDplmZj5V5i/p+5SQxKnWM4JYclZTypFDOoTvs
5yS8uZ6yfRWRgVgQwcY+A48I7UUhaEq+iOIFkc78jzbDhnsw2on0whotec4nOOE8VLgE6jRR+1oG
Zon5QXcauEFOopifqwojDJ3OsJ+i5HbU3Y3lDDtMPukVWTirsrWMlQiXo/aGeJZuUfWOfgclCGMh
jQlWcs7HMdnG7oOfCVCH5UyNsPeZ7i6C5u569bs4LMKAYz1lTbCzeoJJeh3hnYuetOiIMg0FXkGO
m/LBTM2TG3JVdWZJvlmAv3xP4FI7yOTo9tG7azH9ZlRirDjeTKxVZHoK8uyChwlj84pAJ2IUq23V
5JA6sbBbgJH8xGiR0YdSDlhzzbES1cqDlgKYEcsGv7dzZub5U9lEa5GHbyWZbrtZVJ+TMTqPg9E/
j2Wv74eWIWvex/a6FWlGghVe9V7YTIcMqQO/63c49lvbcXax+mhcBK9RSLqPC+/Cd/o9hjn5cewv
fWPhNqYUFfUc4s/CpFZpLSqluugLlxn5kBawDXPy/5j1FWrohxPuQ6ZzuGRdc9uqwWBk0l0xKTSZ
GM7X0eF1iKjGia0aLMZMGEcmjZUaOepq+GgwhazUONJXg8k2N8J1R976TTk064TpJZ5XXy5pBgsZ
1tVGDvGP1mb3XmMp+5va7B/ceIZxzkzUZjZqMCOValjqqLFp3l4CWlWCJKOVov4eWiasaVSH67yZ
3L3DbLhUY9haDWQ7NZq18bRbh57kOIXtq3n6o6MGuejXq5VUw11wd4Jk8dWJTZkt612txsB9lJJ3
4pBQZJTxdB/k2CKzFp9yNUD21Sg5HZkNSMIDEzTKr1INnDXVM8K7FWvUDi4+vvioJEyoZybVCRNr
U42u4ZGWmRnvg6R6xtt1nenJRV3kptanJG4QdVfGx6ClDBlcpNQetY5hIgoZtb1L9BZxXPDVpopj
cdSnl9xAETJ2d5H+KDQNTzsl1ZqxOx+jU89AlyQeGuJV2hGfN5g/IgOStIWNJ8mi4oZoMCALPbtJ
NeMR3i9oAMFchGhS0AlutLjfKBhN1WAxVb2JlEqCG1xveuTk34PuKT8fkE6N03UuufOCYrzBLfUQ
A/qsXU5E6YDWYqG+0DKc3AxVuqkbjRPowZfyY6ieRQ1fwyw5ME1YsstxwB1WqU8LomgWvdRgjXKf
KXiLk/BBj7xXJnRLm7qvLfRFXpS34Vyt27L6xssO+ih35fW6i72PWaOumS04Xzi2qet70qbjHCif
M+spGk5RPR2cQf14SzVCubub53Y1unhO2haARfodqMKLcX6FMPJR9BSFhG6L1RS/uAkntKsaqKGz
18aEa10JEZuZ6Hg0I0oo0hV3s5O/4indKVSC0MaXiVpTx8tpEdBv6aVctPgcWM784ljdgyoWTdnP
yyCEPBNkzxUC92jyyLvDsWwxW6CZnXxDlnHsyJ9CLUFOkMj0b4dbcJEUnDXJi/rAAvRpTgnVlCsR
cFFpb5OgIxIqfKsgn17BW6stf+BuxzXAe7q+cJpmCGrOE1OLzzgAn4jHmuRMzpc6ZMl5fQYoPGbB
dhuweYWXY9pd4p1iR+Et9nTD4imgVo6C9JJq+Rm666JT2aq1R4Hq1mrd0VleyzgfHkSQdlhnELhm
+w+2R6nVt2gReq24LXQ2QZLTvrTz/MMn67f6cLDOU5pje2QZKtQHod2XcD+5BHd22N50WXaRODrg
/dCCwat/di0f4pm6jkEtHg8hwUp2hfIVX33c72iJE4jIAAkF0/Metm9l0wJxfeje+OrAGECuBEPf
wfF4Ucm05UiBOqgU0JAsqxV6cZBACW07V4iD8SGC+eimcG2jagTHfYbDcycrigjL4XIcdPhIDT59
Y8umiGin8Gn/lL7cBmPb85ni7YTZ+VJLkpXuzMcRmlqT4Ax4bRVdvPUWGTkuS66nfTYOz9cbF5+P
/cwuXfc+zFKjVqz49GgMhrkasRWxHT7ROiN0PENb4Pf0glTaz54Hk6GtPv3c8HBQqnCXqKZkmQ7s
T63pLo0z3l7x+6uQcazte3RvVGMswThhPbmGuCGX7nnM52CFQdjCa+i8ybAC7O8w/EVTUHj6oTNN
przlXRtHD9cF2pqRtximZq2WaKegEjlTMWCthdnypTX9h9IiKAzKchOriFoFJ+GGjuv026Cou9eR
SOEn32OY05ZbOCB1CqliBxLKy8E7phdNc37gNb7yKr44V229ia8oJiuk/3bllxA62Ih+ypoCtcNE
LjxGLxjtk4TCAUZm69eQEIytgwv1ebmVBoh316GpN2VyETNRbzadXhGwJV07fE987MVxkN+VCriw
IDTh36xtSAqCV+HUwfpXn09uH35lHJWjrz/iMIiFABV/eFcFz9dWVg7JBSvtl2jwdp3FPzZo06Fc
7ANHHPUGZ/eZhxW1trNLlXQhQtUUy8Jal30xbipXv9FzbDDSObrvxXTQccZdXje9Tqu0TEL3XscF
i1osWHJKNgtDVaFkNS9R1NwmGUek3SYY+cCDorSjgcwtsYmbZBXO+IsJ3nES2g5RejlmlWlw7pAg
b2y//QVbF6G7xM31w7AxcHcd637qOfxCNUwyq/5kdug0DR/hY3rB24GADVUau7JbIZb4n0GRIA6T
ZBbKf6Dc62oqEUr5FiFAoXObhP3aGou11tCG6mn6jQHY5gp2cS/wqRQ7/Hk29UDysTWeOGqXClAS
8Cip0Jhp4JfONcIq0XNOeoEYj2LI3GQZLkddMZ7bDu5vYg8b1KskJ1ScskMFBESp+pi5bOhRt5eR
AnbgpqmT5cq8DwkfLstL3ztPQe+Uh8AuaRNGpk9ljSdrdjcgFNky/fvC3U7rjF2XJReELopHBkhB
VgwAiL7rMKOS7Uwap/mlxigjjyme+x9WcqgbDha1FKZieLkuaI6iF8dNyHpIn9W0YIiA0Gx1HIYJ
+vogWZkFBKZMUSJrNYcxVXupbkZvsPe8OBiI0TcRJSdqGs4Awq3mQGxhCuztPvFoaLQvelCuLlff
04BudBteR1tx8JcNHuaToUEXpPLw1bUnpuQEJejNsioEp6hCAZq1m5ao0YC+ZZWlGr18nj7HJuef
GwY/mn6Xw6tauUOarJijM1wxMEyKHA0Mm/rcuKFrRuw0Z9uigq7edikYQeL4JHfvXJ3W8gqV6HUC
eoNQoQn303A7ZOMpGPexnb5A0lzEOZ4xkzut0c28KX7/VRp+bTBGLXohU2mVgl6oM+jq4eGDrGMF
yMrI5XFCe7bWVVNwPQC7wIetXkGFTpyNQ7mC/JIJt+hfrr2JgOG3yAfEIb5DKBrP22IItfE7KKFW
h+i2SfyfoWaS6R04d2niX+yYi85NsPqZVVhT3p3r0LyLrDFcmf3aNmS77bBK2WMF9j0qnZFFXmQd
U5ORNIqnoF7fuoZ/ST3POjg2mgBG3RG2UYJyxTZQ0HK9aQf6B3aPdJ3/Ju9MtuNGsi37K7VqjlwA
DIABg5rQe/YiKUriBIsUSfSNoQe+vrYhIislKp5UVdM3CEWmGCTd4YDZtXvP2YdYx0vDbBMOKfZL
7JGbUAEoyvPQP8hz8JViZ/YMqEo/Og+G+REBDQtf2UbbIR9BV6LbPI4PVMzpLvIMLKJJgbUhdE0O
bs6FAt22QZILW6pW12Dh6AVlJEv4Tc/d5NITobXb13S0YEzgG+XCR6ykfcFz6UkOw3FNyzJyGQbX
eQwPqzwfg2Q4mn3vnyWGy0yOw+lZNrfDPi2WAYsiUzs6FukG9HKxdbF8V2Wfn5ICwXqUxXj7SFCM
jCvtU3VFOF6isThrrZ69sYRK581sBFGBEI6ArKXt7YsaNoLw1DkehGqqil0TdcwRHT7wqhznA5b7
TUt6boLXcJNAE95GeUjodqHKbRH7l+AiYvI0vZfYMtxzm59N0jZ0brTUOKN6jLrCSbKNp9K900Es
jGzvtcozUImSP3xVddxPIxCznB+Yam4lrNpGI3vNOkpPyhWXfh6RymGx3aGpwsFptDubStF3D1jO
802dz1Tyrv1dWSSYFd3T4Dk9jseYPCJ1iGtDXFgxwlFBWcXqMm/ShmNzPVYSy+YuzOAq2higgnqW
p8ytzweym1A29TsuAvHr5bfSpqiIwExv1MKEogRFvAEegw+4io+JD17Sbkgdry5a7ITnkf8gFnnh
Ui+S94BML4hwJNWyQBjZmQSAeHRkcpldqMwlTMzFGT3GtGIKpoRfCZm6jWrv0vZBN1EpcW+6Di4n
99Spyd/DdgqKLt4aU7NQbvmvBFAIlO5OeOhrh1ZVfzOW03BwxiI9eN7s30Bkx4J7EqGMtj2XuYVR
HC2dj6UyegeacRXFJgOlcsDEEx+NwX6LhK3O8Xgdk2nJT7b8RJgbFybvUM0mNZKZqHo5N1HFNIVz
EfrczR4W1oOD8Nwpv2NG+lwks0Z1w8BKSUa2aYVvenIqtJ7dx91J3ZxaQXjVQTc6r4qqvbXjik1w
2eJ5oLj3K6Je+6E90khkj6+7jka2Ue7See4RJy72DpzQNsKTdTF1U74lkXn0cL3lrsXgxsF9fjbg
DxomLwAMo0CYLfKsiR2MsZY5bZiIfVoSJJEyHPajt9xjR/uCE0xu+tglA7BRBcnNMXY7RaIV0AGA
4Hv2ZPaYk5OetEV9bzISkcLKj3NU02dOc+zdRe3tWmFE26uouJcp9yor4fNIdabq8IQ2NdwLMRNg
vEVt1O+nCse2FT9ZOZazJApAp2rjiIw5ADcBLYMmhB6zOOcM3/hJQ2iAxaPTEjYcBlLMgQikP5V9
iapVI5c4CLoc4b2CY/s0CUIC4pKEjKZ3tlDBMKSMjndODDpt8PZ+jjqtC0JyXo3zGV7zjAoLhHuZ
i3MnRZYbVYJBICQF3CxATPoxe2HJjTe+26qHNr+Cz/6p43h0NxgiuDUxYJRIk5x4YnKOZ7rvIJVE
+ckPxk0XzXtLFLxrE/b4Uj9i4a2I5Rmz8xodr88DbLTEwcMqSfZ+UcVbsWRk4hS3jGDFwVjmq7qy
8x1WSFyDJU9dPMtbHEoVpzZM53lQI1ZVxjmzxzMJtvS6tpZm19WSJAV8UBvFcr9vovE273OsrJdD
IeNLm3npKQ0FOPM8PogmhRA/k0KTxfkhHumm1tLxt4PkxOFcM8zLOBVRfaPYIh6AHN7Cc29DgQea
dijBUhz5t7kXy+06Rg/TZPzqNtCchoaTt3yU6KrP6ogSpSFQ/g/CGudnLMoqZKKRRJiEDwKMnMEP
StQsg4pBRU6DoeqBYBbFQdUS4ZpBF2SdE0aJHhvqKY+hfYuUsMSNO7hlOxt5jNdc9onxRcTo+Sss
0eii9RSJOgHQ8lM9UjzNKoh2ZlydrwUBrqTpzOFduVrjpJCTNMZ466fi66wJWLY1nLyU6jwy+7u1
+z9b5m2ejw96BLwaIGVPzQfK3xu5pkOVPdB6+z7r8G4i5f8gNfhZp7tenYCoWIAxaOT414erM1Db
QcuDqmdVUHNajshpLmm45dduhmG5dr526QJXMHnGFmFsXM5Pv38FILo/6swQO3meu0bwmR/zhcFx
+TUEhHEThjBf4Wg4E3QMhnHrocyiqb6KN37/S+2fXQb6bXtorNDxI+Y3Ufx+cBkIe6gnj6oOR9ab
FZOJNQiGkgkHvCS4xAtZMSVgFr3iytqSGoQEizaGaml3d7Ft7nOA+ATSQYPChKPkbszUC4qeO6Od
L5RFZldwK+hzbse2/YM45Gct018fGAJC5q0641c6H7RMpp2WTpaycqwKNiX2+K4exQi5qTTdTdpx
LyPvROU0X/7hmv16q+hr5hIv7BB4LXQEzI8KRgKK49qiu7hRJYQ6RkAASJ+BLXN/x5S1EQgPHjKV
kAhF5Z9MyTuq+semGDBzZtcOLo2u5oaugoXgM0pobqhNVMSfW26w379US6ctf7irULL6Dq8JaSws
9Q+vtZjVEi8OastJRBysCwDPiiStpJmoN82bxsRDhTwdlmQ+AxNGZie8a3psrEm18a3v48OsjInE
dnoz2qsKFuPCRP3kC8Y+HFkrkHcPabAQ0GWqQ43v0tLScbe5Qqu+dbz4XVocTNhQT4kyvy0drS0C
SN/m8E0fr9xmvNMu37xcHmsHi36nWBH0uXHSTdsV/BO2nAN6TbKyLMp+1pF5sh6RsD80ZYHtt+Ac
DJLJ4N0lb+STnbWCkPYan+FOQR3Ao3Nqhq7f2mWVHDiXfJtjTYMpgkceYpSD1rgjD3naBDEnFF+L
ArOAdgSBCCfgVOR/adpgLOYDURUR3vN8E0Ycemxi6aDQA/+1KkN3K46AY5C2mMRBoI74LnVbViQu
5/xiWJBr8C64DC+efJAdogfL4+S/6HAUI4zv7YQosSQwGPaq8WsL429H1x6Dcd3cxmlwa/W45tcT
8bq2LhFtypHPatMgNVqbna2XPmGKd3g9+gOWCx5RW+zsTJ4DEtbjyfIAGwUrCjIpYfJQI498KebK
3JgmjBPWiA1mg2bbilOassTJAclFYI83o8Dtg54YFGhW/vUw/XeWyVusRP+1TP5YDW+vbff8+lb+
yAD9Wyavv/dvmbz7LxKpXB1PJSViaZ1g/pdM3rL+hXrTtAPt0rBgevKV/8jkWQL4ax+1PjRQiVzu
3xRQ5186aQxBFkuWkD7JnB9yH36XA2FpffB/VLqsvtocQtoEP8nXr09//QcV9xJ76TDAwqFJJuFS
tEz4ygHrZ0e1vllmm24UqhnWkO8yyl/0vRkte0BatDE43dALzv6g07bWX/nxJbmuE3gsc6ikdEDY
jy8paURqmEiT9fE50t5rLL1OfR56WKnsoXppyXkJc3CkZY3Kl+Peee97VxaSMKQpLlNXcQ5p5Mmo
MbdWytq1PSPDiBDniueEkKsHHuNhYwgP86XwrgojgOmEhiI3o/fBL54EgUOkpRv3fgI2CCtUe6bi
t3Du8Z3S6w+L/Gn9ZSKMv5hFRFKlmW3zqHqaDV5PM3XbaKZRA/DlFA64xPqAVaIRvBrH7Q5D3Duc
fTCT+w2hqJXANJBYgE2mguaOi6ub13NMoRLwODNsMcMchmbD369fREbujo9ZRMxTyLGBLnKM6dJL
t64+xxQ4qTwXHkqU8g1Ng3kKxAhGNUQwMPsy0CWXjtmO2wR7zdZi3ux4fM76U2wmdG6hPLOdG0Ma
BtmWvJkCdNU+UbT/yTmkPsjfcyaOW3DhfM/y4grapG3kJMcIeDKDVZZHjUXrPeMyzdIG77cRkNxT
b5Ek8yrsWz52Jkstsw6TwT+fcwc1LX5RopA44W1iN0vr69q9UVVxC+Vy7EIDmcWIyVu/oEhEF5Nj
MZ3VuiI4CsaW1up8Bmeguwwql1ezlLdR02yd5i5EhbMxRqTBmCzJ2O5b855kHZBUCaStYaFpasQ0
E0tswtVkQqXQ90RTduf0/jcB0KM/le46Rebj4yZ92lKudoLy4H0o08gP5Nyekg67ctCYwBRHozuY
Pgytae7uYwUQ3HKXG4bpmFN0ekM7jxagUQe3KlkarDPXZkJEicWGXg7XYczJtARxKVw4qHl9C3hp
S3rcQ5kTdR5XzqURqQW6NDiwOLtpJ+8RWBQ6ADe3TpXFZchBoWxoCjBGATVXTukub6KbCdEiJKkx
29cmN9ESAgFTE24SsfCfE+X0xmRljxIhQwqRmmyr1o6OPxFuU37dZf1dpUKTS3zST0tQiy13F3aX
lJ+QReF3Gmfkc4iv0pyTgznM5plAq9G3QAlMRqbIWHmY7WDY12V4P6ToqJ05P9g2X7IT8CFp1jzn
Ibel3cbJBnIHMErqxLbgarQB+sOl3YypnE9TSHaGo4kjsh7RCJqvUij3QIBEuvNsrDM5oaUbWtkX
DugiV/GsqAywRojkxZrCdzHQVax7+SIEfI5BCuyrzkKuu3twGrqQzLBjQErup6EXCfTi6HuGpDuw
XUSZXb3LZgtvUDSchNPsCiv73MeTjSwidKE6Fm8iKU7ZQJ5cYC4osJfhFA/dsKNQyY4U829WRkZs
EjafAqbaZJKM7q0BsqpypvSqpUYHdnKZi3Hfi9o+YIMitGvempMKz5VfzDiPFqwe6bThPhvQz/aM
Su1YHKdouCls9EFxnDlgOyoG1wtxrSg8xn66FaAkUuZkF73XRMecOACPA+cu0fcg5l6P8oX4G0Sy
Zu5TgRi2Hv7YVDUlkRxMSa9YheNPKu23YDERFJfVNZXiO6Yf5zIm6UXY4MosVQ7ovG11MwA4MrA8
nGJj3HVexrgMxNtjhHYhdNsBpItqN/4EUXBM5HCYO3qCXrhkR5sUtm3n51sXuvnWpzN1O6KGynyg
7lPm7zH8aK6SPx3KgsK4tWHgmyQuOEvyWPNpLQvbgKX4g/YRewfiPWlFV1N5o6xPCCjO5YAxTBtQ
ge09uTNSLe0VDridGIlu2kWYmJGB0DctXK0u4K9VSJhEDTkGNB/JShOy7lEiiRE1TyOpGtGGnk1D
iFAr+bH2gHnVGKeU50+BOoB/MjUYevOy/NYPdF4FrQ1Ues4tGYh4i2u5sQymjqNI7gpP3tmAJnad
3gp8a9mp7pSZ4mtbSfAV2IC8gS1DBezihbpTna82S8R9V+stRsKHg2CZnvvKs84YrVIW8jS1tXqt
50+Wfs6iKrtsYQ8j32D/Ne9nw24OeQw8SzZvPe6SQ09382wp2PzSYj5fakRtns3JcpjnG2nL27xp
SRIW9nc0nVdTkEznS97TFkG2lnYNTAqJsIfPCqfqvPHMmW9PpucKWeaZ0eMtR2z8ua9YvcPuECJE
0yTBBhzAcNkD2gNkeel5lc3tND4OHpwUamHs8lA8pI+rwCu794lAnKvKKK484CpFNJgHn1sIb3SM
sKANmjPZeYBSHUIVB4Rd3Ee7Cm9Q4pzXKZ0wXB+o4D9XrX8F9Ujj9u9iz8d0Qoucxgp7bmeClRhP
BQ5aMVWbZOq7G9dY3tOxfCMRub9yuqw62FVOqTHU53OrLt34enFkv3ViPsDRYlIsa/BKwwDEyrTO
+9SdD9KvCO4eS5T0pvvWKRAaEMaZcJ3qbuIhWvhUAfJgRZfkmZgSOpaonYvEiT1840xNnRBWs19c
dqp8B0Pl3qgXsy1IxmSkoG/5bLuVI2XCUBooXwxr2xsKcFhHqWNX9bUdqXMtx++XWnupdXLNwift
u5tQsSW56UC7Mngohwf5SggyScnlU8g6tamt4BRNJSrkUktNY+PeZCKz8ZIwRnju3qmAsbPSTd/e
8P6u3wYbnqIT3S2D+G4E2RM2+/eyTi6bLH3v+MfOOU4qXJA/VOu3f9WTP/oXP3iodOUruQs1n1fQ
28PA+HOZmaIOdGkfWpvCNuAdMl48WcRIxfNL1gNlHHxMnxlkV9cguXSujmErWiSjAEzstH5VXcqV
NZHi2M6Du8Sf16Jy1BWgvdhgt9gCkgG9ytBDYyvVd9Nn4xztcofSqdpmITuN7dM4MHq5USkPn1BP
dsPyaJYC5/70RluU0EQalUMcHLn/7T94rO1fS38uQGAL37YtXWd/qEVEBPqjGCISL2bkgZKgygX3
kQjDbSZAkurUGWEhhhtbn8Y1lVHtEkMBd7VA2CF1tcQBwOp4x0kkcJm070tDpRs6zXuVekyuHaby
8YGZ+fCHz06fpn4uo3jhpnDoGNm2Z5v2x88uLnJ2uZbEavKXt1PUvmqNzpbIWUMmu1h1qPdRkcs8
fOmW7O9Mw//anS5/6fFJYVquT7iDJ2nDurpF+8Opqc5zM29i1vFxNKhkw2VrxOhKvDkiMSC4lcru
N73TF+dVmNOej4FSicfKLV/nNrr1MapTnSQ0G7Q6glD3EDF2NylUNLgCIPA/+XX9WsyCJ0ewv0iD
32S5/XH0cSy04OuRBw3M0QK+GGWUtgq4a1zmL1ZhdbT2HLnPgpvQQPrgoEb3FreAgoRgSJIDU9RQ
OSibkK71w6lJ/OBsCJr2lLfmC9TJfO+kO9udvkQqL44IQgooyeI2G6xoRyHHxoOMh8y+EXzwtXKi
e1wSN2zKUEBR4Xqt8d6qON0S1XrVRM2xj8JsT5ga9herIfJTNvGBXajRpPsZQMGZaDyCCWrI69QG
uGxMz9r4MWipmLPoluTZx7FpH0WZt4cU0BK+N2fTMhsuY1+i3q9ec69+bYb6NcpCsN7Qd2j54bs1
jZQWzLxvG/x+kY0Cb+giUp5yuNWfARqY23oougtYJjdxfMXwGHUdI799wYj5LEtZ7he+vrFqZHFL
4Ny3C5OdIJupApviPGG2epaQurMZnogPAoqyMC5pS5DLLtltk83/mdNdopoveHKQUQ2YyWcfBab+
Hm9UXC4fxOfE5koaLgoT7lI/pocD+WRPFx3tf5Ogwq3jClvi/nVo7fogSbTfGHPEoJ7/vPFTC0ci
H/BYAIUDnrOxKRsORZaps0dA+d+w1nDki/CXm15AWJHZ7pW2XMRYYE+1Me3NtEMiDeHE6PiBrwS9
28xpU5xAai04eQVRz61ioLk5C/wAAdF4OZPUu/eC+tGz8ZpZIL6apJ5vo7Hs8BzUdNSG+G8gxH/X
9pKUWmj+w4a1fe6e/8cbZLxuvn4u3v7X/7yfX1+fS8j82Yfu0r+/9e/ukvmvwIWYELiCcChLuqxU
/wfCIIXLtqbdwoTNmLSQ/t1dcvkmqA2sXZ7rQFxg5f9Pd0nalg2hwXFsH1t/8P/UXfp1KmFZpiD8
RlKCC+F+6O1bUeo1MJcVjMwEeUHw6mmxk84vyGCBrgLaeqm3pTPvcXrsygoVgqVVqas7KnDHu945
/HAZ/2Hft35Zu03Loh8HN5Vhg0/D4ee127XnGDsUPOqMIvQkB4vhvk+h3lp0W5RBO1xUTM0KlVzy
mH0fSWeMTF5SNqOYmpvksx0np7z29+OIRy4lgWNyUXz+/lXSxfuww5nMrqQ0uWi0YJyPUyQb/rkH
QFjhlEQ3Ok5QxBcOAavPEtF0iAi7uWqC0qOXlAHgLMLTOMOI1ybJbsGXLANG5E6K8q32sRSwimUM
Rskz4QMgmw8/ALA0EC+orwaYcXSZtVmssmqwoe1ztWTPFPwk19AsYC7xtiASRdkxIAzAqmly5M9Y
ulYr7UwyQe8DiSoOgWYPVDaC7d6bLhDvfU0ph7HAJ59a2vdC2/7jkuB23OAns44/Ca3hG41EbWLt
m0oszFsNiT9huJzaKPLPLBb2W1JRkZ9B4mh4O12jwBA1hF+2JvU1lVMjPJ0r6m5Vz7msLK0LMyRn
2p4hf8rqmbi8azI8RggEWp6HaXibeIchK3ZuVKhDqee0uSenbdwgk0jrg1Hj/+qJfrRwXJ35hWET
jZUl+GW4Q37/Of8Dv4HP2ZcIlRxSf6Gm/Hw3ptCg6gJXM1o7FLpTg6/C9Em71pEfbe3FO7c5GsDE
PeSICK5aiTgxfQwND85dlz5lDuYipYa7378s55cCi9sPogvRUDwqAsbAzy9rgNw22wX+WnQpIA8q
VLSpXx/afCHUkXmJhRxNGwIVQo6uMe8KIXdLBCp0FRpr2WPY0z4rbKQIPoVtO1/52gcGMqAg7Ai5
ZxKzJQsJZBpafB3CSCFW/lC0/CbUCvjN9F+LjAltOX3qm+JlPaH6MZq1DNTT0M9XXeO/NAkD9kzM
DrKbPzHSxM8JWXo0yVWwiYo3HduCZfHhKpTgrWiGc3NaRA1sGRh5Cd1PjGSgSvp5E6QxQXO9BMb9
EoTOtlJtd6fYv/1TWmbEW+lxt1HbTw5piKsJXFsekO5eW2kKxX9+DMv2GAfpaRUvmh7P2yp/Nimg
aEecRBQ95J6L4zy4rL3maqq5hFPHXrygKo60QPb3n7vUi99PvXfTNXmjqAqg9LiWw6bxY2EL1Wao
bX+oUT4hZBsIjcWocNT/7hzWSJCMwQ55xg6HkNqt0By7Ew1JlPvZWK6lX5xCGe+zEIXEimNoIwT5
8WhdtWBftCbTwk6xaN8dwLljz7C5QKmF1uhWanVcyBEEpW7zmWxOtUtRMqLxmyEBU0IhVwU5vZuN
QVIlFjd9EVzF/nifpjPDwSwZDpjk7mZAccdVgTxr9eu6cjcKK1ID7zvR6DHbwRZhjMke4mHC0+/e
8oZICFEROEuk9CrDP5MKAn5sbTHMaaTij5yPQwIUealCa/O5aSd8gDShzkrGFPRsGQIjy2WpcLqt
okU/ayCA5/WPce6AtpjyipYjGQbshFjR/nSQ+3WvgPQlbULGPTA8aA9+/tCEa9REy7Ca66SQdeXo
ex7RtHk1IOubrvMmsRZhiP9Mjwodgq/nEXV3XXv2+2CxYUBjZ6apJbXVvDwmkfoE4BvZ4VKfRai2
/3CTfSAi6scKBoTveIybmHsRdfjz6zUHa5iy0cD1YuOrs81tssgUgy9br2XiE11NJrOrt9vJHbZt
152ceLgjJxnUgut9awPt7OLT/f3N/w/3viB4xOEFSpLx1t79D4c6sjzpCgoJ4EOnxfUODUa97Wup
fVD1d5KgKlj2539GE4lfTuJcEEmNxBCOkR4ujp8vyJjZwSKpDTdufWW4eB1xjrE46ttvNeQaHYcp
r9sM+JBiwN693gKzjEerME4uRrlxSE5L/T0XKE7QZl57nfXYGDgue+YZmrCC/R6jz7UthkewSzd2
xHQIo482U6VY5s7MYrjTbIQKp0E1Rc+/v7KC0vbjsoIsxRdYLkGA4HX7+Q2mU1JMQ8ylTbzp0URv
DLKeUmC1m9L5e3At+qlBcu/bjMPDhZ1wLlAoNxkrIijCA+wevNbFsSC4ktjdZ8d0v6G3fHEdxlPG
/B4ljEuC3P+CZuSbE7KHqLndT96XMViodBAmRH1ymxTyUGo4Dq0f9YebZ205fFg5IdXx7ix/bS19
eIv0tCfIOAAzKD0eiZThnsmO+oFc35POQFwVWZJYrdTsMPxSAAnSR5PkUhjzI9jC63rVmKTsbmmD
SiicLrQF+g8fxT8sFpoVxQGA3gF15YfXWaTwio1h9ZFGMI5Dh7PsRCcQ+xu0d5xtarkfBq77CoPI
GvlZLO520SoOqV33sdnfwRkLWY1hKWlJ2ORhlIp8yqqARq5jud8jzPsjdKZ1NdESBGE+xYatmInO
l3F4n2t4GgeH4+/f268PsOcj/fKYrnk2XZkPj1FD2hX8E+oBx5zu0sqE3uCgfGA8e+bh7CtMag+z
C08I02//f34zdzihhPDF1iSzH5eOFHc1cT+aCAerRiGK1zY65iF3jSLzQGGSQkXTxv4f1G46DfTD
g+XRBUO9xI4t0AV8eMs+IcpWUtA56lzCMw11PtNmJnf6JWfrrOvqzgzQ/M1h9FVDKqzaxgza8186
0ydaOzdBnDw4VvB9KNCRCwihzWdnnI9tZjzNtY8dSbFTUNL3bnWBbYkJenJQdPMd+uOhV1zLiWJn
JK9xMB9dEI2jYFhC3JmfugeVpZuuIfFjTq8SI7zX/5aYdGNYRlae701cpuBjGB/uOkT5tcp2rYl1
KSf4m3+WAZewSnY7/T2DiPdhn//hfrH+4erhtNMrExAt2/t49UbD8gw0T91mLVZr9j7wTqTBnURq
H9fzYOiwt8slf1bTweO0cJaWq6nRYnQwoksO5NlqXqJSJ7Qjy/b/F/uS/evqyX0teJ0B9zSZsB9O
0WB5SzeKsLWuxIq16qprPbXFdTgAtdGlVOFtY/qgQEsw3NDnGafh0YBgQrZifxcu5ufRjTillXsV
7o0kwtlMbarFj6527xV+/qcl/9cTBEI1tlNkmNIR1sd1hjNj4i8Lan/fMJGMu/NL2xWIupVDsoFm
1ajv63oCiOA4L/G99jjVyeLACsJW0KG5Ih7motZ0CB2LlkYXI7EWC/3UOjAuohC/RONerOZgvXFN
HoMzNGO90x3zJf2CCD74Q51FY+XXp40ai/4I+lLOBP6HQqvx687Tc8bNVPfXzmTBt+mXE0T5w+rR
zxjWTKO4qIoEX14md44cP+VtsFUm23nn6oVwUd+6xL0kRu96ZU5hmNPb/hOHOYNZP8spEXMPA+f3
nHp7JeC5Zf59JMq+5i9gKL5bNUd4F2t2NKq7XoertKnJ1FQLxVCMdZ6nCxVapCEibas5rrC9NYY2
cJLPeV5/pU+PTQzynlE5d5PbXayy3VjrPMwJr4xLsv1qWtYpuZMyb4q4OkYp7lhNUEMl/VyVzhEH
H0Zn40BgDRo2k8pdc9YygBKohNutqQN6Ozqv27hktxguAd6yT2jomxyN735J3NHNIsB6ZeNVL7Xs
GI7FWtVM3UVL8G6dk/9BvGUvmEdKzfdwpurM68pvq3250zAbLdskAeZ6mpN37YW0k2Yf9RNeWahh
QS3PM+ltCygpvRPtHTbpv6gyqW0AR8/N7Yq1W52W+jxWkseDw01dOaPuCfPzIWr62wsAnm3EQlA4
T/bmkAfw8FbsVdcl1607ceCYT3NVBQe7QU+SksUJP6K+K31JWe0T29aZYptlRNpFXU2qUPAt8vv7
QUpDt2+YI3Ll/9pdJ57NxMWPr8M1ddaQiELsCcZzxliN907p7tAw3rT9Tbj0pDQY1yv8zxawtE2q
EFSKLamtyp6JNmBi64cIFLptauBXw3mGUd7I3mmI1AzxqNEvBxZhIF9hdqjbnTlyoxZjP1ytYk2n
aK8im6dKJ87J3MBKlA13uYNEPqNojHz6UKptHzMx0ISgkCn9zyzv3J0Nf6xvSKFTSA37Zujp+qy/
v6/2WezitsgeoOxhmoQfrPtBzL0jgoSdU2eg1RoTejWRz6Qki8+zVJ8ia37m+h1jhzFZlidmz6Qv
ygBiNxdL1BVOYXUwXXzhZUZNwp7LoTEat46Jx7Vy6C1y/yQ+1jYLK+baS9DBy2Om0wXryy53z2tJ
eBCkpLU3OQyUo/RuiG5AnKWl22wn0266mswq2EyYEM/awfk25dMJitnXcbhdz4Kd5nGtkUGTYe6W
KcFnrQ25NvF7iBvEfRYt12C9noeRisTPxXG1ootG/7bZeCowEfThpddMXxkqE0tGU0tqUZfVaJQ0
Jb72548hO4LdXyuLfbzuHlZ+Ui+i+wlJROEOd4lX4+sWy01Sge7RpsxVbSpHUgaJcZsqawdnmZaD
XmPX03J3nEt9l1EscYIlbso8T21UDvpIkQzgHxbP23YDeJ2VEFBpk3tkL4/hZL1Uhkl/AqN/MG2M
wqTto1+klQFCRabLgu1dWA0fSrrw7SKLT26CKxRdcaMXR/0/JoQdrRXx+zOdo6nxkyy2e0BoEL45
iGsozl9kHIppM2e98Y38WWg97lwi7EnbyzREhKGJjxgnjpNkpW798cY20+2As7ce0RNiET0aUEP0
KgZ46cbPvujSqNH8p3UZXE9crYYQ6fhwTejS94hI9SLn2Y+uDMH1crpP3f16nF49kCHxUXop0lNz
1L9wQB8LwRJDyhVzU+3o8bQ5WwvMk5J6tNfH7jy9znlswHPwHA0l/bIWO6PR3tnaVjm58evQMCtb
lPzCiHA3pvztmhYVhdzYGR1+FBP0gcjtzU1GntBVIDGgZUAp0zh7YXOGL+vlm8m9f54mjAbDqKIB
ym9jyFPuajO5SgHuMWnlnDvwM/sK7cpgki+qf1QiSm4/zP7ctrGitp9rNz5Y2O6dDGU2Q0PQ+EWG
iI7af/3DddF2jKh7Mp7FpoFYES/q0u/jjDYegJKVQKsCHtCpp45SEl8/2TK6gWnDg+j1uYM8iyMO
N9h0byyS3wB74X0iExZ0Jk8VAkx9jTUYQ29OTWZcFZF145Jri5HtSlf+uo6zvfGubrxDR/GEmAkb
xOz1OHOLnEc94m6SJtG2TTC/pgYhexnxYZrQvHZDMPM2TFSjY1JGRzrWMYU7UBLpAN1L0ou1NvFG
3rLnDxjr2+pQj+rZJK+McrZ+n01Gg6HFe+Rb38lf30cZmL/1zIM3byQmT3emPEGhZqXu2aQ81hPU
a7XOelautsS6xcqcTZrtMGl0aEamWopa1LNoivhx+tBKksyLlraN25NXGVr0cGgJzy6Req7ynuZy
oc3vwEGcJxK/4JYcZ+iGqQvTQ4KQIWUqDcC7dVtLZ9+k3WC+IMRyjxmnbG+Se7fVh6WkPR8BN62u
osEdfSacEW1N3rsk2dzKNuu6NhLx6+Y5EBcerE1Go4yDHuZghTHcCKqLxGbumBvi1MVDfYbj+spG
WrvRx3IFP6KmztOrUzIyHhU+PQ9IbWn/Ug3U27Z+7qxkBm6nrMe1I2PWfk7thx4Is0FqUzJB/nxf
+zStvrXwlL2vTX1HRwy1ZUmH+WJ94LShxdFb09Bb1n59niAJMfCZZ+ijx2lBaLMWBLFLp18obZHX
946mq0B3eCT5ZG9Cdu3QH6H1Yp4NoPYhG0vm+Nr/L7VVABHWhXI8cGrUErVtXtoDC0FFOeil2tyg
Cz4HIr9p4MVba5hg4OF1JOyQnMc8Sq0Lw2Y2bOnZSNEHlzJ3HlZ8qEbzYRPU1Zb+Up7dV4XO6YVP
p59uWO0cZbTlq9BktygbP8+XhODhEBhi4sA0/2tMDimHODZ99Dm63MyL6gshMzyg+pkGXVuI+lXH
gestpFCfCDCAIoGDbqzuEM9e+HVm82IJi2kJK8wItlG6S2MHLfwSO9p7uiXw90JqkBcJ6DXUCTF/
rTrJxje7a8FT6noUVust71uXEJLC/YrQE7HW/fnDnW6VayaIRZz8luDKfScVkYcat0Pw5oOgobNz
9Vmya/JtQPFskLTCZomVIqvnh8zWSyjtl96k5Sk967EdF7osAKAhFuuDT7O47oVq+ycj998tabyV
Xwqr/Iya+LEcqDe8AN1t6J/oPzH4Mm717ZrQfFuhBOxOOKqDi7HjkpOG9a5fcgBP9YRhlUKML7Fo
OFtYPKheLaiVKOMc/Uy5EKI3eWAh9IkzmnegEDSAciRyh9bdLq5RAuruH8FDV4NVfFdIE2tFerVu
0WECereN5Ztlt5u/8IJsXYYP39JP92oOL1a+KW9O1ypGIM8HXULTcm9q4uLZzvxyuhBBdweDX2ym
JL9oF6oIKEhANhBeSBmp3Thv28m39mTrwk5ZdgY5THY2gX4w+u9ZhNEl1xd3LTv10bMaWVlAEJ9Z
c/K10tM0D5vZfjDGw5zPF7289YPwq5ORyanPHU7CIUWTf1wzfzaBTZuoN3PlPWsXlj3dDX6J6GzG
1vRlVT/QJtImtNS4j1L7BaXJRZgIWEScbdcbGHKhO5G9AkyUJZkx34BQEiEllYAs9OLb27yg+eJ/
M3ce220sydZ+lV53XlzlzeDeAQHQSaToRJkJFiVRZVAG5c3T3y8S1Ll0fU7/PzioHvTqFiWikJUZ
GbFjx95yiFXZ3I3esVsVx/JCkbxgHkpCglF/L9drrug8XKaNli+Ksr/bicEwpQT1QTpR4dIz6x9q
w4eS50YGfEFmyh0YgR76GzBmC8lwTouWYq+3ubFUXGKQjEGspvpqjGTUifkruJqshIWKOBnMZR26
lzUDQv4mwl4Oi94Wziaku6MoMeCbamfbfBhQ4Bm/mhobqtJr+2QzncaabiwT3Hhj6R3qm/PIZIQZ
ciHUzo3LgUBpnwHUow2Udpi7yBhUvGxftMLzyvoRcOs3aYsWJ4Q8lQzbU6sjpuvH/spuIuqcb62n
EV/akzFy7uk2i3xafj9WHA+aCFiVoixMzmeE+hejaT9XdvgtamAIB3IaSImUT5mOTi0gS3KYV+id
YRV9Dkf1XI/dlYJO1N/xCV/aAAcNu0/J3oc7R5L3PIwXFqPzsf44PIq+0EWnMXg7bcxlh/L+Yisd
+7YkNyyBkNRIKyaiiM1iK7XlSdL4d+9hy4j8D4JqXzLnqJWsXjB+Wjb3NBzINLr+mqx4m5UizsB7
VdeHyv4RLEPkvM2PYqu7V887ttktsMRKpg30QEOIzrNQQkGyZqF0YokRhEPTE2X97lixGXRR449S
ri3fXJ9DDIeMBJjx9xik/QZM5DASTBtBmpaw056D7KDbmAqO+JBmArC7oh3sldOdKpwV9qxE7QdQ
eB9K5GFXhr+9Lex3pvqy6QinqO7Yg9EzokTFcDP7PZEtrqX1EZUEL8WRyp1NHhfOBco4rT4hnR9X
t2PZwJTk1lnnYU+uMX2uRu+DZTiHNJHyVQ/kH/Ee6R0j4kzkT/otpglIn6s3rxwgKhehfNSf/sl7
S+DP56C8Swsb6zWXOSqaTbJkT3BZyIFDVZAtI0dFLS95/BBRFOhdfoRuwm8m7O5cX6767fB9SnDj
2skvIqAicFRloP6Ewc/CJmQq3Vkxrv2Ht/YGTubqtJZNTEqQEAhegHvrjV721oSTvIKDenjSh3Hz
sShaZswD665fY7VZS8rBJTrJPpJgWKGXPYGWFIwWb/wLBVUqLgbMD15UemVJYZfbbIHQL4/8ggiW
E3u18ERLeAOw6A5tbiSnbX8rMWhS+aPcvGMoAAUUijeNtFmZGihoJBkiB6d7PINEZOfvF8B43WTn
HXm0m13DgCbkvegGFnXuAF1xjY7QzzmjPUCQqFo71vTBTkauWKrXdQu7UkdozaJN4WWniYYujaIQ
uBERvC2IGh325KKv8w/P98axcplOhhJn+4zqveyuxnWYZDAxuOZN50LpnareFMHnXMPsXsR/pY0m
Ov29C0M/heEppe9Gzss/PMtb+xneMqxTxv8hab3YLJmtpVDjGVplwz4wYb7MRISgtuLTbmgulOBe
2fnHzejcSB5TomzP+PNxl7d0qdk7hsnuGi0DLiQL/g8P99ZC2cwlCpTuAKm8eJEkylmGZFsn0OXS
ngLot8RWGG93ImGoUnfEh640RkU8mToWbWzxbVKp+d8/y1vj0r7hsa2g6XrSEHpx8Bu7Kty6b1Gi
LdDz0RG+s4LrxHZOd5U3aVPq4RsgAgZB/3s0wcyUjt2GzpvmkQKKTpe/psqIKgfTR+6T0tW+1O0t
AGq5a/dvh83JFBufBD+IHBR+YmrXa4wUiKgVyYiAGr0d//7778bY9+uohjuSaeBeBEcMmYPnX44x
/cmuROYS1AzTYTtYIFyNGCa9Rv7A7IkPkpLD0GCY4tQVmUobyam4lmH19HwyIh91R5g5fIiSIA9q
5DxdP7xSKK5n4szdTTqtPGa08zxEqtd3L9W91moIy0ccQtH617KFi+Sw6EzHKGUqLeJeOFKygMoH
p7aoUJWY4ybcXBqVf4v5qIPuerhUBQ2rdxfD0D70NshC6/FV6v+0dCo+P+bw9DRFl1b/wYqsq96t
ryxK2cjkjRnTSFEffBlEIU9RPHI0Risk1hXmiJjmRT96u4IiGNfD0sgfunzbHlta8Tkc+h9Z55x4
DSy5kP7PMWz3Kh5gEKXwS4ptf9pU1gpnCFCKLdJ/gcytGyaKifZWV7OSqkacmFSygvY3tK6fAIiU
g1DtNMZVML47UUmWdHEZMkQpd0w+oLL4oU+/6zY3ydr74FYbeGZE06pujhQiIsXOP+yUN0Ir8gZs
EkMiBuoQzzdKXFdlPfLad40jt25OBhuBlLw9DfPg3JpIBNcu0SQR4XR5aWvfvtDM/lopqRvrhwE6
/WEib4yU6h8ejonHV/vYsyy6Kch0wLd4FTDcbRLmmo8jec7FbOT9aZC6OPz0qctwj99+RIlvwLIn
0I71oPkR61jNO2PSXNzBIGkvvPi7vt7gddA5xapt+hOTDHSEUnKyntIP7VqHtykibvi2HGECLAl5
gqMPZM8mpF2qIZuF5pLhJLQ6Y16DoIu2du71AwRuAetqxzwv63ilxNJUqWFibhraLpnEGr6lG7VH
DJxVGGSuKu3WTvqPpbArEcZCrdqwPo0y3K/+dYEHhpUxbbnLLgXR9Qek/KsaPSmOp2iXooJ9Cb2A
gVUOtU2/swk/dgMYQigK5Q0FXFO3XxAW2PY8XIwnSDgC9G/THwkTwYXDKGFcf1f9xwGcQGU8kntJ
yoUaus6ZgiWuZG2EHNF4gFBt2a2y2kVelzs/q0Fat5xTys4rfwSw6B0CwJYxJMtMkNQJdxrpBXG7
UBWyHX0Yi/jjdvxZWibKyeSAWxQJt8KFUuqU09a/6LtzvH2+1TUIdmJnp5XvXKl0NBf4Chz3vGeH
6ikhesD2EdpLf+egWLVE+OG8GLDxTMxgZUY106/RtQMUreqvvKKOxmLzugroLChzkLq0L3BwXthd
Adjrty1U1PIrkQqsBIVZghppnKqBBIetaTCbcR4sNSajlj2gKMwNcEwTvAGJ5iJomo8N5tneJn6I
QTFTpMFPEI9ltJbWYhqMG8DNMylVIp0X0omGpYq7lqtfOPS+18NlY/NylUiI1jnVIe8wnKDG9eq1
0goDG/jReRhlK7MBkssYgn/net/dIkeeybgvSvckq/CqGhLv85iulQ2VjPiW40fwobshsU9UGqRC
klLENEKQ1dHE0zH8WNINVZWyldafia+wgTI6SCVDA4yJ4LQrn+ukHRJ3XiTzSVgGo9l8pTDwCZUg
V/OnRRX6p7Kzj71weHCL7FO51YtTyLTXWQTTowqdk2Yku+C0M5aRfQl7+nXqFTthdBSmYXjYCbIr
N26c0k7aFM3hFtUBVEKac5+hW1xY8js9yXHe8MnkcJg9yoWtMSbaLWzRH1ME1bo26Qlif66AB7XS
6+6kCHImZ+MjM6NOC8QYoIplOLNEElscNmrB9W3CbHG2gTXEOecPFT9Q/UQXguq2Q4RfoLtJaj9O
Gm2T6NeaxtYQYDmJ1iLixPwzcOQbSzfPaq/nG3djdZh78dLMjA8DXb7z0Pu47sDQohCBXMb5P6SI
fRzXhX+cIVmcMQ50qCAuhKgvw9ONF9sL2yOv5JStoqo0cT6nwO6r7KQfkQdQMHXch0j51PFCmFvI
+9zWI+L96o2HE+7vqfHFHEWDVkryrTec0DX4FLtX2pD9VJnOLt3BATxz0/pQlZ4Yaw6rLGC0F9AJ
uDK+7yhsD1N08Ybhpx9nRL1se1T43X3RZtdK8IS5e2kqVmA4Iqu0jozjrN/eKp5aBnRJN9n6pDRF
t5nnKG80K6Z6Ug5DpM9414yfCNe0TbUTVFLxm4YfbjlKb0jt3aohdDr2eLGuPbohTDYi5Gh/Mjrj
LkNpQKo0A5oGtCT3auv4lwVKO8ig4dfgmLw61AhE02kMBPbLN9djn5ARtdcaLji0EK9di8EYWV+E
2e7IsCP8TkGQe0LWxskNeBPDj1rEusrERPG+pnMyTvBOeO3Sc9ABrYgrt6qxqenhvRMw1ouY2A36
bZ/L7KuTkCoRGJVn0BQzM9m039VbicWZTn4khdu23+DXkZ6GMEJBXrQ1n19JG21bNx9M9AHDfPqQ
rxV6C5CmeVzMUN1j5rlpclHIarAjAvR9DgtpVSsmdQNmSBuCjLpK2ku6M8r8r/RyyK3RZ38QBURG
fiUNjAXXVgmT7d0pXS/1a9TH0LegkOyOUI9Gw2/9YPVSWEnrHQowo0+o8jZLdJzGlWbmnO+6vFYu
SVVy19roee5uKXneJLqcalcUG8iE4y1u7I0LM5zTuUwKenNcKnrChBSNyuOsSX+J9UwJjEfs1o4K
s7sanWBJ5wY1eNgsIR7lCHeUzmUOkLWLpgaMOa91bqzk1kS0SjI/29teT84vtd/NlH9bp+uPEDAg
FckghKSyCvWHev1bbWnFQERu3l6U2/gE/Ja35LG3vWS86AL3UjfHYxUHFYHPs0gdem/6unGxbZP+
nCpoFBOzsOEL22hfNNW5Nma3KlgY/vA5qaqbVu5ZFVjUP1CXgURuGZBQ4aAwXYkWkKam9DqyH3q9
vHVL7Wvi+V8RWz3ehEAxZZvit94VcN61EyfVkRrgEaz6om6iX5ox3YlOeDPyZ9AQkUfUsJcZ71Q7
v7DHL8k2qxeKmg98e265dKhqrcJl4WMqHdNu3S2ZX7u3fIoYQcUAlzhGHqYE4D29wdI0esFgH10J
oY3mvBZnrX2nFYxSF5LmRvVbhZYpg4QfMeaueDuJCKz5DldEOAqiLaMEyeB9GkvvYrOuUWU07lQt
7bQMQkn2rnFUiCtYM2ZZzKRbBTE1/Q23+jiEnaCqEzpvd6qFak3sht4m506/IDB6lK+hw6uKQARk
Dtfl9yAI6IfK7I7d+p82Gb3NjN5sN4gMcAjkSeGhamZcpBfpmuxIwT9KOzdFxt7uoebgi2h1LS48
sr+jADfJJjtNU+0LAqkr9fodcIkkKn9A3afPE3ffwzC+UT2doUNgMmWeVvCW7YZGzDpjPDvHeGeR
1RkZZG4eTjEHWc31bGmHZlH4XXlphSEIDg3GL0Vnn7VUmS0qGeKTph7ESXBgq7HsHkpZYy+7CZkX
3mFIpddfDiI7Prn6bZr3P9FoZF5S33zqcuQ2TPGNKrDHQufza5JryF1B8RaXL6p01Y9SPTVB5/su
ucfK/MKv7cMN5BlYY9KpxkPwcOu2u7hQ2PyRVM3OmC99XGQOTcE312b+20eDRaQF6x4BaOGhGdOP
epMAlxAlaigqC3TLte20SFqkfXAN+LqxsPmTeCu/cKLhoco9we3Eb0vn1Iu2Wil3uJK2MuuKyRlh
dKiOk6LvTOVyoo+uT/pVzdBO2ELGaFDUVhpkov1XYmudt82xI7RMvwe5wfDKxqCqcjAPkLCqB0vc
V462tfnFlz00luLZtD6VTksu3zfzJ+bHImx9qcIVRKYZ4bfcq24VS2qbavYx/o5L80xwZvju1zvF
ZQdpkg197mBZs5QL8oKW3L9Fzx6wmwiGz0ttYxoJIwwV/D6AHGD2IQOeItmChOah15ZHzJ5eC123
rjlZXdBd6esPu2cQG0GSrLuR6umQZ5G8tLD1pZ+a6BFJuSMmWP5QfQ8yxm8bsr0RoXEKfab/K/wC
/NACW8I9Z+F3mIUmkBdQMFhVHkKTdQIopyKWva5JH5ENcW3GtQonHZdtWAVH7gaxI63A287LLt21
fatEpSvEVw+HbFr6wjTsRtpHLUbvZYdWS6AN0lxDnQMNX+Ta7gJf84/XVEPr+psFyIWJVvJ7025g
iTX5YRlaqwy/ZKoffHlshOCkewLcwI5Wqbbhhp/9Es1QddgmPxiWbkDf36NuJCNFMSGADpaQqJ7G
VXCeO93pevMrttbf9eTrJoR7VckUoKJt44FFY2jpMhwBhcNIf/iwWRda0aAiGdJYYCZkJdK1YV5N
H21RFO1EWxSmxqW1RW0UJCT6OJxRmfcfa+RIkZQnTRWF0u2WSWUwumrlI0Bw4SNkahWRdjYM+vbM
ReS0DZLtIh69y0z0Tx1RQsXeJSWWjee0663jOLvE1Ks83WyTaLkdXbLsRjRVEVctEVlNzXpzVnVQ
aSzzzmjtfIVWSs9LYhzaQhy/ZUwHDZbIKTB3EhXXAqIgoq69qLu2ovOqieBreo74SXnriRJs129+
FAPasKmHSiyJI1XMBsWYVjRkDaSnmGTekN6MbAx0ZidRnDWQno2QoI16tGhNUaVNK/RpI3Q8MHKc
ED3HLnfpIolC9xgHG+Zp8Bc7Dg0ygIJZsly0bx1EcJPR0o4APtEsQSB3iK3pOEcZvIM7TB7C6Wfg
n+qRJ1gMNEfzJj1OYSsy+03qP95rosVbIcrbOybGfd+tqidSh+71yncwyitFyReGsrGKJwKzLzq/
G+kZ6fmabtqJk58yG7PokQWukQdO6bGhWYUCsChudREhfhA14TGPv/TGcOMjM9xVBSNURXM1ZMiA
16JFXIsqMVrXFH9ucN4jWOwq6eJMVIyxJYWH1XIk6b3Ak5w+VEgeB6J9jJsbLdLGyVeNmSG70wJW
EIvrE7ZXdhyLgvI4LQ1RVM5FW3kbDvpZ3k3rc9+HD6wHEbJATgThxNj6Ir50RI+cBqBoNvtt/1lH
xBnjYE80nc0t7dgamWfm4k4+YZz0Y4pRgE6ZzzrsRBXa8q7KtkpPBwMz37gtzypretACfGVFURrx
oHurw1UXqek+zcChEZ/uEKG2RY16I7rU9XIMch/hcS0GlabwS9tPjShZk7qsj7eibm0jc11pOcDr
FnFg77fTlv5RhyL21CKNDad9tbZJ07TC/Vi63mV317X1OYZKwJlIKoyJES4yWoa9K7LbSNSsSpHi
Xod9wA8dHVcWwpCNYnfk3zYi4E2t/cFF0bstnAf0qE4ykfoudES/y4KUtXAt1IBFEjxDGzxGI7xA
K7wX0fC6KM4oXrzTPI/zoyxhGhDgMNPcD3kA9gxRCT/xNL0YLBhF8RZh8hqF8hGlctLO9iQxy+9x
mnzPRMtcRM0nkTcPnGOL7nhtIHsOe5NMuwIa8fv1hzE2P04ikp67XsAZBHRAJGggOh/iVfGNKcPL
DBkJaGzmZ99KxpVV/sbhIIIqQIgp0+ABcdp8VTkVtWaG1onTG9ZpPmVYQhJdsyZDY6nZ9ismm7/Y
qW6dbaMM5h5PaEwOBREOxdjLnYTjhJWNUd3oa3qjzP2fuLWLvlUefcv0Dm/Ueo16l1cij5RnP7Yu
hUxbN9qyGCC8xKnz0TqNQgRvvKGpIKpPZ2Xjwc1K2e3rBC6N5Qzmia1X6+WwsfEBie82efSFvWGd
ecC6XdXoZ9vYcw+R1zwdPfC4oseUy+i8szbAdsH0k3DpetFVP7qfSmGhSQZBhn+S4V0niaaCl+V/
lFV34XQPVu1etXVXoVjG4DAjmwZV3y9V/WU1lah33YiLh/JlW3cxp8GMl2p2eVzXCKV9U4aro8k3
ld8KoITzkU0DRprThm8DCtQnrfvVDot84WfUIrGPHEeMpFJfQ+gMyy/uVH5RnILJBTVE/vC27beH
O0jAw50i9/UVtmvQrwIMXv0cGYeiJAN2Qv3SRkPqyMoGlyQBCkqAYZ592kat9blmyVMU2bFNsjC6
YdIMg/roJhmqfmWPrIwNKyLx8wfbSstlJdOaTLdqi7VpforAoCa9ulAUkWptJ4vesL+04ktZ5CV8
2DEo4KugIBR3ln7UWuMPA4cNuBxUEUnMqKq28fGEy9tVZXJfxxPe6E3gLU2GugGevNMiipZkXQwp
oOa3SPKmB2UMkB/ROzzx7E/DOrJP18gxrg3GAgcf7m1tGqcGWrthuV4UMp6C+coyLNqOmxteibuJ
bnp2RltTxIX0YIRGtGFWNzaMn/q6DLhyDW+15hZGS745j3HJmj5vNhbGQWl9m8cAHAi4rodhZJYH
5r7T4VGYjdAiekCUxiVpiUIYpLDNabktEB5ZBkYE+0jz/WPacVKryY7b2YXFPSKFGRpD8ICMUwvV
u7KNf0cDSrx4Z1WLasohko3YUfRJe1MVfgMbPgU4tu499Ed1H1RtYyQfcujJuAht1md+aiCN4k74
ShR8ew93prJy8b7GAArMNItb0JcQWYCiyr5ZCRkZ8AIxbXMbFcOxn3p3FhD5ucdSYn44HJt6fz4w
YWfwHa9KHUWvCquMVQEJlAk27GYhka8c0/tkBfX21Ko3HKixPtb17mEzGRPTbvZqQkaE0qOkhtLB
wmIRkhuj9SJCfG4x+unXzN80R3GLqyJiIsOxoeUfcvhbH9V/OZprHJN1M1+PZORpjMJ6C3zF+7Qz
ykQY01Wqfwhd8Qyj/bgKt85DUTXNWYtECabb5dngtfnKaxCtXNf4OTQtB1zasGa+HejjIC3TDogZ
ZSA63POMiodajx36UjfTz5sm26zMoMz/abZITbE+5x6g0m4aBv0Nw2Si+kULMlm7qNcZeGtwhuBu
W4ytAoP52ecafrIqu1V9rAqXNd2Ko849yQuxOd9CrMur5kZZtego5UGspO+I6B+DDKWQXYoP/to8
7fGRXZZ5vdK0rXXSVTcaV+xNE5lXoWaf9RZov1RKgni0Q39ul/ZpuaXmLdbeZd8HH9eNfuzQfAeP
tZKjIQF/E5Kuo1VHaQlMO8CjM6RaxOv73iz8z+LL05/4ZUTV6lkXTIBdoYsGsUbKKwgtYwA0HVxE
DXgRspx0CiGHh2t88PQo/uX61iLedF/b7fgppPC10nOrnGL0KSBEe2b4ewhAo4UXS/f0jv7mx8y8
b312jeqnC3ym9CUAtFG9az+VNutaNMkqCbTbxOuPIzO+mMAmIIeGv10BdNsYSlHMZJAASTIqpaAs
3UFY0mvvJpAu/HtBwIeJWcEupRKCpakVZzm2mQvV68+Z66cECw4xNqYvENdHQUgBJyg6kpve4ea8
yEIk5xLRmpARlRYUn2bn4bhpmWIAktw2SDSLy1HSoihdQEcNvqkiErMM8AVIaEJj52I+cbfmV4yt
qTvi32oaG8lWCjhxBM2h641W+YUu1tGmAaBugZzPov5Uy+Jvfb/+NLqgC0jEQPwx7hUZVWa6IMlT
lG82p8A/UIbdhZqB7DuDhqZWIlwSkwnaIOiklgTgAHGzps380xhyljcySY9LwCl0xE9OxoXx9w1A
8w3Cku8hNBBI/+8N6otTj6M9hNiKQa84Z+L+i7oZ01ijHeRsjgyrwCw0Y2JDAxFi8mRz5K8vtHWz
oh2AomgWJssqq77VMWY/QSfNpJI9nLu/Qk9AXxPRDB2VbjMFbijaBGPxloQlTBB8WQ8pxW4crqyx
ZqTIo/Eb+D+ssaxOwNy4vqYI1HX72yZ9xZJ7io9TuFx9dNQ0ZDS0FNGW8ivC7XS2MdtyEYaY6WkV
2uu6Xl84QQ4LArJNj3IB7GmcWUMI24sksy69arzZaslJ5Am7solu/RrzhjjjO/SjeW0wJLokMWLm
2UcQ0W25T/BFUsgYWksrLwuZ59SMjq41dYF91WkUk9EEaXC71Un3ne1Ksw0g+hEmoil+ZR3XUR2H
Xze5cabIC41U8tMAPL/Vw9PM2CIYX12qtqLfc6aEMCo+3gWu3NHaOdoWohBVgojJiP664Cgl+n04
tXw/JpgLeGDCywsoBQFCj9lU92aH1roSglHwt5fSR8cDhIYcC9+M089tFp9vJTvSuQeXU3BTaOIS
NqIEiRYjmuXMjeQbFjUr4rsi8I7xth9pSLJbtmN+kiKNcahYGf6UfO02N61IlETNteZuo4X6gs7m
bL2O8mVuJ8EqMdzz1LUwyPa/qDEUugcgTQYNwYrWp556PzbGcK4aK6qdZwPqORBl+/a4dinOhu9b
L/YPy8y61of8SBGp4SKfgA7c7XBJ0VAQftgaNNZI0VBNWUWBPBwhvKpB0hRYFEcb5o+27ZmwhtXg
kuk13iKEZk+D636SqTmEr8V/E6PuBiqrhAMJfurh9OR6Qb10HMk0noQXzcl5Y6JUYOgg/L6RX3Uu
Um3SsCrxSTx0RfBzgkLGdP6lCrFqeMcCTCsi54Rq2Vz0Fbdu5dzYW/RFALm1ohhX0pROGkiivVkt
Abq4HiRYMftSjp1L2+S4T+hcmEotiWCjSJOBn34ESELW8CabqFA8WGVi9WfiPtvl8ScJhIbF70JP
DYgZ8uhUZYd9DiOTuXkhUzUyPSXfd5tiNgnMjDHRpqA5C95W9YytqDA0a2Wxx4cT0a+V0vy6ah+q
8fqhBsX/S71dfnpZxHlzW/z//aU/svBv/6JHtbHbcYva2M+izRt5gjAunsnZi/DPMw189UTqcf/u
F6T3qFW0v/jNjnvA+BCWJORBDMf5JmSmtIC3u/txcCCUR1e3TMc1TccRigqf92SB/t0S/P23263l
3/+dZ1/g/lcW50t09ar4Z2O+0FxzdLhWuyfbiUT+taSvV+LlL3qyFM6BS2+XpeAeFkIqv/HJUhjm
AaP2OkkDWm4GdEim1ee5FBap7H+yKf5hKcANfUaZKB7I218uheUYZPQm5Dfoe5Jbz3MpPLbK3kuB
+gAdZ9OFtA0Flt/4fFcgARc4/NwzXB0q41yXwn+PXQHBFhlJyK22jp4FwefFUuiOxw/YF6ati07C
/HaFq/P4EPH23hWMvZgOJF/MAjxdCK5Pl8I+cOlU8Fd0NLoQ8J3lUkjYdN9jKTzUKCEyohn1xlLo
Bwg6ikCGDD7A0J7rDeI9BvT9bhAOBX4wqGbZEhZehE39gJUgiphsDm4ROT/zOyCyK8TTbu8D4snU
RGByaaq1eH5AzANWSec//Dd3iUh5zHMpzN01v9+uQLrGJ3EwdDeQbfFyKRwz8FAsIYzouhnMNlaI
FOs77AoY/4bMkTBv7z5PsQLOB0zjAIlbNN/lsp3nrsAd5j/Mu/8mxfIOCAO6Ca9ad15nmwESwPgH
KY9CkgrEmea5FAbK/O+wKwiVgLA6VYYFp/L5riDxRgnZ4mzwI0ZGzF1ON7MaxLVcyoa9l4JyDDCa
q4GBK4GnX8UKTo4nWQWMytmmWCyF+S55BWsg7o+ORXH6MmhySxFOXdy+UN7yZxopEBt8j4WgwsJQ
ga/r+ASF5yW6f2CjMM6W0F2TTIsRvXlGCoLm/kvhHXA2+J7cpfTQEfN6viv0A8diR+gk3KhZglzP
cymw83iPq9Qmk/SQJkWU9K1dQYFGXkF65Yso3fyWAtoX+nsyV7u72/ZJsdwDUcskHASuTpNRrogn
5Vhw4JFgkW4CcgWGKDHOcV/IDfIOKJZLXkFLk4DgYyLwxhHRmUI3iSSmCdDlzBavkGHwvbNNJzCR
kmJh9UeXzie7grwCNAe6mGM5loV241yXQiVEey+FyaAtwQDI7vUBkaUwJReV3NwVyG92B+SvaCGZ
wN6LEXg+F6rjeGB71gvMW4Be1oL0m7CJFrY9v8UwmHjn6d7hQnUOKD5Q+2Zn6K+BXgKnEwBrYkAL
Lq6LZAVLP7PMW1bC2z/zdg4Q59BNn+vhD7z/PFjQE+D6AOQC7DLtuS4Fh/wdzgfIpsPtTLXFkL44
4TxZiuCAPhE/DqjhHWANa5alqbpN908s2BW0QJgioPgE4hSc6slSECos7hcU6V3uUvKZWS6FHBBr
t1/3ybFoj6EbwXK4Hp50vvE8x5KlEKsjrDjYFlgUzS5U/HWDWO9xg4idA3EAjQ8W5GV1qh9I+Y4/
Nu5AlK5iGDDPuOm8R7CQdeAGQUcal5zXXVO0RlBjJsPiSp0xuinmV3vnFR6VOqnFLoeSPuzzYMFC
6SwGPVOk7uUAzW9XqLi5/wGxD1gGcF7euCiMv1wK48CnbSwZFhlnIIj4/FaCsKkKyT03hUunA73e
XSqJWhVr+2RT+AegGaZLs5QFYfeIy+fMluKvuGm+xwkh86ZKR0qLilx92yeLwR3CmjuoaJBekG0+
WvDNMN98RJb2uU6FeGPRHGaTGbz817wCKhO8xyjXhHww164Q99v+u4JWCOU3mARflncvBdfTXYGH
oolqFZ0S6Qy5s71MhSWzZ7BwDjwhFfigMxggvrEpbIuqL+AEeUSS2eYVHN69l8I9UE1ASg0Y+nJd
PtsU/sGOXxEAAzukpTNtmnI8dsDrPpEC0JtXvQO0dajYz28QOoV0QkiwcCjkprH03eU9p6D51w3y
DlWIfUDBKf0gvih+qi+aIYZ+AOLtA9+QfkjtOrvb9BG6kXGT/WMFoUDqDMNwzFccPUNWgqVgW3Dl
UpLNdSke8+B9TojDCaE7hvELp0Dahc9iBZsCCUuBscg5uUKkvzyzHOtxV3j7BwsACzJKCjGG5FGU
e5FWBAc+9TkZmM0dgpfdYx9qTsHicSneBeYlILrguLgIv9lLJ+EGtIGIhXIo2ehcd4Vs571jBXek
wwnw4ae9hXhLH4SwKUjwjvk80wPyHk0hH6COnU8KpSDv57HCPCCSSOTEqQ56ziOXek4H5M9taomC
6577QpIsCFc4D0BZfEU3gY9FC1EX7ppJek43eZ5HBG7pe+SbNI+hV3CFKJLec/DGP6AjRLphQP2S
8zNP8EY1hd6DWiCKynRBeOPwKV73x2BscjoguUojZJ6EE8Gx3iX3Nuh0gEUEpFEoxT/fFfTHQHlt
GKy7BvJ8W4WP/ar9kixqLUOixEsQyzAOYNVDUuRkYB0x43kQY/84Qa6J/j6TUDYddeLAy2pMEi8b
gItkVN0v8wyZ4JHvEidE6xziGbYGu+vhKW7DVQp0ReYNwMtiOLPEu1VzbHev7Xk4QPZ1jBkoPanF
XzTHjANgcDQG2Dg7lt5MdwXZ8N45hRRjANoERQefizcwXob1CJeuC8YFRW2WabfcHo9DO/vsCrog
zHlwAoS2/FbYlB4DPRIdk3VxLp3prvCd9zggmKcz78E9+jYBaX6w1WMlqu8PcMOyEebVIzmRucpn
NYdkEXQFyT5hXcyWUMGzMb+1d3RwhYtJ+YVIgRg7vxiG8Q/YazamCS5dUgeQb8btMGf/WtRlpFjm
5jj6u2vj2b4AtxIBDjQh6ASA8rk7zHCOtSgUy713hlDRTJhc/2YKhDlCpk9JqXZl+TxZR8Rz7x1q
UYexe7ofPiwSmbN9yakA5GauDsckwE5W7HEYaU77Yhc66VC9w64wLVAYAxKsMG5eMLupPGAbAfRT
dwimIys1T+TqXRj/lOMMYO/QSm7Sl9ECGAdmidyzMks105VgS7/DpiB/pPnxdjWqw0Sj/0OaAdop
m2aOK6EyzN2T7ZNhOgfCQKN1bstQJejU8z1hHMDfZdISlgEE39lmmFxw+0cKLlPIqHTOIfRblB8v
loL7gx8+qcznuiuM/XeFC5cZeFj3XYg0MpP/bFdIE8iTQEGxysVN73B2S/F/GPd7JFmIlAjVDEwf
EQJhWD1BKQB2GU/n5w6YJxfNbPMKOrnvEDfpjtL5eOz9vcwruEyRhxLGkc0GmWPy/ViSvQuDlz4X
TQ3gbVjLbwzlk21aJN+PAgWzzCvUHbJ/4BSOO9mmTnAErXnJL5FxGHBvOqQQ0uZZkv3ZFftXp3Dc
ZRzfh3Ckv7krwPBMymCZvCTh3K39/BJv398/bMo8DGkkk6OQdF+rYTFqS4VObepwhGAq7tZ+fkvx
pyTYJ8miS0qFEVCHk1a/wrmDAxmYA+SjF6bPl4rGIP3+2K6QVvEeZ8pcKKuvgSwWh2sWYisAzk7p
ZI7VGMjT/nepC1zBnRz47qPYz7O0IlDsXs4GLBtFuZhfjvVYoz8yi/c5HyD+kPEoSJmofIOTZxxQ
hFGdSFeAnmww26j5WDPvtxTUMtD9uT12rLxnu4K7FHxIcFTEFmkcP0KI84ua4EvvkWzSDvYREXwc
eHm+FJSmqL3AMGBMhDHs2XYHqZTeYSnoCELqdhh3sck5n5cgMjrnB5TA0PIgG8xxBkTFCqqn9yhN
4RqBVNA/f2Mm3wevgGgRkHpQqJCP7uL0DA/IuwDeUp3z5umCQCl4SbOBtUo6AbpDex2Jgkcyy5yW
4k+VrsTz92eiwWHny7qEz1fKYELh9SjSRbaC+SDF8J1jZkEk2z9aQHEXrRK0EqFr+gqReAJY0C2k
gqefCLudDBxIfHbozS5aIKKwd+B0kUFzuC9F/wt+9wt4k+E51kgJcUJrnvMdImd7zwMigw8u49c2
hedbej8+IlBg3roHR3G3aWZ5QIBn914KqnSmP9j8sP1RCHuxK7hORZyAUg0eivC/Z4n/C+/oHRgm
LAUcG5m+NhSdn8V9Eit2mYWoVuzKNRkdmueueEz/9ku9/3TRX3DyUEiDbkCmSZFOtPgjpzOnm/QR
wXoHWUlqMTrQ7AYhDnjuC8EKGN2oNDCHD1eNWxvq0Vw3xCOVdr8NQdUJyQT5GhG2f8HJA7aBVkHO
wSyyC8w1z2FKRWN+D9yGoVHKD+BdtMGURuCTMMFSoPHPrDGU6Z2G8zx3BQXIe6QUgLfSAyHhfi3+
hLgNNwuojnBNRFdvrrgmGizvcI/KbBT3ELnmG/copFUwTZhY3B6iAjW/WPFXAfIOI1I21DMACVcw
u7elJeHviZg7e4MAOs8TYtDTfY9tYYvAGJS0P7XWs2ABzC1wN5QD4Dwc1Oa5FDK4tPdSeAcoEkAb
4KZQZBNe+7Ol4FggcMLwnPANHkcW55dXwILZeyXogdD+kCYC+TZvnzL3yUpQnzN0Co7B8IMCuf4f
4O7/YL3+Mt1ZRHH6S9ntxA/1W648/+4v/LGaef3zR5uZ01///V+gTc/+npjv7D76QdkAyf//n2eS
3koL78kP/2jjqY95/OeP3+/1Jz/7rD9f6s8fnsQP1X31MxrVD8bHp7y4zzDtucA/MfrXWdtg2vTr
qRcO4hGcTeqd/3uk//6vZw/8ZB/83Sd8f7h/+btJUSUZkUO1728/j3/9Sh/e+gJ/PgSAdN8PWdxv
4+Y+/ddr06THDxHhkn0/5KbAFPBfy4c8u682f36dbCU+A6BfKdj8/We8tTv+klh8vWf+GCe99c+e
nwf5Gz/Th/vqf/4XAAD//w==</cx:binary>
              </cx:geoCache>
            </cx:geography>
          </cx:layoutPr>
          <cx:valueColors>
            <cx:minColor>
              <a:srgbClr val="FF0000"/>
            </cx:minColor>
            <cx:midColor>
              <a:schemeClr val="accent4">
                <a:lumMod val="40000"/>
                <a:lumOff val="60000"/>
              </a:schemeClr>
            </cx:midColor>
            <cx:maxColor>
              <a:schemeClr val="accent1">
                <a:lumMod val="50000"/>
              </a:schemeClr>
            </cx:maxColor>
          </cx:valueColors>
          <cx:valueColorPositions count="3"/>
        </cx:series>
      </cx:plotAreaRegion>
    </cx:plotArea>
    <cx:legend pos="r" align="min" overlay="0"/>
  </cx:chart>
  <cx:spPr>
    <a:effectLst>
      <a:outerShdw blurRad="50800" dist="50800" dir="1800000" algn="ctr" rotWithShape="0">
        <a:srgbClr val="000000">
          <a:alpha val="43137"/>
        </a:srgbClr>
      </a:outerShdw>
    </a:effectLst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604837</xdr:colOff>
      <xdr:row>43</xdr:row>
      <xdr:rowOff>166687</xdr:rowOff>
    </xdr:from>
    <xdr:to>
      <xdr:col>29</xdr:col>
      <xdr:colOff>376237</xdr:colOff>
      <xdr:row>58</xdr:row>
      <xdr:rowOff>4762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CD1A641-97E6-0ADC-2D69-5A9B951F33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749812</xdr:colOff>
      <xdr:row>0</xdr:row>
      <xdr:rowOff>78121</xdr:rowOff>
    </xdr:from>
    <xdr:to>
      <xdr:col>16</xdr:col>
      <xdr:colOff>173935</xdr:colOff>
      <xdr:row>25</xdr:row>
      <xdr:rowOff>149086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Diagram 1">
              <a:extLst>
                <a:ext uri="{FF2B5EF4-FFF2-40B4-BE49-F238E27FC236}">
                  <a16:creationId xmlns:a16="http://schemas.microsoft.com/office/drawing/2014/main" id="{528B700B-FD38-4F07-A731-02B83BBE4DF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14192" y="78121"/>
              <a:ext cx="6312603" cy="46429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a-DK" sz="1100"/>
                <a:t>Dette diagram er ikke tilgængeligt i din version af Excel.
Hvis du redigerer denne figur eller gemmer projektmappen i et andet filformat, bliver diagrammet permanent ødelagt.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558484</xdr:colOff>
      <xdr:row>0</xdr:row>
      <xdr:rowOff>163846</xdr:rowOff>
    </xdr:from>
    <xdr:to>
      <xdr:col>17</xdr:col>
      <xdr:colOff>323850</xdr:colOff>
      <xdr:row>35</xdr:row>
      <xdr:rowOff>399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79A8975D-7451-2D22-4D9F-125949910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40034" y="163846"/>
          <a:ext cx="6470966" cy="65040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749812</xdr:colOff>
      <xdr:row>0</xdr:row>
      <xdr:rowOff>78121</xdr:rowOff>
    </xdr:from>
    <xdr:to>
      <xdr:col>16</xdr:col>
      <xdr:colOff>173935</xdr:colOff>
      <xdr:row>25</xdr:row>
      <xdr:rowOff>149086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Diagram 1">
              <a:extLst>
                <a:ext uri="{FF2B5EF4-FFF2-40B4-BE49-F238E27FC236}">
                  <a16:creationId xmlns:a16="http://schemas.microsoft.com/office/drawing/2014/main" id="{D1154758-CB20-4F92-9837-23C1F41EF91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14192" y="78121"/>
              <a:ext cx="6312603" cy="46429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da-DK" sz="1100"/>
                <a:t>Dette diagram er ikke tilgængeligt i din version af Excel.
Hvis du redigerer denne figur eller gemmer projektmappen i et andet filformat, bliver diagrammet permanent ødelagt.</a:t>
              </a:r>
            </a:p>
          </xdr:txBody>
        </xdr:sp>
      </mc:Fallback>
    </mc:AlternateContent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Morten Brogaard Jakobsen" id="{535C441B-10C4-41E4-BB26-0665D7535EDE}" userId="S::mbja@unord.dk::aab118b5-96ba-45f4-bb61-79febb80aa96" providerId="AD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Birkedal Hansen" refreshedDate="45265.664705439813" createdVersion="6" refreshedVersion="8" minRefreshableVersion="3" recordCount="188" xr:uid="{00000000-000A-0000-FFFF-FFFF06000000}">
  <cacheSource type="worksheet">
    <worksheetSource ref="S5:V550" sheet="Betina"/>
  </cacheSource>
  <cacheFields count="4">
    <cacheField name="Dag" numFmtId="0">
      <sharedItems containsString="0" containsBlank="1" containsNumber="1" containsInteger="1" minValue="1" maxValue="31"/>
    </cacheField>
    <cacheField name="måned " numFmtId="0">
      <sharedItems containsBlank="1"/>
    </cacheField>
    <cacheField name="år" numFmtId="0">
      <sharedItems containsString="0" containsBlank="1" containsNumber="1" containsInteger="1" minValue="2015" maxValue="2023"/>
    </cacheField>
    <cacheField name="Ugedag" numFmtId="0">
      <sharedItems containsBlank="1" count="8">
        <s v="Søndag"/>
        <s v="Mandag"/>
        <s v="Onsdag"/>
        <s v="Lørdag"/>
        <s v="Torsdag"/>
        <s v="Fredag"/>
        <s v="Tirsdag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Birkedal Hansen" refreshedDate="45280.536610532406" createdVersion="8" refreshedVersion="8" minRefreshableVersion="3" recordCount="309" xr:uid="{0043BF1C-B32B-4FD7-B570-2D403D3A8AD4}">
  <cacheSource type="worksheet">
    <worksheetSource ref="R8:U317" sheet="Marathon CV"/>
  </cacheSource>
  <cacheFields count="4">
    <cacheField name="Dag " numFmtId="0">
      <sharedItems containsString="0" containsBlank="1" containsNumber="1" containsInteger="1" minValue="1" maxValue="31" count="32">
        <n v="23"/>
        <n v="25"/>
        <n v="30"/>
        <n v="20"/>
        <n v="11"/>
        <n v="9"/>
        <n v="21"/>
        <n v="29"/>
        <n v="18"/>
        <n v="1"/>
        <n v="5"/>
        <n v="22"/>
        <n v="6"/>
        <n v="27"/>
        <n v="17"/>
        <n v="16"/>
        <n v="24"/>
        <n v="26"/>
        <n v="28"/>
        <n v="7"/>
        <n v="2"/>
        <n v="3"/>
        <n v="8"/>
        <n v="15"/>
        <n v="4"/>
        <n v="19"/>
        <n v="12"/>
        <n v="13"/>
        <n v="10"/>
        <n v="14"/>
        <n v="31"/>
        <m/>
      </sharedItems>
    </cacheField>
    <cacheField name="Måned " numFmtId="0">
      <sharedItems containsBlank="1"/>
    </cacheField>
    <cacheField name="År" numFmtId="0">
      <sharedItems containsString="0" containsBlank="1" containsNumber="1" containsInteger="1" minValue="2004" maxValue="2023"/>
    </cacheField>
    <cacheField name="ugedag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Birkedal Hansen" refreshedDate="45280.536663773149" createdVersion="8" refreshedVersion="8" minRefreshableVersion="3" recordCount="313" xr:uid="{11C88DAF-B3F8-4CA5-8BB7-706D535B9434}">
  <cacheSource type="worksheet">
    <worksheetSource ref="R8:U620" sheet="Marathon CV"/>
  </cacheSource>
  <cacheFields count="4">
    <cacheField name="Dag " numFmtId="0">
      <sharedItems containsString="0" containsBlank="1" containsNumber="1" containsInteger="1" minValue="1" maxValue="31"/>
    </cacheField>
    <cacheField name="Måned " numFmtId="0">
      <sharedItems containsBlank="1"/>
    </cacheField>
    <cacheField name="År" numFmtId="0">
      <sharedItems containsString="0" containsBlank="1" containsNumber="1" containsInteger="1" minValue="2004" maxValue="2023" count="19">
        <n v="2004"/>
        <n v="2005"/>
        <n v="2007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m/>
      </sharedItems>
    </cacheField>
    <cacheField name="ugedag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Birkedal Hansen" refreshedDate="45280.536701851852" createdVersion="8" refreshedVersion="8" minRefreshableVersion="3" recordCount="313" xr:uid="{567C66C1-71BA-4BBC-8155-96593995A72D}">
  <cacheSource type="worksheet">
    <worksheetSource ref="R8:U1021" sheet="Marathon CV"/>
  </cacheSource>
  <cacheFields count="4">
    <cacheField name="Dag " numFmtId="0">
      <sharedItems containsString="0" containsBlank="1" containsNumber="1" containsInteger="1" minValue="1" maxValue="31"/>
    </cacheField>
    <cacheField name="Måned " numFmtId="0">
      <sharedItems containsBlank="1" count="14">
        <s v="Maj"/>
        <s v="September"/>
        <s v="April"/>
        <s v="Oktober"/>
        <s v="Juni"/>
        <s v="Januar"/>
        <s v="Februar"/>
        <s v="Marts"/>
        <s v="Juli"/>
        <s v="August"/>
        <s v="December"/>
        <s v="November"/>
        <m/>
        <s v="Marts " u="1"/>
      </sharedItems>
    </cacheField>
    <cacheField name="År" numFmtId="0">
      <sharedItems containsString="0" containsBlank="1" containsNumber="1" containsInteger="1" minValue="2004" maxValue="2023"/>
    </cacheField>
    <cacheField name="ugedag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Birkedal Hansen" refreshedDate="45280.536726620368" createdVersion="8" refreshedVersion="8" minRefreshableVersion="3" recordCount="306" xr:uid="{FB5E0737-14CD-4372-BBBF-C3117DA97215}">
  <cacheSource type="worksheet">
    <worksheetSource ref="R8:U314" sheet="Marathon CV"/>
  </cacheSource>
  <cacheFields count="4">
    <cacheField name="Dag " numFmtId="0">
      <sharedItems containsString="0" containsBlank="1" containsNumber="1" containsInteger="1" minValue="1" maxValue="31"/>
    </cacheField>
    <cacheField name="Måned " numFmtId="0">
      <sharedItems containsBlank="1"/>
    </cacheField>
    <cacheField name="År" numFmtId="0">
      <sharedItems containsString="0" containsBlank="1" containsNumber="1" containsInteger="1" minValue="2004" maxValue="2023"/>
    </cacheField>
    <cacheField name="ugedag" numFmtId="0">
      <sharedItems containsBlank="1" count="8">
        <s v="Søndag"/>
        <s v="Lørdag"/>
        <s v="Onsdag"/>
        <s v="Torsdag"/>
        <s v="Mandag"/>
        <s v="Fredag"/>
        <s v="Tirsdag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Birkedal Hansen" refreshedDate="45265.664798495367" createdVersion="6" refreshedVersion="8" minRefreshableVersion="3" recordCount="188" xr:uid="{00000000-000A-0000-FFFF-FFFF03000000}">
  <cacheSource type="worksheet">
    <worksheetSource ref="S5:U420" sheet="Betina"/>
  </cacheSource>
  <cacheFields count="3">
    <cacheField name="Dag" numFmtId="0">
      <sharedItems containsString="0" containsBlank="1" containsNumber="1" containsInteger="1" minValue="1" maxValue="31"/>
    </cacheField>
    <cacheField name="måned " numFmtId="0">
      <sharedItems containsBlank="1"/>
    </cacheField>
    <cacheField name="år" numFmtId="0">
      <sharedItems containsString="0" containsBlank="1" containsNumber="1" containsInteger="1" minValue="2015" maxValue="2023" count="10">
        <n v="2015"/>
        <n v="2016"/>
        <n v="2017"/>
        <n v="2018"/>
        <n v="2019"/>
        <n v="2020"/>
        <n v="2021"/>
        <n v="2022"/>
        <n v="2023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Birkedal Hansen" refreshedDate="45265.664818171295" createdVersion="6" refreshedVersion="8" minRefreshableVersion="3" recordCount="188" xr:uid="{00000000-000A-0000-FFFF-FFFF04000000}">
  <cacheSource type="worksheet">
    <worksheetSource ref="S5:U440" sheet="Betina"/>
  </cacheSource>
  <cacheFields count="3">
    <cacheField name="Dag" numFmtId="0">
      <sharedItems containsString="0" containsBlank="1" containsNumber="1" containsInteger="1" minValue="1" maxValue="31"/>
    </cacheField>
    <cacheField name="måned " numFmtId="0">
      <sharedItems containsBlank="1" count="13">
        <s v="Maj"/>
        <s v="Oktober"/>
        <s v="December"/>
        <s v="Juni"/>
        <s v="Juli"/>
        <s v="Januar"/>
        <s v="Februar"/>
        <s v="Marts"/>
        <s v="April"/>
        <s v="August"/>
        <s v="September"/>
        <s v="November"/>
        <m/>
      </sharedItems>
    </cacheField>
    <cacheField name="år" numFmtId="0">
      <sharedItems containsString="0" containsBlank="1" containsNumber="1" containsInteger="1" minValue="2015" maxValue="202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Birkedal Hansen" refreshedDate="45265.664837152777" createdVersion="6" refreshedVersion="8" minRefreshableVersion="3" recordCount="188" xr:uid="{00000000-000A-0000-FFFF-FFFF05000000}">
  <cacheSource type="worksheet">
    <worksheetSource ref="S5:U450" sheet="Betina"/>
  </cacheSource>
  <cacheFields count="3">
    <cacheField name="Dag" numFmtId="0">
      <sharedItems containsString="0" containsBlank="1" containsNumber="1" containsInteger="1" minValue="1" maxValue="31" count="32">
        <n v="24"/>
        <n v="26"/>
        <n v="23"/>
        <n v="1"/>
        <n v="7"/>
        <n v="2"/>
        <n v="3"/>
        <n v="16"/>
        <n v="29"/>
        <n v="25"/>
        <n v="11"/>
        <n v="15"/>
        <n v="22"/>
        <n v="13"/>
        <n v="19"/>
        <n v="17"/>
        <n v="30"/>
        <n v="14"/>
        <n v="27"/>
        <n v="10"/>
        <n v="8"/>
        <n v="20"/>
        <n v="12"/>
        <n v="21"/>
        <n v="4"/>
        <n v="28"/>
        <n v="31"/>
        <n v="18"/>
        <n v="5"/>
        <n v="6"/>
        <n v="9"/>
        <m/>
      </sharedItems>
    </cacheField>
    <cacheField name="måned " numFmtId="0">
      <sharedItems containsBlank="1"/>
    </cacheField>
    <cacheField name="år" numFmtId="0">
      <sharedItems containsString="0" containsBlank="1" containsNumber="1" containsInteger="1" minValue="2015" maxValue="202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Birkedal Hansen" refreshedDate="45265.665722337966" createdVersion="8" refreshedVersion="8" minRefreshableVersion="3" recordCount="297" xr:uid="{AA341E2A-D8B4-4F7E-BCA5-A95B2F91871A}">
  <cacheSource type="worksheet">
    <worksheetSource ref="AL8:AO360" sheet="Marathon CV"/>
  </cacheSource>
  <cacheFields count="4">
    <cacheField name="Minutter Alle" numFmtId="0">
      <sharedItems containsString="0" containsBlank="1" containsNumber="1" containsInteger="1" minValue="0" maxValue="59" count="56">
        <n v="45"/>
        <n v="16"/>
        <n v="56"/>
        <n v="59"/>
        <n v="41"/>
        <n v="47"/>
        <n v="2"/>
        <n v="6"/>
        <n v="58"/>
        <n v="36"/>
        <n v="32"/>
        <n v="35"/>
        <n v="21"/>
        <n v="18"/>
        <n v="37"/>
        <n v="28"/>
        <n v="29"/>
        <n v="48"/>
        <n v="38"/>
        <n v="43"/>
        <n v="33"/>
        <n v="30"/>
        <n v="44"/>
        <n v="55"/>
        <n v="10"/>
        <n v="0"/>
        <n v="17"/>
        <n v="54"/>
        <n v="52"/>
        <n v="51"/>
        <n v="39"/>
        <n v="24"/>
        <n v="53"/>
        <n v="42"/>
        <n v="40"/>
        <n v="12"/>
        <n v="34"/>
        <n v="1"/>
        <n v="49"/>
        <n v="50"/>
        <n v="25"/>
        <n v="57"/>
        <n v="23"/>
        <n v="9"/>
        <n v="5"/>
        <n v="26"/>
        <n v="4"/>
        <n v="46"/>
        <n v="22"/>
        <n v="27"/>
        <n v="14"/>
        <n v="15"/>
        <n v="19"/>
        <n v="11"/>
        <n v="3"/>
        <m/>
      </sharedItems>
    </cacheField>
    <cacheField name="Sekunder Alle" numFmtId="0">
      <sharedItems containsString="0" containsBlank="1" containsNumber="1" containsInteger="1" minValue="0" maxValue="59"/>
    </cacheField>
    <cacheField name="Minutter marathon mellem 3 og 4 timer" numFmtId="0">
      <sharedItems containsString="0" containsBlank="1" containsNumber="1" containsInteger="1" minValue="2" maxValue="59"/>
    </cacheField>
    <cacheField name="sekunder marathon mellem 3 og 4 timer" numFmtId="0">
      <sharedItems containsString="0" containsBlank="1" containsNumber="1" containsInteger="1" minValue="0" maxValue="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Birkedal Hansen" refreshedDate="45265.665743981481" createdVersion="8" refreshedVersion="8" minRefreshableVersion="3" recordCount="297" xr:uid="{34794CD8-7F0C-4B6D-8A07-FC170DBC36B4}">
  <cacheSource type="worksheet">
    <worksheetSource ref="AL8:AO388" sheet="Marathon CV"/>
  </cacheSource>
  <cacheFields count="4">
    <cacheField name="Minutter Alle" numFmtId="0">
      <sharedItems containsString="0" containsBlank="1" containsNumber="1" containsInteger="1" minValue="0" maxValue="59"/>
    </cacheField>
    <cacheField name="Sekunder Alle" numFmtId="0">
      <sharedItems containsString="0" containsBlank="1" containsNumber="1" containsInteger="1" minValue="0" maxValue="59" count="60">
        <n v="11"/>
        <n v="15"/>
        <n v="16"/>
        <n v="12"/>
        <n v="45"/>
        <n v="37"/>
        <n v="21"/>
        <n v="44"/>
        <n v="23"/>
        <n v="56"/>
        <n v="2"/>
        <n v="43"/>
        <n v="1"/>
        <n v="47"/>
        <n v="57"/>
        <n v="29"/>
        <n v="20"/>
        <n v="38"/>
        <n v="40"/>
        <n v="39"/>
        <n v="0"/>
        <n v="36"/>
        <n v="28"/>
        <n v="17"/>
        <n v="30"/>
        <n v="58"/>
        <n v="8"/>
        <n v="24"/>
        <n v="22"/>
        <n v="50"/>
        <n v="53"/>
        <n v="18"/>
        <n v="7"/>
        <n v="55"/>
        <n v="49"/>
        <n v="48"/>
        <n v="32"/>
        <n v="14"/>
        <n v="31"/>
        <n v="9"/>
        <n v="59"/>
        <n v="3"/>
        <n v="6"/>
        <n v="35"/>
        <n v="5"/>
        <n v="10"/>
        <n v="34"/>
        <n v="4"/>
        <n v="13"/>
        <n v="51"/>
        <n v="41"/>
        <n v="19"/>
        <n v="26"/>
        <n v="25"/>
        <n v="52"/>
        <n v="54"/>
        <n v="46"/>
        <n v="27"/>
        <n v="42"/>
        <m/>
      </sharedItems>
    </cacheField>
    <cacheField name="Minutter marathon mellem 3 og 4 timer" numFmtId="0">
      <sharedItems containsString="0" containsBlank="1" containsNumber="1" containsInteger="1" minValue="2" maxValue="59"/>
    </cacheField>
    <cacheField name="sekunder marathon mellem 3 og 4 timer" numFmtId="0">
      <sharedItems containsString="0" containsBlank="1" containsNumber="1" containsInteger="1" minValue="0" maxValue="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Birkedal Hansen" refreshedDate="45265.665799884257" createdVersion="8" refreshedVersion="8" minRefreshableVersion="3" recordCount="297" xr:uid="{AFBDC0AD-5C3D-4C6F-AA40-5F38EA61FFD1}">
  <cacheSource type="worksheet">
    <worksheetSource ref="AN8:AO400" sheet="Marathon CV"/>
  </cacheSource>
  <cacheFields count="2">
    <cacheField name="Minutter marathon mellem 3 og 4 timer" numFmtId="0">
      <sharedItems containsString="0" containsBlank="1" containsNumber="1" containsInteger="1" minValue="2" maxValue="59" count="48">
        <m/>
        <n v="56"/>
        <n v="59"/>
        <n v="41"/>
        <n v="47"/>
        <n v="2"/>
        <n v="6"/>
        <n v="36"/>
        <n v="32"/>
        <n v="35"/>
        <n v="21"/>
        <n v="18"/>
        <n v="37"/>
        <n v="28"/>
        <n v="29"/>
        <n v="48"/>
        <n v="38"/>
        <n v="43"/>
        <n v="33"/>
        <n v="30"/>
        <n v="44"/>
        <n v="55"/>
        <n v="58"/>
        <n v="10"/>
        <n v="17"/>
        <n v="45"/>
        <n v="54"/>
        <n v="52"/>
        <n v="51"/>
        <n v="39"/>
        <n v="53"/>
        <n v="42"/>
        <n v="40"/>
        <n v="24"/>
        <n v="12"/>
        <n v="34"/>
        <n v="49"/>
        <n v="50"/>
        <n v="25"/>
        <n v="57"/>
        <n v="26"/>
        <n v="46"/>
        <n v="22"/>
        <n v="27"/>
        <n v="14"/>
        <n v="4"/>
        <n v="9"/>
        <n v="3"/>
      </sharedItems>
    </cacheField>
    <cacheField name="sekunder marathon mellem 3 og 4 timer" numFmtId="0">
      <sharedItems containsString="0" containsBlank="1" containsNumber="1" containsInteger="1" minValue="0" maxValue="59" count="60">
        <m/>
        <n v="16"/>
        <n v="12"/>
        <n v="45"/>
        <n v="37"/>
        <n v="21"/>
        <n v="44"/>
        <n v="56"/>
        <n v="2"/>
        <n v="43"/>
        <n v="1"/>
        <n v="47"/>
        <n v="57"/>
        <n v="29"/>
        <n v="20"/>
        <n v="38"/>
        <n v="40"/>
        <n v="39"/>
        <n v="0"/>
        <n v="36"/>
        <n v="28"/>
        <n v="17"/>
        <n v="30"/>
        <n v="58"/>
        <n v="23"/>
        <n v="8"/>
        <n v="24"/>
        <n v="22"/>
        <n v="50"/>
        <n v="53"/>
        <n v="11"/>
        <n v="7"/>
        <n v="55"/>
        <n v="49"/>
        <n v="48"/>
        <n v="32"/>
        <n v="15"/>
        <n v="14"/>
        <n v="31"/>
        <n v="9"/>
        <n v="59"/>
        <n v="6"/>
        <n v="35"/>
        <n v="5"/>
        <n v="10"/>
        <n v="34"/>
        <n v="13"/>
        <n v="51"/>
        <n v="41"/>
        <n v="19"/>
        <n v="26"/>
        <n v="25"/>
        <n v="54"/>
        <n v="3"/>
        <n v="18"/>
        <n v="46"/>
        <n v="27"/>
        <n v="52"/>
        <n v="42"/>
        <n v="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Birkedal Hansen" refreshedDate="45273.316412731481" createdVersion="8" refreshedVersion="8" minRefreshableVersion="3" recordCount="504" xr:uid="{F814EC98-CDAA-4D79-ABE4-4133D685CD79}">
  <cacheSource type="worksheet">
    <worksheetSource ref="B5:F509" sheet="Betina"/>
  </cacheSource>
  <cacheFields count="6">
    <cacheField name="Dato:" numFmtId="14">
      <sharedItems containsNonDate="0" containsDate="1" containsString="0" containsBlank="1" minDate="2015-05-24T00:00:00" maxDate="2023-12-11T00:00:00"/>
    </cacheField>
    <cacheField name="Navn:" numFmtId="0">
      <sharedItems containsBlank="1"/>
    </cacheField>
    <cacheField name="Kommune" numFmtId="0">
      <sharedItems containsBlank="1"/>
    </cacheField>
    <cacheField name="Land:" numFmtId="0">
      <sharedItems containsBlank="1" count="12">
        <s v="Danmark"/>
        <s v="Irland"/>
        <s v="Italien"/>
        <s v="Frankrig"/>
        <s v="Tyskland"/>
        <s v="Sverige"/>
        <s v="USA"/>
        <s v="Østrig"/>
        <s v="Polen"/>
        <s v="Slovenien"/>
        <s v="Spanien"/>
        <m/>
      </sharedItems>
    </cacheField>
    <cacheField name="Tid:" numFmtId="164">
      <sharedItems containsNonDate="0" containsDate="1" containsString="0" containsBlank="1" minDate="1899-12-30T03:22:23" maxDate="1899-12-30T05:30:19"/>
    </cacheField>
    <cacheField name="Procent" numFmtId="0" formula="COUNT('Land:'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nrik Birkedal Hansen" refreshedDate="45280.536576388891" createdVersion="8" refreshedVersion="8" minRefreshableVersion="3" recordCount="300" xr:uid="{6E726874-59EE-4931-A74A-4FEC06ECE729}">
  <cacheSource type="worksheet">
    <worksheetSource ref="A8:E308" sheet="Marathon CV"/>
  </cacheSource>
  <cacheFields count="6">
    <cacheField name="Nr:" numFmtId="0">
      <sharedItems containsSemiMixedTypes="0" containsString="0" containsNumber="1" containsInteger="1" minValue="1" maxValue="300"/>
    </cacheField>
    <cacheField name="Dato:" numFmtId="14">
      <sharedItems containsSemiMixedTypes="0" containsNonDate="0" containsDate="1" containsString="0" minDate="2003-07-06T00:00:00" maxDate="2023-12-27T00:00:00"/>
    </cacheField>
    <cacheField name="Navn:" numFmtId="0">
      <sharedItems/>
    </cacheField>
    <cacheField name="Kommune/by" numFmtId="0">
      <sharedItems/>
    </cacheField>
    <cacheField name="Land:" numFmtId="0">
      <sharedItems containsBlank="1" count="17">
        <s v="Danmark"/>
        <s v="Tyskland"/>
        <s v="Frankrig"/>
        <s v="Holland"/>
        <s v="Irland"/>
        <s v="Italien"/>
        <s v="Belgien"/>
        <s v="Sverige"/>
        <s v="Norge"/>
        <s v="Skotland"/>
        <s v="Litauen"/>
        <s v="USA"/>
        <s v="Østrig"/>
        <s v="Polen"/>
        <s v="Slovenien"/>
        <s v="Spanien"/>
        <m u="1"/>
      </sharedItems>
    </cacheField>
    <cacheField name="Procent" numFmtId="0" formula="COUNT('Land:'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8">
  <r>
    <n v="24"/>
    <s v="Maj"/>
    <n v="2015"/>
    <x v="0"/>
  </r>
  <r>
    <n v="26"/>
    <s v="Oktober"/>
    <n v="2015"/>
    <x v="1"/>
  </r>
  <r>
    <n v="23"/>
    <s v="December"/>
    <n v="2015"/>
    <x v="2"/>
  </r>
  <r>
    <n v="1"/>
    <s v="Maj"/>
    <n v="2016"/>
    <x v="0"/>
  </r>
  <r>
    <n v="7"/>
    <s v="Maj"/>
    <n v="2016"/>
    <x v="3"/>
  </r>
  <r>
    <n v="26"/>
    <s v="Juni"/>
    <n v="2016"/>
    <x v="0"/>
  </r>
  <r>
    <n v="2"/>
    <s v="Juli"/>
    <n v="2016"/>
    <x v="3"/>
  </r>
  <r>
    <n v="3"/>
    <s v="Juli"/>
    <n v="2016"/>
    <x v="0"/>
  </r>
  <r>
    <n v="16"/>
    <s v="Juli"/>
    <n v="2016"/>
    <x v="3"/>
  </r>
  <r>
    <n v="29"/>
    <s v="Januar"/>
    <n v="2017"/>
    <x v="0"/>
  </r>
  <r>
    <n v="25"/>
    <s v="Februar"/>
    <n v="2017"/>
    <x v="3"/>
  </r>
  <r>
    <n v="11"/>
    <s v="Marts"/>
    <n v="2017"/>
    <x v="3"/>
  </r>
  <r>
    <n v="2"/>
    <s v="April"/>
    <n v="2017"/>
    <x v="0"/>
  </r>
  <r>
    <n v="15"/>
    <s v="Juli"/>
    <n v="2017"/>
    <x v="3"/>
  </r>
  <r>
    <n v="22"/>
    <s v="Juli"/>
    <n v="2017"/>
    <x v="3"/>
  </r>
  <r>
    <n v="13"/>
    <s v="August"/>
    <n v="2017"/>
    <x v="0"/>
  </r>
  <r>
    <n v="26"/>
    <s v="August"/>
    <n v="2017"/>
    <x v="3"/>
  </r>
  <r>
    <n v="24"/>
    <s v="September"/>
    <n v="2017"/>
    <x v="0"/>
  </r>
  <r>
    <n v="22"/>
    <s v="Oktober"/>
    <n v="2017"/>
    <x v="0"/>
  </r>
  <r>
    <n v="19"/>
    <s v="November"/>
    <n v="2017"/>
    <x v="0"/>
  </r>
  <r>
    <n v="3"/>
    <s v="December"/>
    <n v="2017"/>
    <x v="0"/>
  </r>
  <r>
    <n v="17"/>
    <s v="December"/>
    <n v="2017"/>
    <x v="0"/>
  </r>
  <r>
    <n v="30"/>
    <s v="December"/>
    <n v="2017"/>
    <x v="3"/>
  </r>
  <r>
    <n v="14"/>
    <s v="Januar"/>
    <n v="2018"/>
    <x v="0"/>
  </r>
  <r>
    <n v="27"/>
    <s v="Januar"/>
    <n v="2018"/>
    <x v="3"/>
  </r>
  <r>
    <n v="10"/>
    <s v="Februar"/>
    <n v="2018"/>
    <x v="3"/>
  </r>
  <r>
    <n v="24"/>
    <s v="Februar"/>
    <n v="2018"/>
    <x v="3"/>
  </r>
  <r>
    <n v="10"/>
    <s v="Marts"/>
    <n v="2018"/>
    <x v="3"/>
  </r>
  <r>
    <n v="24"/>
    <s v="Marts"/>
    <n v="2018"/>
    <x v="3"/>
  </r>
  <r>
    <n v="8"/>
    <s v="April"/>
    <n v="2018"/>
    <x v="0"/>
  </r>
  <r>
    <n v="22"/>
    <s v="April"/>
    <n v="2018"/>
    <x v="0"/>
  </r>
  <r>
    <n v="10"/>
    <s v="Maj"/>
    <n v="2018"/>
    <x v="4"/>
  </r>
  <r>
    <n v="19"/>
    <s v="Maj"/>
    <n v="2018"/>
    <x v="3"/>
  </r>
  <r>
    <n v="20"/>
    <s v="Juni"/>
    <n v="2018"/>
    <x v="2"/>
  </r>
  <r>
    <n v="20"/>
    <s v="Juli"/>
    <n v="2018"/>
    <x v="5"/>
  </r>
  <r>
    <n v="12"/>
    <s v="August"/>
    <n v="2018"/>
    <x v="0"/>
  </r>
  <r>
    <n v="16"/>
    <s v="September"/>
    <n v="2018"/>
    <x v="0"/>
  </r>
  <r>
    <n v="23"/>
    <s v="September"/>
    <n v="2018"/>
    <x v="0"/>
  </r>
  <r>
    <n v="13"/>
    <s v="Oktober"/>
    <n v="2018"/>
    <x v="3"/>
  </r>
  <r>
    <n v="21"/>
    <s v="Oktober"/>
    <n v="2018"/>
    <x v="0"/>
  </r>
  <r>
    <n v="4"/>
    <s v="November"/>
    <n v="2018"/>
    <x v="0"/>
  </r>
  <r>
    <n v="28"/>
    <s v="November"/>
    <n v="2018"/>
    <x v="2"/>
  </r>
  <r>
    <n v="29"/>
    <s v="December"/>
    <n v="2018"/>
    <x v="3"/>
  </r>
  <r>
    <n v="20"/>
    <s v="Februar"/>
    <n v="2019"/>
    <x v="2"/>
  </r>
  <r>
    <n v="3"/>
    <s v="Marts"/>
    <n v="2019"/>
    <x v="0"/>
  </r>
  <r>
    <n v="31"/>
    <s v="Marts"/>
    <n v="2019"/>
    <x v="0"/>
  </r>
  <r>
    <n v="18"/>
    <s v="April"/>
    <n v="2019"/>
    <x v="4"/>
  </r>
  <r>
    <n v="22"/>
    <s v="April"/>
    <n v="2019"/>
    <x v="0"/>
  </r>
  <r>
    <n v="5"/>
    <s v="Maj"/>
    <n v="2019"/>
    <x v="0"/>
  </r>
  <r>
    <n v="19"/>
    <s v="Maj"/>
    <n v="2019"/>
    <x v="0"/>
  </r>
  <r>
    <n v="23"/>
    <s v="Juni"/>
    <n v="2019"/>
    <x v="0"/>
  </r>
  <r>
    <n v="17"/>
    <s v="Juli"/>
    <n v="2019"/>
    <x v="0"/>
  </r>
  <r>
    <n v="24"/>
    <s v="Juli"/>
    <n v="2019"/>
    <x v="2"/>
  </r>
  <r>
    <n v="4"/>
    <s v="August"/>
    <n v="2019"/>
    <x v="0"/>
  </r>
  <r>
    <n v="24"/>
    <s v="August"/>
    <n v="2019"/>
    <x v="3"/>
  </r>
  <r>
    <n v="7"/>
    <s v="September"/>
    <n v="2019"/>
    <x v="3"/>
  </r>
  <r>
    <n v="6"/>
    <s v="Oktober"/>
    <n v="2019"/>
    <x v="0"/>
  </r>
  <r>
    <n v="13"/>
    <s v="Oktober"/>
    <n v="2019"/>
    <x v="0"/>
  </r>
  <r>
    <n v="3"/>
    <s v="November"/>
    <n v="2019"/>
    <x v="0"/>
  </r>
  <r>
    <n v="23"/>
    <s v="Februar"/>
    <n v="2020"/>
    <x v="0"/>
  </r>
  <r>
    <n v="8"/>
    <s v="Marts"/>
    <n v="2020"/>
    <x v="0"/>
  </r>
  <r>
    <n v="31"/>
    <s v="Maj"/>
    <n v="2020"/>
    <x v="0"/>
  </r>
  <r>
    <n v="14"/>
    <s v="Juni"/>
    <n v="2020"/>
    <x v="0"/>
  </r>
  <r>
    <n v="27"/>
    <s v="Juni"/>
    <n v="2020"/>
    <x v="3"/>
  </r>
  <r>
    <n v="12"/>
    <s v="Juli"/>
    <n v="2020"/>
    <x v="0"/>
  </r>
  <r>
    <n v="30"/>
    <s v="Juli"/>
    <n v="2020"/>
    <x v="4"/>
  </r>
  <r>
    <n v="1"/>
    <s v="August"/>
    <n v="2020"/>
    <x v="3"/>
  </r>
  <r>
    <n v="9"/>
    <s v="August"/>
    <n v="2020"/>
    <x v="0"/>
  </r>
  <r>
    <n v="16"/>
    <s v="August"/>
    <n v="2020"/>
    <x v="0"/>
  </r>
  <r>
    <n v="22"/>
    <s v="August"/>
    <n v="2020"/>
    <x v="3"/>
  </r>
  <r>
    <n v="13"/>
    <s v="September"/>
    <n v="2020"/>
    <x v="0"/>
  </r>
  <r>
    <n v="19"/>
    <s v="September"/>
    <n v="2020"/>
    <x v="3"/>
  </r>
  <r>
    <n v="4"/>
    <s v="Oktober"/>
    <n v="2020"/>
    <x v="0"/>
  </r>
  <r>
    <n v="23"/>
    <s v="Oktober"/>
    <n v="2020"/>
    <x v="5"/>
  </r>
  <r>
    <n v="1"/>
    <s v="November"/>
    <n v="2020"/>
    <x v="0"/>
  </r>
  <r>
    <n v="15"/>
    <s v="November"/>
    <n v="2020"/>
    <x v="0"/>
  </r>
  <r>
    <n v="25"/>
    <s v="November"/>
    <n v="2020"/>
    <x v="2"/>
  </r>
  <r>
    <n v="29"/>
    <s v="November"/>
    <n v="2020"/>
    <x v="0"/>
  </r>
  <r>
    <n v="2"/>
    <s v="December"/>
    <n v="2020"/>
    <x v="2"/>
  </r>
  <r>
    <n v="13"/>
    <s v="December"/>
    <n v="2020"/>
    <x v="0"/>
  </r>
  <r>
    <n v="16"/>
    <s v="December"/>
    <n v="2020"/>
    <x v="2"/>
  </r>
  <r>
    <n v="27"/>
    <s v="December"/>
    <n v="2020"/>
    <x v="0"/>
  </r>
  <r>
    <n v="3"/>
    <s v="Januar"/>
    <n v="2021"/>
    <x v="0"/>
  </r>
  <r>
    <n v="14"/>
    <s v="Marts"/>
    <n v="2021"/>
    <x v="0"/>
  </r>
  <r>
    <n v="28"/>
    <s v="Marts"/>
    <n v="2021"/>
    <x v="0"/>
  </r>
  <r>
    <n v="3"/>
    <s v="April"/>
    <n v="2021"/>
    <x v="3"/>
  </r>
  <r>
    <n v="4"/>
    <s v="April"/>
    <n v="2021"/>
    <x v="0"/>
  </r>
  <r>
    <n v="11"/>
    <s v="April"/>
    <n v="2021"/>
    <x v="0"/>
  </r>
  <r>
    <n v="25"/>
    <s v="April"/>
    <n v="2021"/>
    <x v="0"/>
  </r>
  <r>
    <n v="9"/>
    <s v="Maj"/>
    <n v="2021"/>
    <x v="0"/>
  </r>
  <r>
    <n v="13"/>
    <s v="Maj"/>
    <n v="2021"/>
    <x v="4"/>
  </r>
  <r>
    <n v="24"/>
    <s v="Maj"/>
    <n v="2021"/>
    <x v="1"/>
  </r>
  <r>
    <n v="3"/>
    <s v="Juni"/>
    <n v="2021"/>
    <x v="4"/>
  </r>
  <r>
    <n v="7"/>
    <s v="Juli"/>
    <n v="2021"/>
    <x v="2"/>
  </r>
  <r>
    <n v="8"/>
    <s v="Juli"/>
    <n v="2021"/>
    <x v="4"/>
  </r>
  <r>
    <n v="9"/>
    <s v="Juli"/>
    <n v="2021"/>
    <x v="5"/>
  </r>
  <r>
    <n v="10"/>
    <s v="Juli"/>
    <n v="2021"/>
    <x v="3"/>
  </r>
  <r>
    <n v="11"/>
    <s v="Juli"/>
    <n v="2021"/>
    <x v="0"/>
  </r>
  <r>
    <n v="1"/>
    <s v="August"/>
    <n v="2021"/>
    <x v="0"/>
  </r>
  <r>
    <n v="21"/>
    <s v="August"/>
    <n v="2021"/>
    <x v="3"/>
  </r>
  <r>
    <n v="25"/>
    <s v="August"/>
    <n v="2021"/>
    <x v="2"/>
  </r>
  <r>
    <n v="29"/>
    <s v="September"/>
    <n v="2021"/>
    <x v="2"/>
  </r>
  <r>
    <n v="3"/>
    <s v="Oktober"/>
    <n v="2021"/>
    <x v="0"/>
  </r>
  <r>
    <n v="24"/>
    <s v="Oktober"/>
    <n v="2021"/>
    <x v="0"/>
  </r>
  <r>
    <n v="31"/>
    <s v="Oktober"/>
    <n v="2021"/>
    <x v="0"/>
  </r>
  <r>
    <n v="7"/>
    <s v="November"/>
    <n v="2021"/>
    <x v="0"/>
  </r>
  <r>
    <n v="21"/>
    <s v="November"/>
    <n v="2021"/>
    <x v="0"/>
  </r>
  <r>
    <n v="28"/>
    <s v="November"/>
    <n v="2021"/>
    <x v="0"/>
  </r>
  <r>
    <n v="19"/>
    <s v="December"/>
    <n v="2021"/>
    <x v="0"/>
  </r>
  <r>
    <n v="28"/>
    <s v="December"/>
    <n v="2021"/>
    <x v="6"/>
  </r>
  <r>
    <n v="2"/>
    <s v="Januar"/>
    <n v="2022"/>
    <x v="0"/>
  </r>
  <r>
    <n v="16"/>
    <s v="Januar"/>
    <n v="2022"/>
    <x v="0"/>
  </r>
  <r>
    <n v="23"/>
    <s v="Januar"/>
    <n v="2022"/>
    <x v="0"/>
  </r>
  <r>
    <n v="30"/>
    <s v="Januar"/>
    <n v="2022"/>
    <x v="0"/>
  </r>
  <r>
    <n v="6"/>
    <s v="Februar"/>
    <n v="2022"/>
    <x v="0"/>
  </r>
  <r>
    <n v="13"/>
    <s v="Februar"/>
    <n v="2022"/>
    <x v="0"/>
  </r>
  <r>
    <n v="20"/>
    <s v="Februar"/>
    <n v="2022"/>
    <x v="0"/>
  </r>
  <r>
    <n v="23"/>
    <s v="Februar"/>
    <n v="2022"/>
    <x v="2"/>
  </r>
  <r>
    <n v="13"/>
    <s v="Marts"/>
    <n v="2022"/>
    <x v="0"/>
  </r>
  <r>
    <n v="25"/>
    <s v="Marts"/>
    <n v="2022"/>
    <x v="5"/>
  </r>
  <r>
    <n v="26"/>
    <s v="Marts"/>
    <n v="2022"/>
    <x v="3"/>
  </r>
  <r>
    <n v="27"/>
    <s v="Marts"/>
    <n v="2022"/>
    <x v="0"/>
  </r>
  <r>
    <n v="10"/>
    <s v="April"/>
    <n v="2022"/>
    <x v="0"/>
  </r>
  <r>
    <n v="19"/>
    <s v="April"/>
    <n v="2022"/>
    <x v="3"/>
  </r>
  <r>
    <n v="24"/>
    <s v="April"/>
    <n v="2022"/>
    <x v="0"/>
  </r>
  <r>
    <n v="8"/>
    <s v="Maj"/>
    <n v="2022"/>
    <x v="0"/>
  </r>
  <r>
    <n v="15"/>
    <s v="Maj"/>
    <n v="2022"/>
    <x v="0"/>
  </r>
  <r>
    <n v="22"/>
    <s v="Maj"/>
    <n v="2022"/>
    <x v="0"/>
  </r>
  <r>
    <n v="26"/>
    <s v="Maj"/>
    <n v="2022"/>
    <x v="4"/>
  </r>
  <r>
    <n v="6"/>
    <s v="Juni"/>
    <n v="2022"/>
    <x v="1"/>
  </r>
  <r>
    <n v="19"/>
    <s v="Juni"/>
    <n v="2022"/>
    <x v="0"/>
  </r>
  <r>
    <n v="3"/>
    <s v="Juli"/>
    <n v="2022"/>
    <x v="0"/>
  </r>
  <r>
    <n v="13"/>
    <s v="Juli"/>
    <n v="2022"/>
    <x v="2"/>
  </r>
  <r>
    <n v="14"/>
    <s v="Juli"/>
    <n v="2022"/>
    <x v="4"/>
  </r>
  <r>
    <n v="15"/>
    <s v="Juli"/>
    <n v="2022"/>
    <x v="5"/>
  </r>
  <r>
    <n v="16"/>
    <s v="Juli"/>
    <n v="2022"/>
    <x v="3"/>
  </r>
  <r>
    <n v="17"/>
    <s v="Juli"/>
    <n v="2022"/>
    <x v="0"/>
  </r>
  <r>
    <n v="30"/>
    <s v="Juli"/>
    <n v="2022"/>
    <x v="3"/>
  </r>
  <r>
    <n v="7"/>
    <s v="August"/>
    <n v="2022"/>
    <x v="0"/>
  </r>
  <r>
    <n v="14"/>
    <s v="August"/>
    <n v="2022"/>
    <x v="0"/>
  </r>
  <r>
    <n v="27"/>
    <s v="August"/>
    <n v="2022"/>
    <x v="3"/>
  </r>
  <r>
    <n v="4"/>
    <s v="September"/>
    <n v="2022"/>
    <x v="0"/>
  </r>
  <r>
    <n v="18"/>
    <s v="September"/>
    <n v="2022"/>
    <x v="0"/>
  </r>
  <r>
    <n v="25"/>
    <s v="September"/>
    <n v="2022"/>
    <x v="0"/>
  </r>
  <r>
    <n v="2"/>
    <s v="Oktober"/>
    <n v="2022"/>
    <x v="0"/>
  </r>
  <r>
    <n v="9"/>
    <s v="Oktober"/>
    <n v="2022"/>
    <x v="0"/>
  </r>
  <r>
    <n v="14"/>
    <s v="Oktober"/>
    <n v="2022"/>
    <x v="5"/>
  </r>
  <r>
    <n v="30"/>
    <s v="Oktober"/>
    <n v="2022"/>
    <x v="0"/>
  </r>
  <r>
    <n v="4"/>
    <s v="November"/>
    <n v="2022"/>
    <x v="5"/>
  </r>
  <r>
    <n v="5"/>
    <s v="November"/>
    <n v="2022"/>
    <x v="3"/>
  </r>
  <r>
    <n v="13"/>
    <s v="November"/>
    <n v="2022"/>
    <x v="0"/>
  </r>
  <r>
    <n v="20"/>
    <s v="November"/>
    <n v="2022"/>
    <x v="0"/>
  </r>
  <r>
    <n v="27"/>
    <s v="November"/>
    <n v="2022"/>
    <x v="0"/>
  </r>
  <r>
    <n v="4"/>
    <s v="December"/>
    <n v="2022"/>
    <x v="0"/>
  </r>
  <r>
    <n v="11"/>
    <s v="December"/>
    <n v="2022"/>
    <x v="0"/>
  </r>
  <r>
    <n v="18"/>
    <s v="December"/>
    <n v="2022"/>
    <x v="0"/>
  </r>
  <r>
    <n v="23"/>
    <s v="December"/>
    <n v="2022"/>
    <x v="5"/>
  </r>
  <r>
    <n v="31"/>
    <s v="December"/>
    <n v="2022"/>
    <x v="3"/>
  </r>
  <r>
    <n v="1"/>
    <s v="Januar"/>
    <n v="2023"/>
    <x v="0"/>
  </r>
  <r>
    <n v="23"/>
    <s v="Januar"/>
    <n v="2023"/>
    <x v="0"/>
  </r>
  <r>
    <n v="29"/>
    <s v="Januar"/>
    <n v="2023"/>
    <x v="0"/>
  </r>
  <r>
    <n v="12"/>
    <s v="Februar"/>
    <n v="2023"/>
    <x v="0"/>
  </r>
  <r>
    <n v="19"/>
    <s v="Februar"/>
    <n v="2023"/>
    <x v="0"/>
  </r>
  <r>
    <n v="25"/>
    <s v="Februar"/>
    <n v="2023"/>
    <x v="3"/>
  </r>
  <r>
    <n v="13"/>
    <s v="Marts"/>
    <n v="2023"/>
    <x v="0"/>
  </r>
  <r>
    <n v="26"/>
    <s v="Marts"/>
    <n v="2023"/>
    <x v="0"/>
  </r>
  <r>
    <n v="6"/>
    <s v="April"/>
    <n v="2023"/>
    <x v="4"/>
  </r>
  <r>
    <n v="23"/>
    <s v="April"/>
    <n v="2023"/>
    <x v="0"/>
  </r>
  <r>
    <n v="5"/>
    <s v="Maj"/>
    <n v="2023"/>
    <x v="5"/>
  </r>
  <r>
    <n v="14"/>
    <s v="Maj"/>
    <n v="2023"/>
    <x v="0"/>
  </r>
  <r>
    <n v="23"/>
    <s v="Juni"/>
    <n v="2023"/>
    <x v="5"/>
  </r>
  <r>
    <n v="2"/>
    <s v="Juli"/>
    <n v="2023"/>
    <x v="0"/>
  </r>
  <r>
    <n v="9"/>
    <s v="Juli"/>
    <n v="2023"/>
    <x v="0"/>
  </r>
  <r>
    <n v="13"/>
    <s v="August"/>
    <n v="2023"/>
    <x v="0"/>
  </r>
  <r>
    <n v="27"/>
    <s v="August"/>
    <n v="2023"/>
    <x v="0"/>
  </r>
  <r>
    <n v="24"/>
    <s v="September"/>
    <n v="2023"/>
    <x v="0"/>
  </r>
  <r>
    <n v="8"/>
    <s v="Oktober"/>
    <n v="2023"/>
    <x v="0"/>
  </r>
  <r>
    <n v="22"/>
    <s v="Oktober"/>
    <n v="2023"/>
    <x v="0"/>
  </r>
  <r>
    <n v="5"/>
    <s v="November"/>
    <n v="2023"/>
    <x v="0"/>
  </r>
  <r>
    <n v="18"/>
    <s v="November"/>
    <n v="2023"/>
    <x v="3"/>
  </r>
  <r>
    <m/>
    <m/>
    <m/>
    <x v="7"/>
  </r>
  <r>
    <m/>
    <m/>
    <m/>
    <x v="7"/>
  </r>
  <r>
    <m/>
    <m/>
    <m/>
    <x v="7"/>
  </r>
  <r>
    <m/>
    <m/>
    <m/>
    <x v="7"/>
  </r>
  <r>
    <m/>
    <m/>
    <m/>
    <x v="7"/>
  </r>
  <r>
    <m/>
    <m/>
    <m/>
    <x v="7"/>
  </r>
  <r>
    <m/>
    <m/>
    <m/>
    <x v="7"/>
  </r>
  <r>
    <m/>
    <m/>
    <m/>
    <x v="7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x v="0"/>
    <s v="Maj"/>
    <n v="2004"/>
    <s v="Søndag"/>
  </r>
  <r>
    <x v="1"/>
    <s v="September"/>
    <n v="2005"/>
    <s v="Søndag"/>
  </r>
  <r>
    <x v="2"/>
    <s v="September"/>
    <n v="2007"/>
    <s v="Søndag"/>
  </r>
  <r>
    <x v="3"/>
    <s v="September"/>
    <n v="2009"/>
    <s v="Søndag"/>
  </r>
  <r>
    <x v="4"/>
    <s v="April"/>
    <n v="2010"/>
    <s v="Søndag"/>
  </r>
  <r>
    <x v="5"/>
    <s v="Oktober"/>
    <n v="2010"/>
    <s v="Lørdag"/>
  </r>
  <r>
    <x v="1"/>
    <s v="September"/>
    <n v="2011"/>
    <s v="Søndag"/>
  </r>
  <r>
    <x v="3"/>
    <s v="Maj"/>
    <n v="2012"/>
    <s v="Søndag"/>
  </r>
  <r>
    <x v="6"/>
    <s v="Oktober"/>
    <n v="2012"/>
    <s v="Søndag"/>
  </r>
  <r>
    <x v="7"/>
    <s v="Juni"/>
    <n v="2013"/>
    <s v="Lørdag"/>
  </r>
  <r>
    <x v="8"/>
    <s v="Januar"/>
    <n v="2014"/>
    <s v="Lørdag"/>
  </r>
  <r>
    <x v="9"/>
    <s v="Februar"/>
    <n v="2014"/>
    <s v="Søndag"/>
  </r>
  <r>
    <x v="10"/>
    <s v="Februar"/>
    <n v="2014"/>
    <s v="Onsdag"/>
  </r>
  <r>
    <x v="11"/>
    <s v="Februar"/>
    <n v="2014"/>
    <s v="Lørdag"/>
  </r>
  <r>
    <x v="9"/>
    <s v="Marts"/>
    <n v="2014"/>
    <s v="Lørdag"/>
  </r>
  <r>
    <x v="11"/>
    <s v="Marts"/>
    <n v="2014"/>
    <s v="Lørdag"/>
  </r>
  <r>
    <x v="7"/>
    <s v="Marts"/>
    <n v="2014"/>
    <s v="Lørdag"/>
  </r>
  <r>
    <x v="12"/>
    <s v="April"/>
    <n v="2014"/>
    <s v="Søndag"/>
  </r>
  <r>
    <x v="13"/>
    <s v="April"/>
    <n v="2014"/>
    <s v="Søndag"/>
  </r>
  <r>
    <x v="14"/>
    <s v="Maj"/>
    <n v="2014"/>
    <s v="Lørdag"/>
  </r>
  <r>
    <x v="7"/>
    <s v="Maj"/>
    <n v="2014"/>
    <s v="Torsdag"/>
  </r>
  <r>
    <x v="5"/>
    <s v="Juni"/>
    <n v="2014"/>
    <s v="Mandag"/>
  </r>
  <r>
    <x v="3"/>
    <s v="Juni"/>
    <n v="2014"/>
    <s v="Fredag"/>
  </r>
  <r>
    <x v="6"/>
    <s v="Juni"/>
    <n v="2014"/>
    <s v="Lørdag"/>
  </r>
  <r>
    <x v="11"/>
    <s v="Juni"/>
    <n v="2014"/>
    <s v="Søndag"/>
  </r>
  <r>
    <x v="12"/>
    <s v="Juli"/>
    <n v="2014"/>
    <s v="Søndag"/>
  </r>
  <r>
    <x v="2"/>
    <s v="Juli"/>
    <n v="2014"/>
    <s v="Onsdag"/>
  </r>
  <r>
    <x v="15"/>
    <s v="August"/>
    <n v="2014"/>
    <s v="Lørdag"/>
  </r>
  <r>
    <x v="15"/>
    <s v="August"/>
    <n v="2014"/>
    <s v="Lørdag"/>
  </r>
  <r>
    <x v="0"/>
    <s v="August"/>
    <n v="2014"/>
    <s v="Lørdag"/>
  </r>
  <r>
    <x v="16"/>
    <s v="Maj"/>
    <n v="2015"/>
    <s v="Søndag"/>
  </r>
  <r>
    <x v="14"/>
    <s v="Juli"/>
    <n v="2015"/>
    <s v="Fredag"/>
  </r>
  <r>
    <x v="7"/>
    <s v="August"/>
    <n v="2015"/>
    <s v="Lørdag"/>
  </r>
  <r>
    <x v="17"/>
    <s v="Oktober"/>
    <n v="2015"/>
    <s v="Mandag"/>
  </r>
  <r>
    <x v="12"/>
    <s v="Februar"/>
    <n v="2016"/>
    <s v="Lørdag"/>
  </r>
  <r>
    <x v="18"/>
    <s v="Marts"/>
    <n v="2016"/>
    <s v="Mandag"/>
  </r>
  <r>
    <x v="11"/>
    <s v="April"/>
    <n v="2016"/>
    <s v="Fredag"/>
  </r>
  <r>
    <x v="2"/>
    <s v="April"/>
    <n v="2016"/>
    <s v="Lørdag"/>
  </r>
  <r>
    <x v="9"/>
    <s v="Maj"/>
    <n v="2016"/>
    <s v="Søndag"/>
  </r>
  <r>
    <x v="19"/>
    <s v="Maj"/>
    <n v="2016"/>
    <s v="Lørdag"/>
  </r>
  <r>
    <x v="1"/>
    <s v="Juni"/>
    <n v="2016"/>
    <s v="Lørdag"/>
  </r>
  <r>
    <x v="17"/>
    <s v="Juni"/>
    <n v="2016"/>
    <s v="Søndag"/>
  </r>
  <r>
    <x v="20"/>
    <s v="Juli"/>
    <n v="2016"/>
    <s v="Lørdag"/>
  </r>
  <r>
    <x v="21"/>
    <s v="Juli"/>
    <n v="2016"/>
    <s v="Søndag"/>
  </r>
  <r>
    <x v="5"/>
    <s v="Juli"/>
    <n v="2016"/>
    <s v="Lørdag"/>
  </r>
  <r>
    <x v="13"/>
    <s v="August"/>
    <n v="2016"/>
    <s v="Lørdag"/>
  </r>
  <r>
    <x v="15"/>
    <s v="Oktober"/>
    <n v="2016"/>
    <s v="Søndag"/>
  </r>
  <r>
    <x v="13"/>
    <s v="Oktober"/>
    <n v="2016"/>
    <s v="Onsdag"/>
  </r>
  <r>
    <x v="21"/>
    <s v="December"/>
    <n v="2016"/>
    <s v="Lørdag"/>
  </r>
  <r>
    <x v="22"/>
    <s v="Januar"/>
    <n v="2017"/>
    <s v="Søndag"/>
  </r>
  <r>
    <x v="23"/>
    <s v="Januar"/>
    <n v="2017"/>
    <s v="Søndag"/>
  </r>
  <r>
    <x v="6"/>
    <s v="Januar"/>
    <n v="2017"/>
    <s v="Lørdag"/>
  </r>
  <r>
    <x v="7"/>
    <s v="Januar"/>
    <n v="2017"/>
    <s v="Søndag"/>
  </r>
  <r>
    <x v="24"/>
    <s v="Februar"/>
    <n v="2017"/>
    <s v="Lørdag"/>
  </r>
  <r>
    <x v="25"/>
    <s v="Februar"/>
    <n v="2017"/>
    <s v="Søndag"/>
  </r>
  <r>
    <x v="1"/>
    <s v="Februar"/>
    <n v="2017"/>
    <s v="Lørdag"/>
  </r>
  <r>
    <x v="4"/>
    <s v="Marts"/>
    <n v="2017"/>
    <s v="Lørdag"/>
  </r>
  <r>
    <x v="15"/>
    <s v="Marts"/>
    <n v="2017"/>
    <s v="Torsdag"/>
  </r>
  <r>
    <x v="25"/>
    <s v="Marts"/>
    <n v="2017"/>
    <s v="Søndag"/>
  </r>
  <r>
    <x v="1"/>
    <s v="Marts"/>
    <n v="2017"/>
    <s v="Lørdag"/>
  </r>
  <r>
    <x v="20"/>
    <s v="April"/>
    <n v="2017"/>
    <s v="Søndag"/>
  </r>
  <r>
    <x v="23"/>
    <s v="April"/>
    <n v="2017"/>
    <s v="Lørdag"/>
  </r>
  <r>
    <x v="19"/>
    <s v="Maj"/>
    <n v="2017"/>
    <s v="Søndag"/>
  </r>
  <r>
    <x v="26"/>
    <s v="Maj"/>
    <n v="2017"/>
    <s v="Fredag"/>
  </r>
  <r>
    <x v="14"/>
    <s v="Maj"/>
    <n v="2017"/>
    <s v="Onsdag"/>
  </r>
  <r>
    <x v="6"/>
    <s v="Maj"/>
    <n v="2017"/>
    <s v="Søndag"/>
  </r>
  <r>
    <x v="1"/>
    <s v="Maj"/>
    <n v="2017"/>
    <s v="Torsdag"/>
  </r>
  <r>
    <x v="0"/>
    <s v="Juni"/>
    <n v="2017"/>
    <s v="Fredag"/>
  </r>
  <r>
    <x v="16"/>
    <s v="Juni"/>
    <n v="2017"/>
    <s v="Lørdag"/>
  </r>
  <r>
    <x v="1"/>
    <s v="Juni"/>
    <n v="2017"/>
    <s v="Søndag"/>
  </r>
  <r>
    <x v="9"/>
    <s v="Juli"/>
    <n v="2017"/>
    <s v="Lørdag"/>
  </r>
  <r>
    <x v="5"/>
    <s v="Juli"/>
    <n v="2017"/>
    <s v="Søndag"/>
  </r>
  <r>
    <x v="27"/>
    <s v="Juli"/>
    <n v="2017"/>
    <s v="Torsdag"/>
  </r>
  <r>
    <x v="23"/>
    <s v="Juli"/>
    <n v="2017"/>
    <s v="Lørdag"/>
  </r>
  <r>
    <x v="25"/>
    <s v="Juli"/>
    <n v="2017"/>
    <s v="Onsdag"/>
  </r>
  <r>
    <x v="11"/>
    <s v="Juli"/>
    <n v="2017"/>
    <s v="Lørdag"/>
  </r>
  <r>
    <x v="0"/>
    <s v="Juli"/>
    <n v="2017"/>
    <s v="Søndag"/>
  </r>
  <r>
    <x v="1"/>
    <s v="Juli"/>
    <n v="2017"/>
    <s v="Tirsdag"/>
  </r>
  <r>
    <x v="10"/>
    <s v="August"/>
    <n v="2017"/>
    <s v="Lørdag"/>
  </r>
  <r>
    <x v="26"/>
    <s v="August"/>
    <n v="2017"/>
    <s v="Lørdag"/>
  </r>
  <r>
    <x v="27"/>
    <s v="August"/>
    <n v="2017"/>
    <s v="Søndag"/>
  </r>
  <r>
    <x v="14"/>
    <s v="August"/>
    <n v="2017"/>
    <s v="Torsdag"/>
  </r>
  <r>
    <x v="0"/>
    <s v="August"/>
    <n v="2017"/>
    <s v="Onsdag"/>
  </r>
  <r>
    <x v="17"/>
    <s v="August"/>
    <n v="2017"/>
    <s v="Lørdag"/>
  </r>
  <r>
    <x v="16"/>
    <s v="September"/>
    <n v="2017"/>
    <s v="Søndag"/>
  </r>
  <r>
    <x v="7"/>
    <s v="Oktober"/>
    <n v="2017"/>
    <s v="Søndag"/>
  </r>
  <r>
    <x v="21"/>
    <s v="November"/>
    <n v="2017"/>
    <s v="Fredag"/>
  </r>
  <r>
    <x v="25"/>
    <s v="November"/>
    <n v="2017"/>
    <s v="Søndag"/>
  </r>
  <r>
    <x v="17"/>
    <s v="November"/>
    <n v="2017"/>
    <s v="Søndag"/>
  </r>
  <r>
    <x v="24"/>
    <s v="December"/>
    <n v="2017"/>
    <s v="Søndag"/>
  </r>
  <r>
    <x v="28"/>
    <s v="December"/>
    <n v="2017"/>
    <s v="Søndag"/>
  </r>
  <r>
    <x v="27"/>
    <s v="December"/>
    <n v="2017"/>
    <s v="Onsdag"/>
  </r>
  <r>
    <x v="14"/>
    <s v="December"/>
    <n v="2017"/>
    <s v="Søndag"/>
  </r>
  <r>
    <x v="0"/>
    <s v="December"/>
    <n v="2017"/>
    <s v="Lørdag"/>
  </r>
  <r>
    <x v="13"/>
    <s v="December"/>
    <n v="2017"/>
    <s v="Onsdag"/>
  </r>
  <r>
    <x v="2"/>
    <s v="December"/>
    <n v="2017"/>
    <s v="Lørdag"/>
  </r>
  <r>
    <x v="10"/>
    <s v="Januar"/>
    <n v="2018"/>
    <s v="Fredag"/>
  </r>
  <r>
    <x v="12"/>
    <s v="Januar"/>
    <n v="2018"/>
    <s v="Lørdag"/>
  </r>
  <r>
    <x v="27"/>
    <s v="Januar"/>
    <n v="2018"/>
    <s v="Lørdag"/>
  </r>
  <r>
    <x v="29"/>
    <s v="Januar"/>
    <n v="2018"/>
    <s v="Søndag"/>
  </r>
  <r>
    <x v="13"/>
    <s v="Januar"/>
    <n v="2018"/>
    <s v="Lørdag"/>
  </r>
  <r>
    <x v="21"/>
    <s v="Februar"/>
    <n v="2018"/>
    <s v="Lørdag"/>
  </r>
  <r>
    <x v="28"/>
    <s v="Februar"/>
    <n v="2018"/>
    <s v="Lørdag"/>
  </r>
  <r>
    <x v="29"/>
    <s v="Februar"/>
    <n v="2018"/>
    <s v="Onsdag"/>
  </r>
  <r>
    <x v="14"/>
    <s v="Februar"/>
    <n v="2018"/>
    <s v="Lørdag"/>
  </r>
  <r>
    <x v="8"/>
    <s v="Februar"/>
    <n v="2018"/>
    <s v="Søndag"/>
  </r>
  <r>
    <x v="16"/>
    <s v="Februar"/>
    <n v="2018"/>
    <s v="Lørdag"/>
  </r>
  <r>
    <x v="1"/>
    <s v="Februar"/>
    <n v="2018"/>
    <s v="Søndag"/>
  </r>
  <r>
    <x v="28"/>
    <s v="Marts"/>
    <n v="2018"/>
    <s v="Lørdag"/>
  </r>
  <r>
    <x v="14"/>
    <s v="Marts"/>
    <n v="2018"/>
    <s v="Lørdag"/>
  </r>
  <r>
    <x v="7"/>
    <s v="Marts"/>
    <n v="2018"/>
    <s v="Torsdag"/>
  </r>
  <r>
    <x v="22"/>
    <s v="April"/>
    <n v="2018"/>
    <s v="Søndag"/>
  </r>
  <r>
    <x v="11"/>
    <s v="April"/>
    <n v="2018"/>
    <s v="Søndag"/>
  </r>
  <r>
    <x v="7"/>
    <s v="April"/>
    <n v="2018"/>
    <s v="Søndag"/>
  </r>
  <r>
    <x v="28"/>
    <s v="Maj"/>
    <n v="2018"/>
    <s v="Torsdag"/>
  </r>
  <r>
    <x v="27"/>
    <s v="Maj"/>
    <n v="2018"/>
    <s v="Søndag"/>
  </r>
  <r>
    <x v="15"/>
    <s v="Maj"/>
    <n v="2018"/>
    <s v="Onsdag"/>
  </r>
  <r>
    <x v="25"/>
    <s v="Maj"/>
    <n v="2018"/>
    <s v="Lørdag"/>
  </r>
  <r>
    <x v="3"/>
    <s v="Maj"/>
    <n v="2018"/>
    <s v="Søndag"/>
  </r>
  <r>
    <x v="13"/>
    <s v="Maj"/>
    <n v="2018"/>
    <s v="Søndag"/>
  </r>
  <r>
    <x v="9"/>
    <s v="Juni"/>
    <n v="2018"/>
    <s v="Fredag"/>
  </r>
  <r>
    <x v="20"/>
    <s v="Juni"/>
    <n v="2018"/>
    <s v="Lørdag"/>
  </r>
  <r>
    <x v="21"/>
    <s v="Juni"/>
    <n v="2018"/>
    <s v="Søndag"/>
  </r>
  <r>
    <x v="24"/>
    <s v="Juni"/>
    <n v="2018"/>
    <s v="Mandag"/>
  </r>
  <r>
    <x v="10"/>
    <s v="Juni"/>
    <n v="2018"/>
    <s v="Tirsdag"/>
  </r>
  <r>
    <x v="3"/>
    <s v="Juni"/>
    <n v="2018"/>
    <s v="Onsdag"/>
  </r>
  <r>
    <x v="21"/>
    <s v="August"/>
    <n v="2018"/>
    <s v="Fredag"/>
  </r>
  <r>
    <x v="8"/>
    <s v="August"/>
    <n v="2018"/>
    <s v="Lørdag"/>
  </r>
  <r>
    <x v="9"/>
    <s v="September"/>
    <n v="2018"/>
    <s v="Lørdag"/>
  </r>
  <r>
    <x v="15"/>
    <s v="September"/>
    <n v="2018"/>
    <s v="Søndag"/>
  </r>
  <r>
    <x v="0"/>
    <s v="September"/>
    <n v="2018"/>
    <s v="Søndag"/>
  </r>
  <r>
    <x v="2"/>
    <s v="September"/>
    <n v="2018"/>
    <s v="Søndag"/>
  </r>
  <r>
    <x v="29"/>
    <s v="Oktober"/>
    <n v="2018"/>
    <s v="Søndag"/>
  </r>
  <r>
    <x v="6"/>
    <s v="Oktober"/>
    <n v="2018"/>
    <s v="Søndag"/>
  </r>
  <r>
    <x v="18"/>
    <s v="Oktober"/>
    <n v="2018"/>
    <s v="Søndag"/>
  </r>
  <r>
    <x v="24"/>
    <s v="November"/>
    <n v="2018"/>
    <s v="Søndag"/>
  </r>
  <r>
    <x v="14"/>
    <s v="November"/>
    <n v="2018"/>
    <s v="Lørdag"/>
  </r>
  <r>
    <x v="0"/>
    <s v="December"/>
    <n v="2018"/>
    <s v="Søndag"/>
  </r>
  <r>
    <x v="7"/>
    <s v="December"/>
    <n v="2018"/>
    <s v="Lørdag"/>
  </r>
  <r>
    <x v="3"/>
    <s v="Januar"/>
    <n v="2019"/>
    <s v="Søndag"/>
  </r>
  <r>
    <x v="5"/>
    <s v="Februar"/>
    <n v="2019"/>
    <s v="Lørdag"/>
  </r>
  <r>
    <x v="0"/>
    <s v="Februar"/>
    <n v="2019"/>
    <s v="Lørdag"/>
  </r>
  <r>
    <x v="30"/>
    <s v="Marts"/>
    <n v="2019"/>
    <s v="Søndag"/>
  </r>
  <r>
    <x v="29"/>
    <s v="April"/>
    <n v="2019"/>
    <s v="Søndag"/>
  </r>
  <r>
    <x v="8"/>
    <s v="April"/>
    <n v="2019"/>
    <s v="Torsdag"/>
  </r>
  <r>
    <x v="13"/>
    <s v="April"/>
    <n v="2019"/>
    <s v="Lørdag"/>
  </r>
  <r>
    <x v="10"/>
    <s v="Maj"/>
    <n v="2019"/>
    <s v="Søndag"/>
  </r>
  <r>
    <x v="4"/>
    <s v="Maj"/>
    <n v="2019"/>
    <s v="Lørdag"/>
  </r>
  <r>
    <x v="14"/>
    <s v="Maj"/>
    <n v="2019"/>
    <s v="Fredag"/>
  </r>
  <r>
    <x v="25"/>
    <s v="Maj"/>
    <n v="2019"/>
    <s v="Søndag"/>
  </r>
  <r>
    <x v="17"/>
    <s v="Maj"/>
    <n v="2019"/>
    <s v="Søndag"/>
  </r>
  <r>
    <x v="5"/>
    <s v="Juni"/>
    <n v="2019"/>
    <s v="Søndag"/>
  </r>
  <r>
    <x v="0"/>
    <s v="Juni"/>
    <n v="2019"/>
    <s v="Søndag"/>
  </r>
  <r>
    <x v="7"/>
    <s v="Juni"/>
    <n v="2019"/>
    <s v="Lørdag"/>
  </r>
  <r>
    <x v="16"/>
    <s v="Juli"/>
    <n v="2019"/>
    <s v="Onsdag"/>
  </r>
  <r>
    <x v="18"/>
    <s v="Juli"/>
    <n v="2019"/>
    <s v="Søndag"/>
  </r>
  <r>
    <x v="21"/>
    <s v="August"/>
    <n v="2019"/>
    <s v="Lørdag"/>
  </r>
  <r>
    <x v="8"/>
    <s v="August"/>
    <n v="2019"/>
    <s v="Søndag"/>
  </r>
  <r>
    <x v="16"/>
    <s v="August"/>
    <n v="2019"/>
    <s v="Lørdag"/>
  </r>
  <r>
    <x v="30"/>
    <s v="August"/>
    <n v="2019"/>
    <s v="Lørdag"/>
  </r>
  <r>
    <x v="19"/>
    <s v="September"/>
    <n v="2019"/>
    <s v="Lørdag"/>
  </r>
  <r>
    <x v="11"/>
    <s v="September"/>
    <n v="2019"/>
    <s v="Søndag"/>
  </r>
  <r>
    <x v="18"/>
    <s v="September"/>
    <n v="2019"/>
    <s v="Lørdag"/>
  </r>
  <r>
    <x v="12"/>
    <s v="Oktober"/>
    <n v="2019"/>
    <s v="Søndag"/>
  </r>
  <r>
    <x v="27"/>
    <s v="Oktober"/>
    <n v="2019"/>
    <s v="Søndag"/>
  </r>
  <r>
    <x v="3"/>
    <s v="Oktober"/>
    <n v="2019"/>
    <s v="Søndag"/>
  </r>
  <r>
    <x v="21"/>
    <s v="November"/>
    <n v="2019"/>
    <s v="Søndag"/>
  </r>
  <r>
    <x v="28"/>
    <s v="November"/>
    <n v="2019"/>
    <s v="Søndag"/>
  </r>
  <r>
    <x v="2"/>
    <s v="November"/>
    <n v="2019"/>
    <s v="Lørdag"/>
  </r>
  <r>
    <x v="22"/>
    <s v="December"/>
    <n v="2019"/>
    <s v="Søndag"/>
  </r>
  <r>
    <x v="11"/>
    <s v="December"/>
    <n v="2019"/>
    <s v="Søndag"/>
  </r>
  <r>
    <x v="16"/>
    <s v="December"/>
    <n v="2019"/>
    <s v="Tirsdag"/>
  </r>
  <r>
    <x v="18"/>
    <s v="December"/>
    <n v="2019"/>
    <s v="Lørdag"/>
  </r>
  <r>
    <x v="10"/>
    <s v="Januar"/>
    <n v="2020"/>
    <s v="Søndag"/>
  </r>
  <r>
    <x v="3"/>
    <s v="Januar"/>
    <n v="2020"/>
    <s v="Mandag"/>
  </r>
  <r>
    <x v="17"/>
    <s v="Januar"/>
    <n v="2020"/>
    <s v="Søndag"/>
  </r>
  <r>
    <x v="9"/>
    <s v="Februar"/>
    <n v="2020"/>
    <s v="Lørdag"/>
  </r>
  <r>
    <x v="5"/>
    <s v="Februar"/>
    <n v="2020"/>
    <s v="Søndag"/>
  </r>
  <r>
    <x v="0"/>
    <s v="Februar"/>
    <n v="2020"/>
    <s v="Søndag"/>
  </r>
  <r>
    <x v="7"/>
    <s v="Februar"/>
    <n v="2020"/>
    <s v="Lørdag"/>
  </r>
  <r>
    <x v="19"/>
    <s v="Marts"/>
    <n v="2020"/>
    <s v="Lørdag"/>
  </r>
  <r>
    <x v="22"/>
    <s v="Marts"/>
    <n v="2020"/>
    <s v="Søndag"/>
  </r>
  <r>
    <x v="30"/>
    <s v="Maj"/>
    <n v="2020"/>
    <s v="Søndag"/>
  </r>
  <r>
    <x v="10"/>
    <s v="Juni"/>
    <n v="2020"/>
    <s v="Fredag"/>
  </r>
  <r>
    <x v="27"/>
    <s v="Juni"/>
    <n v="2020"/>
    <s v="Lørdag"/>
  </r>
  <r>
    <x v="29"/>
    <s v="Juni"/>
    <n v="2020"/>
    <s v="Søndag"/>
  </r>
  <r>
    <x v="16"/>
    <s v="Juni"/>
    <n v="2020"/>
    <s v="Onsdag"/>
  </r>
  <r>
    <x v="13"/>
    <s v="Juni"/>
    <n v="2020"/>
    <s v="Lørdag"/>
  </r>
  <r>
    <x v="10"/>
    <s v="Juli"/>
    <n v="2020"/>
    <s v="Søndag"/>
  </r>
  <r>
    <x v="22"/>
    <s v="Juli"/>
    <n v="2020"/>
    <s v="Onsdag"/>
  </r>
  <r>
    <x v="5"/>
    <s v="Juli"/>
    <n v="2020"/>
    <s v="Torsdag"/>
  </r>
  <r>
    <x v="28"/>
    <s v="Juli"/>
    <n v="2020"/>
    <s v="Fredag"/>
  </r>
  <r>
    <x v="4"/>
    <s v="Juli"/>
    <n v="2020"/>
    <s v="Lørdag"/>
  </r>
  <r>
    <x v="26"/>
    <s v="Juli"/>
    <n v="2020"/>
    <s v="Søndag"/>
  </r>
  <r>
    <x v="8"/>
    <s v="Juli"/>
    <n v="2020"/>
    <s v="Lørdag"/>
  </r>
  <r>
    <x v="25"/>
    <s v="Juli"/>
    <n v="2020"/>
    <s v="Søndag"/>
  </r>
  <r>
    <x v="16"/>
    <s v="Juli"/>
    <n v="2020"/>
    <s v="Fredag"/>
  </r>
  <r>
    <x v="17"/>
    <s v="Juli"/>
    <n v="2020"/>
    <s v="Søndag"/>
  </r>
  <r>
    <x v="2"/>
    <s v="Juli"/>
    <n v="2020"/>
    <s v="Torsdag"/>
  </r>
  <r>
    <x v="9"/>
    <s v="August"/>
    <n v="2020"/>
    <s v="Lørdag"/>
  </r>
  <r>
    <x v="22"/>
    <s v="August"/>
    <n v="2020"/>
    <s v="Lørdag"/>
  </r>
  <r>
    <x v="11"/>
    <s v="August"/>
    <n v="2020"/>
    <s v="Lørdag"/>
  </r>
  <r>
    <x v="30"/>
    <s v="August"/>
    <n v="2020"/>
    <s v="Mandag"/>
  </r>
  <r>
    <x v="26"/>
    <s v="September"/>
    <n v="2020"/>
    <s v="Lørdag"/>
  </r>
  <r>
    <x v="25"/>
    <s v="September"/>
    <n v="2020"/>
    <s v="Lørdag"/>
  </r>
  <r>
    <x v="17"/>
    <s v="September"/>
    <n v="2020"/>
    <s v="Lørdag"/>
  </r>
  <r>
    <x v="24"/>
    <s v="Oktober"/>
    <n v="2020"/>
    <s v="Søndag"/>
  </r>
  <r>
    <x v="28"/>
    <s v="Oktober"/>
    <n v="2020"/>
    <s v="Lørdag"/>
  </r>
  <r>
    <x v="0"/>
    <s v="Oktober"/>
    <n v="2020"/>
    <s v="Fredag"/>
  </r>
  <r>
    <x v="16"/>
    <s v="Oktober"/>
    <n v="2020"/>
    <s v="Lørdag"/>
  </r>
  <r>
    <x v="1"/>
    <s v="Oktober"/>
    <n v="2020"/>
    <s v="Søndag"/>
  </r>
  <r>
    <x v="9"/>
    <s v="November"/>
    <n v="2020"/>
    <s v="Søndag"/>
  </r>
  <r>
    <x v="19"/>
    <s v="November"/>
    <n v="2020"/>
    <s v="Lørdag"/>
  </r>
  <r>
    <x v="23"/>
    <s v="November"/>
    <n v="2020"/>
    <s v="Søndag"/>
  </r>
  <r>
    <x v="7"/>
    <s v="November"/>
    <n v="2020"/>
    <s v="Søndag"/>
  </r>
  <r>
    <x v="26"/>
    <s v="December"/>
    <n v="2020"/>
    <s v="Lørdag"/>
  </r>
  <r>
    <x v="27"/>
    <s v="December"/>
    <n v="2020"/>
    <s v="Søndag"/>
  </r>
  <r>
    <x v="2"/>
    <s v="December"/>
    <n v="2020"/>
    <s v="Onsdag"/>
  </r>
  <r>
    <x v="19"/>
    <s v="Marts"/>
    <n v="2021"/>
    <s v="Søndag"/>
  </r>
  <r>
    <x v="29"/>
    <s v="Marts"/>
    <n v="2021"/>
    <s v="Søndag"/>
  </r>
  <r>
    <x v="18"/>
    <s v="Marts"/>
    <n v="2021"/>
    <s v="Søndag"/>
  </r>
  <r>
    <x v="9"/>
    <s v="April"/>
    <n v="2021"/>
    <s v="Torsdag"/>
  </r>
  <r>
    <x v="21"/>
    <s v="April"/>
    <n v="2021"/>
    <s v="Lørdag"/>
  </r>
  <r>
    <x v="24"/>
    <s v="April"/>
    <n v="2021"/>
    <s v="Søndag"/>
  </r>
  <r>
    <x v="16"/>
    <s v="April"/>
    <n v="2022"/>
    <s v="Søndag"/>
  </r>
  <r>
    <x v="23"/>
    <s v="Maj"/>
    <n v="2022"/>
    <s v="Søndag"/>
  </r>
  <r>
    <x v="2"/>
    <s v="Juli"/>
    <n v="2022"/>
    <s v="Lørdag"/>
  </r>
  <r>
    <x v="19"/>
    <s v="August"/>
    <n v="2022"/>
    <s v="Søndag"/>
  </r>
  <r>
    <x v="13"/>
    <s v="August"/>
    <n v="2022"/>
    <s v="Lørdag"/>
  </r>
  <r>
    <x v="24"/>
    <s v="September"/>
    <n v="2022"/>
    <s v="Søndag"/>
  </r>
  <r>
    <x v="8"/>
    <s v="September"/>
    <n v="2022"/>
    <s v="Søndag"/>
  </r>
  <r>
    <x v="1"/>
    <s v="September"/>
    <n v="2022"/>
    <s v="Søndag"/>
  </r>
  <r>
    <x v="5"/>
    <s v="Oktober"/>
    <n v="2022"/>
    <s v="Søndag"/>
  </r>
  <r>
    <x v="2"/>
    <s v="Oktober"/>
    <n v="2022"/>
    <s v="Søndag"/>
  </r>
  <r>
    <x v="24"/>
    <s v="November"/>
    <n v="2022"/>
    <s v="Fredag"/>
  </r>
  <r>
    <x v="10"/>
    <s v="November"/>
    <n v="2022"/>
    <s v="Lørdag"/>
  </r>
  <r>
    <x v="12"/>
    <s v="November"/>
    <n v="2022"/>
    <s v="Søndag"/>
  </r>
  <r>
    <x v="27"/>
    <s v="November"/>
    <n v="2022"/>
    <s v="Søndag"/>
  </r>
  <r>
    <x v="3"/>
    <s v="November"/>
    <n v="2022"/>
    <s v="Søndag"/>
  </r>
  <r>
    <x v="13"/>
    <s v="November"/>
    <n v="2022"/>
    <s v="Søndag"/>
  </r>
  <r>
    <x v="24"/>
    <s v="December"/>
    <n v="2022"/>
    <s v="Søndag"/>
  </r>
  <r>
    <x v="4"/>
    <s v="December"/>
    <n v="2022"/>
    <s v="Søndag"/>
  </r>
  <r>
    <x v="25"/>
    <s v="December"/>
    <n v="2022"/>
    <s v="Søndag"/>
  </r>
  <r>
    <x v="0"/>
    <s v="December"/>
    <n v="2022"/>
    <s v="Fredag"/>
  </r>
  <r>
    <x v="17"/>
    <s v="December"/>
    <n v="2022"/>
    <s v="Mandag"/>
  </r>
  <r>
    <x v="29"/>
    <s v="Januar"/>
    <n v="2023"/>
    <s v="Lørdag"/>
  </r>
  <r>
    <x v="11"/>
    <s v="Januar"/>
    <n v="2023"/>
    <s v="Søndag"/>
  </r>
  <r>
    <x v="7"/>
    <s v="Januar"/>
    <n v="2023"/>
    <s v="Søndag"/>
  </r>
  <r>
    <x v="26"/>
    <s v="Februar"/>
    <n v="2023"/>
    <s v="Søndag"/>
  </r>
  <r>
    <x v="25"/>
    <s v="Februar"/>
    <n v="2023"/>
    <s v="Søndag"/>
  </r>
  <r>
    <x v="1"/>
    <s v="Februar"/>
    <n v="2023"/>
    <s v="Lørdag"/>
  </r>
  <r>
    <x v="10"/>
    <s v="Marts"/>
    <n v="2023"/>
    <s v="Søndag"/>
  </r>
  <r>
    <x v="27"/>
    <s v="Marts"/>
    <n v="2023"/>
    <s v="Søndag"/>
  </r>
  <r>
    <x v="8"/>
    <s v="Marts"/>
    <n v="2023"/>
    <s v="Søndag"/>
  </r>
  <r>
    <x v="16"/>
    <s v="Marts"/>
    <n v="2023"/>
    <s v="Fredag"/>
  </r>
  <r>
    <x v="1"/>
    <s v="Marts"/>
    <n v="2023"/>
    <s v="Lørdag"/>
  </r>
  <r>
    <x v="17"/>
    <s v="Marts"/>
    <n v="2023"/>
    <s v="Søndag"/>
  </r>
  <r>
    <x v="12"/>
    <s v="April"/>
    <n v="2023"/>
    <s v="Torsdag"/>
  </r>
  <r>
    <x v="0"/>
    <s v="April"/>
    <n v="2023"/>
    <s v="Søndag"/>
  </r>
  <r>
    <x v="10"/>
    <s v="Maj"/>
    <n v="2023"/>
    <s v="Fredag"/>
  </r>
  <r>
    <x v="29"/>
    <s v="Maj"/>
    <n v="2023"/>
    <s v="Søndag"/>
  </r>
  <r>
    <x v="25"/>
    <s v="Maj"/>
    <n v="2023"/>
    <s v="Fredag"/>
  </r>
  <r>
    <x v="18"/>
    <s v="Maj"/>
    <n v="2023"/>
    <s v="Søndag"/>
  </r>
  <r>
    <x v="21"/>
    <s v="Juni"/>
    <n v="2023"/>
    <s v="Lørdag"/>
  </r>
  <r>
    <x v="28"/>
    <s v="Juni"/>
    <n v="2023"/>
    <s v="Lørdag"/>
  </r>
  <r>
    <x v="16"/>
    <s v="Juni"/>
    <n v="2023"/>
    <s v="Lørdag"/>
  </r>
  <r>
    <x v="20"/>
    <s v="Juli"/>
    <n v="2023"/>
    <s v="Søndag"/>
  </r>
  <r>
    <x v="12"/>
    <s v="Juli"/>
    <n v="2023"/>
    <s v="Torsdag"/>
  </r>
  <r>
    <x v="19"/>
    <s v="Juli"/>
    <n v="2023"/>
    <s v="Fredag"/>
  </r>
  <r>
    <x v="22"/>
    <s v="Juli"/>
    <n v="2023"/>
    <s v="Lørdag"/>
  </r>
  <r>
    <x v="5"/>
    <s v="Juli"/>
    <n v="2023"/>
    <s v="Søndag"/>
  </r>
  <r>
    <x v="23"/>
    <s v="Juli"/>
    <n v="2023"/>
    <s v="Lørdag"/>
  </r>
  <r>
    <x v="8"/>
    <s v="Juli"/>
    <n v="2023"/>
    <s v="Tirsdag"/>
  </r>
  <r>
    <x v="18"/>
    <s v="Juli"/>
    <n v="2023"/>
    <s v="Fredag"/>
  </r>
  <r>
    <x v="2"/>
    <s v="Juli"/>
    <n v="2023"/>
    <s v="Søndag"/>
  </r>
  <r>
    <x v="27"/>
    <s v="August"/>
    <n v="2023"/>
    <s v="Søndag"/>
  </r>
  <r>
    <x v="25"/>
    <s v="August"/>
    <n v="2023"/>
    <s v="Lørdag"/>
  </r>
  <r>
    <x v="13"/>
    <s v="August"/>
    <n v="2023"/>
    <s v="Søndag"/>
  </r>
  <r>
    <x v="2"/>
    <s v="August"/>
    <n v="2023"/>
    <s v="Onsdag"/>
  </r>
  <r>
    <x v="20"/>
    <s v="September"/>
    <n v="2023"/>
    <s v="Lørdag"/>
  </r>
  <r>
    <x v="16"/>
    <s v="September"/>
    <n v="2023"/>
    <s v="Søndag"/>
  </r>
  <r>
    <x v="2"/>
    <s v="September"/>
    <n v="2023"/>
    <s v="Lørdag"/>
  </r>
  <r>
    <x v="9"/>
    <s v="Oktober"/>
    <n v="2023"/>
    <s v="Søndag"/>
  </r>
  <r>
    <x v="19"/>
    <s v="Oktober"/>
    <n v="2023"/>
    <s v="Lørdag"/>
  </r>
  <r>
    <x v="22"/>
    <s v="Oktober"/>
    <n v="2023"/>
    <s v="Søndag"/>
  </r>
  <r>
    <x v="28"/>
    <s v="Oktober"/>
    <n v="2023"/>
    <s v="Tirsdag"/>
  </r>
  <r>
    <x v="29"/>
    <s v="Oktober"/>
    <n v="2023"/>
    <s v="Lørdag"/>
  </r>
  <r>
    <x v="15"/>
    <s v="Oktober"/>
    <n v="2023"/>
    <s v="Mandag"/>
  </r>
  <r>
    <x v="11"/>
    <s v="Oktober"/>
    <n v="2023"/>
    <s v="Søndag"/>
  </r>
  <r>
    <x v="13"/>
    <s v="Oktober"/>
    <n v="2023"/>
    <s v="Fredag"/>
  </r>
  <r>
    <x v="18"/>
    <s v="Oktober"/>
    <n v="2023"/>
    <s v="Lørdag"/>
  </r>
  <r>
    <x v="7"/>
    <s v="Oktober"/>
    <n v="2023"/>
    <s v="Søndag"/>
  </r>
  <r>
    <x v="10"/>
    <s v="November"/>
    <n v="2023"/>
    <s v="Søndag"/>
  </r>
  <r>
    <x v="4"/>
    <s v="November"/>
    <n v="2023"/>
    <s v="Lørdag"/>
  </r>
  <r>
    <x v="8"/>
    <s v="November"/>
    <n v="2023"/>
    <s v="Lørdag"/>
  </r>
  <r>
    <x v="21"/>
    <s v="December"/>
    <n v="2023"/>
    <s v="Søndag"/>
  </r>
  <r>
    <x v="28"/>
    <s v="December"/>
    <n v="2023"/>
    <s v="Søndag"/>
  </r>
  <r>
    <x v="3"/>
    <s v="December"/>
    <n v="2023"/>
    <s v="Onsdag"/>
  </r>
  <r>
    <x v="31"/>
    <m/>
    <m/>
    <m/>
  </r>
  <r>
    <x v="31"/>
    <m/>
    <m/>
    <m/>
  </r>
  <r>
    <x v="31"/>
    <m/>
    <m/>
    <m/>
  </r>
  <r>
    <x v="31"/>
    <m/>
    <m/>
    <m/>
  </r>
  <r>
    <x v="31"/>
    <m/>
    <m/>
    <m/>
  </r>
  <r>
    <x v="31"/>
    <m/>
    <m/>
    <m/>
  </r>
  <r>
    <x v="31"/>
    <m/>
    <m/>
    <m/>
  </r>
  <r>
    <x v="31"/>
    <m/>
    <m/>
    <m/>
  </r>
  <r>
    <x v="31"/>
    <m/>
    <m/>
    <m/>
  </r>
  <r>
    <x v="31"/>
    <m/>
    <m/>
    <m/>
  </r>
  <r>
    <x v="31"/>
    <m/>
    <m/>
    <m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3">
  <r>
    <n v="23"/>
    <s v="Maj"/>
    <x v="0"/>
    <s v="Søndag"/>
  </r>
  <r>
    <n v="25"/>
    <s v="September"/>
    <x v="1"/>
    <s v="Søndag"/>
  </r>
  <r>
    <n v="30"/>
    <s v="September"/>
    <x v="2"/>
    <s v="Søndag"/>
  </r>
  <r>
    <n v="20"/>
    <s v="September"/>
    <x v="3"/>
    <s v="Søndag"/>
  </r>
  <r>
    <n v="11"/>
    <s v="April"/>
    <x v="4"/>
    <s v="Søndag"/>
  </r>
  <r>
    <n v="9"/>
    <s v="Oktober"/>
    <x v="4"/>
    <s v="Lørdag"/>
  </r>
  <r>
    <n v="25"/>
    <s v="September"/>
    <x v="5"/>
    <s v="Søndag"/>
  </r>
  <r>
    <n v="20"/>
    <s v="Maj"/>
    <x v="6"/>
    <s v="Søndag"/>
  </r>
  <r>
    <n v="21"/>
    <s v="Oktober"/>
    <x v="6"/>
    <s v="Søndag"/>
  </r>
  <r>
    <n v="29"/>
    <s v="Juni"/>
    <x v="7"/>
    <s v="Lørdag"/>
  </r>
  <r>
    <n v="18"/>
    <s v="Januar"/>
    <x v="8"/>
    <s v="Lørdag"/>
  </r>
  <r>
    <n v="1"/>
    <s v="Februar"/>
    <x v="8"/>
    <s v="Søndag"/>
  </r>
  <r>
    <n v="5"/>
    <s v="Februar"/>
    <x v="8"/>
    <s v="Onsdag"/>
  </r>
  <r>
    <n v="22"/>
    <s v="Februar"/>
    <x v="8"/>
    <s v="Lørdag"/>
  </r>
  <r>
    <n v="1"/>
    <s v="Marts"/>
    <x v="8"/>
    <s v="Lørdag"/>
  </r>
  <r>
    <n v="22"/>
    <s v="Marts"/>
    <x v="8"/>
    <s v="Lørdag"/>
  </r>
  <r>
    <n v="29"/>
    <s v="Marts"/>
    <x v="8"/>
    <s v="Lørdag"/>
  </r>
  <r>
    <n v="6"/>
    <s v="April"/>
    <x v="8"/>
    <s v="Søndag"/>
  </r>
  <r>
    <n v="27"/>
    <s v="April"/>
    <x v="8"/>
    <s v="Søndag"/>
  </r>
  <r>
    <n v="17"/>
    <s v="Maj"/>
    <x v="8"/>
    <s v="Lørdag"/>
  </r>
  <r>
    <n v="29"/>
    <s v="Maj"/>
    <x v="8"/>
    <s v="Torsdag"/>
  </r>
  <r>
    <n v="9"/>
    <s v="Juni"/>
    <x v="8"/>
    <s v="Mandag"/>
  </r>
  <r>
    <n v="20"/>
    <s v="Juni"/>
    <x v="8"/>
    <s v="Fredag"/>
  </r>
  <r>
    <n v="21"/>
    <s v="Juni"/>
    <x v="8"/>
    <s v="Lørdag"/>
  </r>
  <r>
    <n v="22"/>
    <s v="Juni"/>
    <x v="8"/>
    <s v="Søndag"/>
  </r>
  <r>
    <n v="6"/>
    <s v="Juli"/>
    <x v="8"/>
    <s v="Søndag"/>
  </r>
  <r>
    <n v="30"/>
    <s v="Juli"/>
    <x v="8"/>
    <s v="Onsdag"/>
  </r>
  <r>
    <n v="16"/>
    <s v="August"/>
    <x v="8"/>
    <s v="Lørdag"/>
  </r>
  <r>
    <n v="16"/>
    <s v="August"/>
    <x v="8"/>
    <s v="Lørdag"/>
  </r>
  <r>
    <n v="23"/>
    <s v="August"/>
    <x v="8"/>
    <s v="Lørdag"/>
  </r>
  <r>
    <n v="24"/>
    <s v="Maj"/>
    <x v="9"/>
    <s v="Søndag"/>
  </r>
  <r>
    <n v="17"/>
    <s v="Juli"/>
    <x v="9"/>
    <s v="Fredag"/>
  </r>
  <r>
    <n v="29"/>
    <s v="August"/>
    <x v="9"/>
    <s v="Lørdag"/>
  </r>
  <r>
    <n v="26"/>
    <s v="Oktober"/>
    <x v="9"/>
    <s v="Mandag"/>
  </r>
  <r>
    <n v="6"/>
    <s v="Februar"/>
    <x v="10"/>
    <s v="Lørdag"/>
  </r>
  <r>
    <n v="28"/>
    <s v="Marts"/>
    <x v="10"/>
    <s v="Mandag"/>
  </r>
  <r>
    <n v="22"/>
    <s v="April"/>
    <x v="10"/>
    <s v="Fredag"/>
  </r>
  <r>
    <n v="30"/>
    <s v="April"/>
    <x v="10"/>
    <s v="Lørdag"/>
  </r>
  <r>
    <n v="1"/>
    <s v="Maj"/>
    <x v="10"/>
    <s v="Søndag"/>
  </r>
  <r>
    <n v="7"/>
    <s v="Maj"/>
    <x v="10"/>
    <s v="Lørdag"/>
  </r>
  <r>
    <n v="25"/>
    <s v="Juni"/>
    <x v="10"/>
    <s v="Lørdag"/>
  </r>
  <r>
    <n v="26"/>
    <s v="Juni"/>
    <x v="10"/>
    <s v="Søndag"/>
  </r>
  <r>
    <n v="2"/>
    <s v="Juli"/>
    <x v="10"/>
    <s v="Lørdag"/>
  </r>
  <r>
    <n v="3"/>
    <s v="Juli"/>
    <x v="10"/>
    <s v="Søndag"/>
  </r>
  <r>
    <n v="9"/>
    <s v="Juli"/>
    <x v="10"/>
    <s v="Lørdag"/>
  </r>
  <r>
    <n v="27"/>
    <s v="August"/>
    <x v="10"/>
    <s v="Lørdag"/>
  </r>
  <r>
    <n v="16"/>
    <s v="Oktober"/>
    <x v="10"/>
    <s v="Søndag"/>
  </r>
  <r>
    <n v="27"/>
    <s v="Oktober"/>
    <x v="10"/>
    <s v="Onsdag"/>
  </r>
  <r>
    <n v="3"/>
    <s v="December"/>
    <x v="10"/>
    <s v="Lørdag"/>
  </r>
  <r>
    <n v="8"/>
    <s v="Januar"/>
    <x v="11"/>
    <s v="Søndag"/>
  </r>
  <r>
    <n v="15"/>
    <s v="Januar"/>
    <x v="11"/>
    <s v="Søndag"/>
  </r>
  <r>
    <n v="21"/>
    <s v="Januar"/>
    <x v="11"/>
    <s v="Lørdag"/>
  </r>
  <r>
    <n v="29"/>
    <s v="Januar"/>
    <x v="11"/>
    <s v="Søndag"/>
  </r>
  <r>
    <n v="4"/>
    <s v="Februar"/>
    <x v="11"/>
    <s v="Lørdag"/>
  </r>
  <r>
    <n v="19"/>
    <s v="Februar"/>
    <x v="11"/>
    <s v="Søndag"/>
  </r>
  <r>
    <n v="25"/>
    <s v="Februar"/>
    <x v="11"/>
    <s v="Lørdag"/>
  </r>
  <r>
    <n v="11"/>
    <s v="Marts"/>
    <x v="11"/>
    <s v="Lørdag"/>
  </r>
  <r>
    <n v="16"/>
    <s v="Marts"/>
    <x v="11"/>
    <s v="Torsdag"/>
  </r>
  <r>
    <n v="19"/>
    <s v="Marts"/>
    <x v="11"/>
    <s v="Søndag"/>
  </r>
  <r>
    <n v="25"/>
    <s v="Marts"/>
    <x v="11"/>
    <s v="Lørdag"/>
  </r>
  <r>
    <n v="2"/>
    <s v="April"/>
    <x v="11"/>
    <s v="Søndag"/>
  </r>
  <r>
    <n v="15"/>
    <s v="April"/>
    <x v="11"/>
    <s v="Lørdag"/>
  </r>
  <r>
    <n v="7"/>
    <s v="Maj"/>
    <x v="11"/>
    <s v="Søndag"/>
  </r>
  <r>
    <n v="12"/>
    <s v="Maj"/>
    <x v="11"/>
    <s v="Fredag"/>
  </r>
  <r>
    <n v="17"/>
    <s v="Maj"/>
    <x v="11"/>
    <s v="Onsdag"/>
  </r>
  <r>
    <n v="21"/>
    <s v="Maj"/>
    <x v="11"/>
    <s v="Søndag"/>
  </r>
  <r>
    <n v="25"/>
    <s v="Maj"/>
    <x v="11"/>
    <s v="Torsdag"/>
  </r>
  <r>
    <n v="23"/>
    <s v="Juni"/>
    <x v="11"/>
    <s v="Fredag"/>
  </r>
  <r>
    <n v="24"/>
    <s v="Juni"/>
    <x v="11"/>
    <s v="Lørdag"/>
  </r>
  <r>
    <n v="25"/>
    <s v="Juni"/>
    <x v="11"/>
    <s v="Søndag"/>
  </r>
  <r>
    <n v="1"/>
    <s v="Juli"/>
    <x v="11"/>
    <s v="Lørdag"/>
  </r>
  <r>
    <n v="9"/>
    <s v="Juli"/>
    <x v="11"/>
    <s v="Søndag"/>
  </r>
  <r>
    <n v="13"/>
    <s v="Juli"/>
    <x v="11"/>
    <s v="Torsdag"/>
  </r>
  <r>
    <n v="15"/>
    <s v="Juli"/>
    <x v="11"/>
    <s v="Lørdag"/>
  </r>
  <r>
    <n v="19"/>
    <s v="Juli"/>
    <x v="11"/>
    <s v="Onsdag"/>
  </r>
  <r>
    <n v="22"/>
    <s v="Juli"/>
    <x v="11"/>
    <s v="Lørdag"/>
  </r>
  <r>
    <n v="23"/>
    <s v="Juli"/>
    <x v="11"/>
    <s v="Søndag"/>
  </r>
  <r>
    <n v="25"/>
    <s v="Juli"/>
    <x v="11"/>
    <s v="Tirsdag"/>
  </r>
  <r>
    <n v="5"/>
    <s v="August"/>
    <x v="11"/>
    <s v="Lørdag"/>
  </r>
  <r>
    <n v="12"/>
    <s v="August"/>
    <x v="11"/>
    <s v="Lørdag"/>
  </r>
  <r>
    <n v="13"/>
    <s v="August"/>
    <x v="11"/>
    <s v="Søndag"/>
  </r>
  <r>
    <n v="17"/>
    <s v="August"/>
    <x v="11"/>
    <s v="Torsdag"/>
  </r>
  <r>
    <n v="23"/>
    <s v="August"/>
    <x v="11"/>
    <s v="Onsdag"/>
  </r>
  <r>
    <n v="26"/>
    <s v="August"/>
    <x v="11"/>
    <s v="Lørdag"/>
  </r>
  <r>
    <n v="24"/>
    <s v="September"/>
    <x v="11"/>
    <s v="Søndag"/>
  </r>
  <r>
    <n v="29"/>
    <s v="Oktober"/>
    <x v="11"/>
    <s v="Søndag"/>
  </r>
  <r>
    <n v="3"/>
    <s v="November"/>
    <x v="11"/>
    <s v="Fredag"/>
  </r>
  <r>
    <n v="19"/>
    <s v="November"/>
    <x v="11"/>
    <s v="Søndag"/>
  </r>
  <r>
    <n v="26"/>
    <s v="November"/>
    <x v="11"/>
    <s v="Søndag"/>
  </r>
  <r>
    <n v="4"/>
    <s v="December"/>
    <x v="11"/>
    <s v="Søndag"/>
  </r>
  <r>
    <n v="10"/>
    <s v="December"/>
    <x v="11"/>
    <s v="Søndag"/>
  </r>
  <r>
    <n v="13"/>
    <s v="December"/>
    <x v="11"/>
    <s v="Onsdag"/>
  </r>
  <r>
    <n v="17"/>
    <s v="December"/>
    <x v="11"/>
    <s v="Søndag"/>
  </r>
  <r>
    <n v="23"/>
    <s v="December"/>
    <x v="11"/>
    <s v="Lørdag"/>
  </r>
  <r>
    <n v="27"/>
    <s v="December"/>
    <x v="11"/>
    <s v="Onsdag"/>
  </r>
  <r>
    <n v="30"/>
    <s v="December"/>
    <x v="11"/>
    <s v="Lørdag"/>
  </r>
  <r>
    <n v="5"/>
    <s v="Januar"/>
    <x v="12"/>
    <s v="Fredag"/>
  </r>
  <r>
    <n v="6"/>
    <s v="Januar"/>
    <x v="12"/>
    <s v="Lørdag"/>
  </r>
  <r>
    <n v="13"/>
    <s v="Januar"/>
    <x v="12"/>
    <s v="Lørdag"/>
  </r>
  <r>
    <n v="14"/>
    <s v="Januar"/>
    <x v="12"/>
    <s v="Søndag"/>
  </r>
  <r>
    <n v="27"/>
    <s v="Januar"/>
    <x v="12"/>
    <s v="Lørdag"/>
  </r>
  <r>
    <n v="3"/>
    <s v="Februar"/>
    <x v="12"/>
    <s v="Lørdag"/>
  </r>
  <r>
    <n v="10"/>
    <s v="Februar"/>
    <x v="12"/>
    <s v="Lørdag"/>
  </r>
  <r>
    <n v="14"/>
    <s v="Februar"/>
    <x v="12"/>
    <s v="Onsdag"/>
  </r>
  <r>
    <n v="17"/>
    <s v="Februar"/>
    <x v="12"/>
    <s v="Lørdag"/>
  </r>
  <r>
    <n v="18"/>
    <s v="Februar"/>
    <x v="12"/>
    <s v="Søndag"/>
  </r>
  <r>
    <n v="24"/>
    <s v="Februar"/>
    <x v="12"/>
    <s v="Lørdag"/>
  </r>
  <r>
    <n v="25"/>
    <s v="Februar"/>
    <x v="12"/>
    <s v="Søndag"/>
  </r>
  <r>
    <n v="10"/>
    <s v="Marts"/>
    <x v="12"/>
    <s v="Lørdag"/>
  </r>
  <r>
    <n v="17"/>
    <s v="Marts"/>
    <x v="12"/>
    <s v="Lørdag"/>
  </r>
  <r>
    <n v="29"/>
    <s v="Marts"/>
    <x v="12"/>
    <s v="Torsdag"/>
  </r>
  <r>
    <n v="8"/>
    <s v="April"/>
    <x v="12"/>
    <s v="Søndag"/>
  </r>
  <r>
    <n v="22"/>
    <s v="April"/>
    <x v="12"/>
    <s v="Søndag"/>
  </r>
  <r>
    <n v="29"/>
    <s v="April"/>
    <x v="12"/>
    <s v="Søndag"/>
  </r>
  <r>
    <n v="10"/>
    <s v="Maj"/>
    <x v="12"/>
    <s v="Torsdag"/>
  </r>
  <r>
    <n v="13"/>
    <s v="Maj"/>
    <x v="12"/>
    <s v="Søndag"/>
  </r>
  <r>
    <n v="16"/>
    <s v="Maj"/>
    <x v="12"/>
    <s v="Onsdag"/>
  </r>
  <r>
    <n v="19"/>
    <s v="Maj"/>
    <x v="12"/>
    <s v="Lørdag"/>
  </r>
  <r>
    <n v="20"/>
    <s v="Maj"/>
    <x v="12"/>
    <s v="Søndag"/>
  </r>
  <r>
    <n v="27"/>
    <s v="Maj"/>
    <x v="12"/>
    <s v="Søndag"/>
  </r>
  <r>
    <n v="1"/>
    <s v="Juni"/>
    <x v="12"/>
    <s v="Fredag"/>
  </r>
  <r>
    <n v="2"/>
    <s v="Juni"/>
    <x v="12"/>
    <s v="Lørdag"/>
  </r>
  <r>
    <n v="3"/>
    <s v="Juni"/>
    <x v="12"/>
    <s v="Søndag"/>
  </r>
  <r>
    <n v="4"/>
    <s v="Juni"/>
    <x v="12"/>
    <s v="Mandag"/>
  </r>
  <r>
    <n v="5"/>
    <s v="Juni"/>
    <x v="12"/>
    <s v="Tirsdag"/>
  </r>
  <r>
    <n v="20"/>
    <s v="Juni"/>
    <x v="12"/>
    <s v="Onsdag"/>
  </r>
  <r>
    <n v="3"/>
    <s v="August"/>
    <x v="12"/>
    <s v="Fredag"/>
  </r>
  <r>
    <n v="18"/>
    <s v="August"/>
    <x v="12"/>
    <s v="Lørdag"/>
  </r>
  <r>
    <n v="1"/>
    <s v="September"/>
    <x v="12"/>
    <s v="Lørdag"/>
  </r>
  <r>
    <n v="16"/>
    <s v="September"/>
    <x v="12"/>
    <s v="Søndag"/>
  </r>
  <r>
    <n v="23"/>
    <s v="September"/>
    <x v="12"/>
    <s v="Søndag"/>
  </r>
  <r>
    <n v="30"/>
    <s v="September"/>
    <x v="12"/>
    <s v="Søndag"/>
  </r>
  <r>
    <n v="14"/>
    <s v="Oktober"/>
    <x v="12"/>
    <s v="Søndag"/>
  </r>
  <r>
    <n v="21"/>
    <s v="Oktober"/>
    <x v="12"/>
    <s v="Søndag"/>
  </r>
  <r>
    <n v="28"/>
    <s v="Oktober"/>
    <x v="12"/>
    <s v="Søndag"/>
  </r>
  <r>
    <n v="4"/>
    <s v="November"/>
    <x v="12"/>
    <s v="Søndag"/>
  </r>
  <r>
    <n v="17"/>
    <s v="November"/>
    <x v="12"/>
    <s v="Lørdag"/>
  </r>
  <r>
    <n v="23"/>
    <s v="December"/>
    <x v="12"/>
    <s v="Søndag"/>
  </r>
  <r>
    <n v="29"/>
    <s v="December"/>
    <x v="12"/>
    <s v="Lørdag"/>
  </r>
  <r>
    <n v="20"/>
    <s v="Januar"/>
    <x v="13"/>
    <s v="Søndag"/>
  </r>
  <r>
    <n v="9"/>
    <s v="Februar"/>
    <x v="13"/>
    <s v="Lørdag"/>
  </r>
  <r>
    <n v="23"/>
    <s v="Februar"/>
    <x v="13"/>
    <s v="Lørdag"/>
  </r>
  <r>
    <n v="31"/>
    <s v="Marts"/>
    <x v="13"/>
    <s v="Søndag"/>
  </r>
  <r>
    <n v="14"/>
    <s v="April"/>
    <x v="13"/>
    <s v="Søndag"/>
  </r>
  <r>
    <n v="18"/>
    <s v="April"/>
    <x v="13"/>
    <s v="Torsdag"/>
  </r>
  <r>
    <n v="27"/>
    <s v="April"/>
    <x v="13"/>
    <s v="Lørdag"/>
  </r>
  <r>
    <n v="5"/>
    <s v="Maj"/>
    <x v="13"/>
    <s v="Søndag"/>
  </r>
  <r>
    <n v="11"/>
    <s v="Maj"/>
    <x v="13"/>
    <s v="Lørdag"/>
  </r>
  <r>
    <n v="17"/>
    <s v="Maj"/>
    <x v="13"/>
    <s v="Fredag"/>
  </r>
  <r>
    <n v="19"/>
    <s v="Maj"/>
    <x v="13"/>
    <s v="Søndag"/>
  </r>
  <r>
    <n v="26"/>
    <s v="Maj"/>
    <x v="13"/>
    <s v="Søndag"/>
  </r>
  <r>
    <n v="9"/>
    <s v="Juni"/>
    <x v="13"/>
    <s v="Søndag"/>
  </r>
  <r>
    <n v="23"/>
    <s v="Juni"/>
    <x v="13"/>
    <s v="Søndag"/>
  </r>
  <r>
    <n v="29"/>
    <s v="Juni"/>
    <x v="13"/>
    <s v="Lørdag"/>
  </r>
  <r>
    <n v="24"/>
    <s v="Juli"/>
    <x v="13"/>
    <s v="Onsdag"/>
  </r>
  <r>
    <n v="28"/>
    <s v="Juli"/>
    <x v="13"/>
    <s v="Søndag"/>
  </r>
  <r>
    <n v="3"/>
    <s v="August"/>
    <x v="13"/>
    <s v="Lørdag"/>
  </r>
  <r>
    <n v="18"/>
    <s v="August"/>
    <x v="13"/>
    <s v="Søndag"/>
  </r>
  <r>
    <n v="24"/>
    <s v="August"/>
    <x v="13"/>
    <s v="Lørdag"/>
  </r>
  <r>
    <n v="31"/>
    <s v="August"/>
    <x v="13"/>
    <s v="Lørdag"/>
  </r>
  <r>
    <n v="7"/>
    <s v="September"/>
    <x v="13"/>
    <s v="Lørdag"/>
  </r>
  <r>
    <n v="22"/>
    <s v="September"/>
    <x v="13"/>
    <s v="Søndag"/>
  </r>
  <r>
    <n v="28"/>
    <s v="September"/>
    <x v="13"/>
    <s v="Lørdag"/>
  </r>
  <r>
    <n v="6"/>
    <s v="Oktober"/>
    <x v="13"/>
    <s v="Søndag"/>
  </r>
  <r>
    <n v="13"/>
    <s v="Oktober"/>
    <x v="13"/>
    <s v="Søndag"/>
  </r>
  <r>
    <n v="20"/>
    <s v="Oktober"/>
    <x v="13"/>
    <s v="Søndag"/>
  </r>
  <r>
    <n v="3"/>
    <s v="November"/>
    <x v="13"/>
    <s v="Søndag"/>
  </r>
  <r>
    <n v="10"/>
    <s v="November"/>
    <x v="13"/>
    <s v="Søndag"/>
  </r>
  <r>
    <n v="30"/>
    <s v="November"/>
    <x v="13"/>
    <s v="Lørdag"/>
  </r>
  <r>
    <n v="8"/>
    <s v="December"/>
    <x v="13"/>
    <s v="Søndag"/>
  </r>
  <r>
    <n v="22"/>
    <s v="December"/>
    <x v="13"/>
    <s v="Søndag"/>
  </r>
  <r>
    <n v="24"/>
    <s v="December"/>
    <x v="13"/>
    <s v="Tirsdag"/>
  </r>
  <r>
    <n v="28"/>
    <s v="December"/>
    <x v="13"/>
    <s v="Lørdag"/>
  </r>
  <r>
    <n v="5"/>
    <s v="Januar"/>
    <x v="14"/>
    <s v="Søndag"/>
  </r>
  <r>
    <n v="20"/>
    <s v="Januar"/>
    <x v="14"/>
    <s v="Mandag"/>
  </r>
  <r>
    <n v="26"/>
    <s v="Januar"/>
    <x v="14"/>
    <s v="Søndag"/>
  </r>
  <r>
    <n v="1"/>
    <s v="Februar"/>
    <x v="14"/>
    <s v="Lørdag"/>
  </r>
  <r>
    <n v="9"/>
    <s v="Februar"/>
    <x v="14"/>
    <s v="Søndag"/>
  </r>
  <r>
    <n v="23"/>
    <s v="Februar"/>
    <x v="14"/>
    <s v="Søndag"/>
  </r>
  <r>
    <n v="29"/>
    <s v="Februar"/>
    <x v="14"/>
    <s v="Lørdag"/>
  </r>
  <r>
    <n v="7"/>
    <s v="Marts"/>
    <x v="14"/>
    <s v="Lørdag"/>
  </r>
  <r>
    <n v="8"/>
    <s v="Marts"/>
    <x v="14"/>
    <s v="Søndag"/>
  </r>
  <r>
    <n v="31"/>
    <s v="Maj"/>
    <x v="14"/>
    <s v="Søndag"/>
  </r>
  <r>
    <n v="5"/>
    <s v="Juni"/>
    <x v="14"/>
    <s v="Fredag"/>
  </r>
  <r>
    <n v="13"/>
    <s v="Juni"/>
    <x v="14"/>
    <s v="Lørdag"/>
  </r>
  <r>
    <n v="14"/>
    <s v="Juni"/>
    <x v="14"/>
    <s v="Søndag"/>
  </r>
  <r>
    <n v="24"/>
    <s v="Juni"/>
    <x v="14"/>
    <s v="Onsdag"/>
  </r>
  <r>
    <n v="27"/>
    <s v="Juni"/>
    <x v="14"/>
    <s v="Lørdag"/>
  </r>
  <r>
    <n v="5"/>
    <s v="Juli"/>
    <x v="14"/>
    <s v="Søndag"/>
  </r>
  <r>
    <n v="8"/>
    <s v="Juli"/>
    <x v="14"/>
    <s v="Onsdag"/>
  </r>
  <r>
    <n v="9"/>
    <s v="Juli"/>
    <x v="14"/>
    <s v="Torsdag"/>
  </r>
  <r>
    <n v="10"/>
    <s v="Juli"/>
    <x v="14"/>
    <s v="Fredag"/>
  </r>
  <r>
    <n v="11"/>
    <s v="Juli"/>
    <x v="14"/>
    <s v="Lørdag"/>
  </r>
  <r>
    <n v="12"/>
    <s v="Juli"/>
    <x v="14"/>
    <s v="Søndag"/>
  </r>
  <r>
    <n v="18"/>
    <s v="Juli"/>
    <x v="14"/>
    <s v="Lørdag"/>
  </r>
  <r>
    <n v="19"/>
    <s v="Juli"/>
    <x v="14"/>
    <s v="Søndag"/>
  </r>
  <r>
    <n v="24"/>
    <s v="Juli"/>
    <x v="14"/>
    <s v="Fredag"/>
  </r>
  <r>
    <n v="26"/>
    <s v="Juli"/>
    <x v="14"/>
    <s v="Søndag"/>
  </r>
  <r>
    <n v="30"/>
    <s v="Juli"/>
    <x v="14"/>
    <s v="Torsdag"/>
  </r>
  <r>
    <n v="1"/>
    <s v="August"/>
    <x v="14"/>
    <s v="Lørdag"/>
  </r>
  <r>
    <n v="8"/>
    <s v="August"/>
    <x v="14"/>
    <s v="Lørdag"/>
  </r>
  <r>
    <n v="22"/>
    <s v="August"/>
    <x v="14"/>
    <s v="Lørdag"/>
  </r>
  <r>
    <n v="31"/>
    <s v="August"/>
    <x v="14"/>
    <s v="Mandag"/>
  </r>
  <r>
    <n v="12"/>
    <s v="September"/>
    <x v="14"/>
    <s v="Lørdag"/>
  </r>
  <r>
    <n v="19"/>
    <s v="September"/>
    <x v="14"/>
    <s v="Lørdag"/>
  </r>
  <r>
    <n v="26"/>
    <s v="September"/>
    <x v="14"/>
    <s v="Lørdag"/>
  </r>
  <r>
    <n v="4"/>
    <s v="Oktober"/>
    <x v="14"/>
    <s v="Søndag"/>
  </r>
  <r>
    <n v="10"/>
    <s v="Oktober"/>
    <x v="14"/>
    <s v="Lørdag"/>
  </r>
  <r>
    <n v="23"/>
    <s v="Oktober"/>
    <x v="14"/>
    <s v="Fredag"/>
  </r>
  <r>
    <n v="24"/>
    <s v="Oktober"/>
    <x v="14"/>
    <s v="Lørdag"/>
  </r>
  <r>
    <n v="25"/>
    <s v="Oktober"/>
    <x v="14"/>
    <s v="Søndag"/>
  </r>
  <r>
    <n v="1"/>
    <s v="November"/>
    <x v="14"/>
    <s v="Søndag"/>
  </r>
  <r>
    <n v="7"/>
    <s v="November"/>
    <x v="14"/>
    <s v="Lørdag"/>
  </r>
  <r>
    <n v="15"/>
    <s v="November"/>
    <x v="14"/>
    <s v="Søndag"/>
  </r>
  <r>
    <n v="29"/>
    <s v="November"/>
    <x v="14"/>
    <s v="Søndag"/>
  </r>
  <r>
    <n v="12"/>
    <s v="December"/>
    <x v="14"/>
    <s v="Lørdag"/>
  </r>
  <r>
    <n v="13"/>
    <s v="December"/>
    <x v="14"/>
    <s v="Søndag"/>
  </r>
  <r>
    <n v="30"/>
    <s v="December"/>
    <x v="14"/>
    <s v="Onsdag"/>
  </r>
  <r>
    <n v="7"/>
    <s v="Marts"/>
    <x v="15"/>
    <s v="Søndag"/>
  </r>
  <r>
    <n v="14"/>
    <s v="Marts"/>
    <x v="15"/>
    <s v="Søndag"/>
  </r>
  <r>
    <n v="28"/>
    <s v="Marts"/>
    <x v="15"/>
    <s v="Søndag"/>
  </r>
  <r>
    <n v="1"/>
    <s v="April"/>
    <x v="15"/>
    <s v="Torsdag"/>
  </r>
  <r>
    <n v="3"/>
    <s v="April"/>
    <x v="15"/>
    <s v="Lørdag"/>
  </r>
  <r>
    <n v="4"/>
    <s v="April"/>
    <x v="15"/>
    <s v="Søndag"/>
  </r>
  <r>
    <n v="24"/>
    <s v="April"/>
    <x v="16"/>
    <s v="Søndag"/>
  </r>
  <r>
    <n v="15"/>
    <s v="Maj"/>
    <x v="16"/>
    <s v="Søndag"/>
  </r>
  <r>
    <n v="30"/>
    <s v="Juli"/>
    <x v="16"/>
    <s v="Lørdag"/>
  </r>
  <r>
    <n v="7"/>
    <s v="August"/>
    <x v="16"/>
    <s v="Søndag"/>
  </r>
  <r>
    <n v="27"/>
    <s v="August"/>
    <x v="16"/>
    <s v="Lørdag"/>
  </r>
  <r>
    <n v="4"/>
    <s v="September"/>
    <x v="16"/>
    <s v="Søndag"/>
  </r>
  <r>
    <n v="18"/>
    <s v="September"/>
    <x v="16"/>
    <s v="Søndag"/>
  </r>
  <r>
    <n v="25"/>
    <s v="September"/>
    <x v="16"/>
    <s v="Søndag"/>
  </r>
  <r>
    <n v="9"/>
    <s v="Oktober"/>
    <x v="16"/>
    <s v="Søndag"/>
  </r>
  <r>
    <n v="30"/>
    <s v="Oktober"/>
    <x v="16"/>
    <s v="Søndag"/>
  </r>
  <r>
    <n v="4"/>
    <s v="November"/>
    <x v="16"/>
    <s v="Fredag"/>
  </r>
  <r>
    <n v="5"/>
    <s v="November"/>
    <x v="16"/>
    <s v="Lørdag"/>
  </r>
  <r>
    <n v="6"/>
    <s v="November"/>
    <x v="16"/>
    <s v="Søndag"/>
  </r>
  <r>
    <n v="13"/>
    <s v="November"/>
    <x v="16"/>
    <s v="Søndag"/>
  </r>
  <r>
    <n v="20"/>
    <s v="November"/>
    <x v="16"/>
    <s v="Søndag"/>
  </r>
  <r>
    <n v="27"/>
    <s v="November"/>
    <x v="16"/>
    <s v="Søndag"/>
  </r>
  <r>
    <n v="4"/>
    <s v="December"/>
    <x v="16"/>
    <s v="Søndag"/>
  </r>
  <r>
    <n v="11"/>
    <s v="December"/>
    <x v="16"/>
    <s v="Søndag"/>
  </r>
  <r>
    <n v="19"/>
    <s v="December"/>
    <x v="16"/>
    <s v="Søndag"/>
  </r>
  <r>
    <n v="23"/>
    <s v="December"/>
    <x v="16"/>
    <s v="Fredag"/>
  </r>
  <r>
    <n v="26"/>
    <s v="December"/>
    <x v="16"/>
    <s v="Mandag"/>
  </r>
  <r>
    <n v="14"/>
    <s v="Januar"/>
    <x v="17"/>
    <s v="Lørdag"/>
  </r>
  <r>
    <n v="22"/>
    <s v="Januar"/>
    <x v="17"/>
    <s v="Søndag"/>
  </r>
  <r>
    <n v="29"/>
    <s v="Januar"/>
    <x v="17"/>
    <s v="Søndag"/>
  </r>
  <r>
    <n v="12"/>
    <s v="Februar"/>
    <x v="17"/>
    <s v="Søndag"/>
  </r>
  <r>
    <n v="19"/>
    <s v="Februar"/>
    <x v="17"/>
    <s v="Søndag"/>
  </r>
  <r>
    <n v="25"/>
    <s v="Februar"/>
    <x v="17"/>
    <s v="Lørdag"/>
  </r>
  <r>
    <n v="5"/>
    <s v="Marts"/>
    <x v="17"/>
    <s v="Søndag"/>
  </r>
  <r>
    <n v="13"/>
    <s v="Marts"/>
    <x v="17"/>
    <s v="Søndag"/>
  </r>
  <r>
    <n v="18"/>
    <s v="Marts"/>
    <x v="17"/>
    <s v="Søndag"/>
  </r>
  <r>
    <n v="24"/>
    <s v="Marts"/>
    <x v="17"/>
    <s v="Fredag"/>
  </r>
  <r>
    <n v="25"/>
    <s v="Marts"/>
    <x v="17"/>
    <s v="Lørdag"/>
  </r>
  <r>
    <n v="26"/>
    <s v="Marts"/>
    <x v="17"/>
    <s v="Søndag"/>
  </r>
  <r>
    <n v="6"/>
    <s v="April"/>
    <x v="17"/>
    <s v="Torsdag"/>
  </r>
  <r>
    <n v="23"/>
    <s v="April"/>
    <x v="17"/>
    <s v="Søndag"/>
  </r>
  <r>
    <n v="5"/>
    <s v="Maj"/>
    <x v="17"/>
    <s v="Fredag"/>
  </r>
  <r>
    <n v="14"/>
    <s v="Maj"/>
    <x v="17"/>
    <s v="Søndag"/>
  </r>
  <r>
    <n v="19"/>
    <s v="Maj"/>
    <x v="17"/>
    <s v="Fredag"/>
  </r>
  <r>
    <n v="28"/>
    <s v="Maj"/>
    <x v="17"/>
    <s v="Søndag"/>
  </r>
  <r>
    <n v="3"/>
    <s v="Juni"/>
    <x v="17"/>
    <s v="Lørdag"/>
  </r>
  <r>
    <n v="10"/>
    <s v="Juni"/>
    <x v="17"/>
    <s v="Lørdag"/>
  </r>
  <r>
    <n v="24"/>
    <s v="Juni"/>
    <x v="17"/>
    <s v="Lørdag"/>
  </r>
  <r>
    <n v="2"/>
    <s v="Juli"/>
    <x v="17"/>
    <s v="Søndag"/>
  </r>
  <r>
    <n v="6"/>
    <s v="Juli"/>
    <x v="17"/>
    <s v="Torsdag"/>
  </r>
  <r>
    <n v="7"/>
    <s v="Juli"/>
    <x v="17"/>
    <s v="Fredag"/>
  </r>
  <r>
    <n v="8"/>
    <s v="Juli"/>
    <x v="17"/>
    <s v="Lørdag"/>
  </r>
  <r>
    <n v="9"/>
    <s v="Juli"/>
    <x v="17"/>
    <s v="Søndag"/>
  </r>
  <r>
    <n v="15"/>
    <s v="Juli"/>
    <x v="17"/>
    <s v="Lørdag"/>
  </r>
  <r>
    <n v="18"/>
    <s v="Juli"/>
    <x v="17"/>
    <s v="Tirsdag"/>
  </r>
  <r>
    <n v="28"/>
    <s v="Juli"/>
    <x v="17"/>
    <s v="Fredag"/>
  </r>
  <r>
    <n v="30"/>
    <s v="Juli"/>
    <x v="17"/>
    <s v="Søndag"/>
  </r>
  <r>
    <n v="13"/>
    <s v="August"/>
    <x v="17"/>
    <s v="Søndag"/>
  </r>
  <r>
    <n v="19"/>
    <s v="August"/>
    <x v="17"/>
    <s v="Lørdag"/>
  </r>
  <r>
    <n v="27"/>
    <s v="August"/>
    <x v="17"/>
    <s v="Søndag"/>
  </r>
  <r>
    <n v="30"/>
    <s v="August"/>
    <x v="17"/>
    <s v="Onsdag"/>
  </r>
  <r>
    <n v="2"/>
    <s v="September"/>
    <x v="17"/>
    <s v="Lørdag"/>
  </r>
  <r>
    <n v="24"/>
    <s v="September"/>
    <x v="17"/>
    <s v="Søndag"/>
  </r>
  <r>
    <n v="30"/>
    <s v="September"/>
    <x v="17"/>
    <s v="Lørdag"/>
  </r>
  <r>
    <n v="1"/>
    <s v="Oktober"/>
    <x v="17"/>
    <s v="Søndag"/>
  </r>
  <r>
    <n v="7"/>
    <s v="Oktober"/>
    <x v="17"/>
    <s v="Lørdag"/>
  </r>
  <r>
    <n v="8"/>
    <s v="Oktober"/>
    <x v="17"/>
    <s v="Søndag"/>
  </r>
  <r>
    <n v="10"/>
    <s v="Oktober"/>
    <x v="17"/>
    <s v="Tirsdag"/>
  </r>
  <r>
    <n v="14"/>
    <s v="Oktober"/>
    <x v="17"/>
    <s v="Lørdag"/>
  </r>
  <r>
    <n v="16"/>
    <s v="Oktober"/>
    <x v="17"/>
    <s v="Mandag"/>
  </r>
  <r>
    <n v="22"/>
    <s v="Oktober"/>
    <x v="17"/>
    <s v="Søndag"/>
  </r>
  <r>
    <n v="27"/>
    <s v="Oktober"/>
    <x v="17"/>
    <s v="Fredag"/>
  </r>
  <r>
    <n v="28"/>
    <s v="Oktober"/>
    <x v="17"/>
    <s v="Lørdag"/>
  </r>
  <r>
    <n v="29"/>
    <s v="Oktober"/>
    <x v="17"/>
    <s v="Søndag"/>
  </r>
  <r>
    <n v="5"/>
    <s v="November"/>
    <x v="17"/>
    <s v="Søndag"/>
  </r>
  <r>
    <n v="11"/>
    <s v="November"/>
    <x v="17"/>
    <s v="Lørdag"/>
  </r>
  <r>
    <n v="18"/>
    <s v="November"/>
    <x v="17"/>
    <s v="Lørdag"/>
  </r>
  <r>
    <n v="3"/>
    <s v="December"/>
    <x v="17"/>
    <s v="Søndag"/>
  </r>
  <r>
    <n v="10"/>
    <s v="December"/>
    <x v="17"/>
    <s v="Søndag"/>
  </r>
  <r>
    <n v="20"/>
    <s v="December"/>
    <x v="17"/>
    <s v="Onsdag"/>
  </r>
  <r>
    <m/>
    <m/>
    <x v="18"/>
    <m/>
  </r>
  <r>
    <m/>
    <m/>
    <x v="18"/>
    <m/>
  </r>
  <r>
    <m/>
    <m/>
    <x v="18"/>
    <m/>
  </r>
  <r>
    <m/>
    <m/>
    <x v="18"/>
    <m/>
  </r>
  <r>
    <m/>
    <m/>
    <x v="18"/>
    <m/>
  </r>
  <r>
    <m/>
    <m/>
    <x v="18"/>
    <m/>
  </r>
  <r>
    <m/>
    <m/>
    <x v="18"/>
    <m/>
  </r>
  <r>
    <m/>
    <m/>
    <x v="18"/>
    <m/>
  </r>
  <r>
    <m/>
    <m/>
    <x v="18"/>
    <m/>
  </r>
  <r>
    <m/>
    <m/>
    <x v="18"/>
    <m/>
  </r>
  <r>
    <m/>
    <m/>
    <x v="18"/>
    <m/>
  </r>
  <r>
    <m/>
    <m/>
    <x v="18"/>
    <m/>
  </r>
  <r>
    <m/>
    <m/>
    <x v="18"/>
    <m/>
  </r>
  <r>
    <m/>
    <m/>
    <x v="18"/>
    <m/>
  </r>
  <r>
    <m/>
    <m/>
    <x v="18"/>
    <m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3">
  <r>
    <n v="23"/>
    <x v="0"/>
    <n v="2004"/>
    <s v="Søndag"/>
  </r>
  <r>
    <n v="25"/>
    <x v="1"/>
    <n v="2005"/>
    <s v="Søndag"/>
  </r>
  <r>
    <n v="30"/>
    <x v="1"/>
    <n v="2007"/>
    <s v="Søndag"/>
  </r>
  <r>
    <n v="20"/>
    <x v="1"/>
    <n v="2009"/>
    <s v="Søndag"/>
  </r>
  <r>
    <n v="11"/>
    <x v="2"/>
    <n v="2010"/>
    <s v="Søndag"/>
  </r>
  <r>
    <n v="9"/>
    <x v="3"/>
    <n v="2010"/>
    <s v="Lørdag"/>
  </r>
  <r>
    <n v="25"/>
    <x v="1"/>
    <n v="2011"/>
    <s v="Søndag"/>
  </r>
  <r>
    <n v="20"/>
    <x v="0"/>
    <n v="2012"/>
    <s v="Søndag"/>
  </r>
  <r>
    <n v="21"/>
    <x v="3"/>
    <n v="2012"/>
    <s v="Søndag"/>
  </r>
  <r>
    <n v="29"/>
    <x v="4"/>
    <n v="2013"/>
    <s v="Lørdag"/>
  </r>
  <r>
    <n v="18"/>
    <x v="5"/>
    <n v="2014"/>
    <s v="Lørdag"/>
  </r>
  <r>
    <n v="1"/>
    <x v="6"/>
    <n v="2014"/>
    <s v="Søndag"/>
  </r>
  <r>
    <n v="5"/>
    <x v="6"/>
    <n v="2014"/>
    <s v="Onsdag"/>
  </r>
  <r>
    <n v="22"/>
    <x v="6"/>
    <n v="2014"/>
    <s v="Lørdag"/>
  </r>
  <r>
    <n v="1"/>
    <x v="7"/>
    <n v="2014"/>
    <s v="Lørdag"/>
  </r>
  <r>
    <n v="22"/>
    <x v="7"/>
    <n v="2014"/>
    <s v="Lørdag"/>
  </r>
  <r>
    <n v="29"/>
    <x v="7"/>
    <n v="2014"/>
    <s v="Lørdag"/>
  </r>
  <r>
    <n v="6"/>
    <x v="2"/>
    <n v="2014"/>
    <s v="Søndag"/>
  </r>
  <r>
    <n v="27"/>
    <x v="2"/>
    <n v="2014"/>
    <s v="Søndag"/>
  </r>
  <r>
    <n v="17"/>
    <x v="0"/>
    <n v="2014"/>
    <s v="Lørdag"/>
  </r>
  <r>
    <n v="29"/>
    <x v="0"/>
    <n v="2014"/>
    <s v="Torsdag"/>
  </r>
  <r>
    <n v="9"/>
    <x v="4"/>
    <n v="2014"/>
    <s v="Mandag"/>
  </r>
  <r>
    <n v="20"/>
    <x v="4"/>
    <n v="2014"/>
    <s v="Fredag"/>
  </r>
  <r>
    <n v="21"/>
    <x v="4"/>
    <n v="2014"/>
    <s v="Lørdag"/>
  </r>
  <r>
    <n v="22"/>
    <x v="4"/>
    <n v="2014"/>
    <s v="Søndag"/>
  </r>
  <r>
    <n v="6"/>
    <x v="8"/>
    <n v="2014"/>
    <s v="Søndag"/>
  </r>
  <r>
    <n v="30"/>
    <x v="8"/>
    <n v="2014"/>
    <s v="Onsdag"/>
  </r>
  <r>
    <n v="16"/>
    <x v="9"/>
    <n v="2014"/>
    <s v="Lørdag"/>
  </r>
  <r>
    <n v="16"/>
    <x v="9"/>
    <n v="2014"/>
    <s v="Lørdag"/>
  </r>
  <r>
    <n v="23"/>
    <x v="9"/>
    <n v="2014"/>
    <s v="Lørdag"/>
  </r>
  <r>
    <n v="24"/>
    <x v="0"/>
    <n v="2015"/>
    <s v="Søndag"/>
  </r>
  <r>
    <n v="17"/>
    <x v="8"/>
    <n v="2015"/>
    <s v="Fredag"/>
  </r>
  <r>
    <n v="29"/>
    <x v="9"/>
    <n v="2015"/>
    <s v="Lørdag"/>
  </r>
  <r>
    <n v="26"/>
    <x v="3"/>
    <n v="2015"/>
    <s v="Mandag"/>
  </r>
  <r>
    <n v="6"/>
    <x v="6"/>
    <n v="2016"/>
    <s v="Lørdag"/>
  </r>
  <r>
    <n v="28"/>
    <x v="7"/>
    <n v="2016"/>
    <s v="Mandag"/>
  </r>
  <r>
    <n v="22"/>
    <x v="2"/>
    <n v="2016"/>
    <s v="Fredag"/>
  </r>
  <r>
    <n v="30"/>
    <x v="2"/>
    <n v="2016"/>
    <s v="Lørdag"/>
  </r>
  <r>
    <n v="1"/>
    <x v="0"/>
    <n v="2016"/>
    <s v="Søndag"/>
  </r>
  <r>
    <n v="7"/>
    <x v="0"/>
    <n v="2016"/>
    <s v="Lørdag"/>
  </r>
  <r>
    <n v="25"/>
    <x v="4"/>
    <n v="2016"/>
    <s v="Lørdag"/>
  </r>
  <r>
    <n v="26"/>
    <x v="4"/>
    <n v="2016"/>
    <s v="Søndag"/>
  </r>
  <r>
    <n v="2"/>
    <x v="8"/>
    <n v="2016"/>
    <s v="Lørdag"/>
  </r>
  <r>
    <n v="3"/>
    <x v="8"/>
    <n v="2016"/>
    <s v="Søndag"/>
  </r>
  <r>
    <n v="9"/>
    <x v="8"/>
    <n v="2016"/>
    <s v="Lørdag"/>
  </r>
  <r>
    <n v="27"/>
    <x v="9"/>
    <n v="2016"/>
    <s v="Lørdag"/>
  </r>
  <r>
    <n v="16"/>
    <x v="3"/>
    <n v="2016"/>
    <s v="Søndag"/>
  </r>
  <r>
    <n v="27"/>
    <x v="3"/>
    <n v="2016"/>
    <s v="Onsdag"/>
  </r>
  <r>
    <n v="3"/>
    <x v="10"/>
    <n v="2016"/>
    <s v="Lørdag"/>
  </r>
  <r>
    <n v="8"/>
    <x v="5"/>
    <n v="2017"/>
    <s v="Søndag"/>
  </r>
  <r>
    <n v="15"/>
    <x v="5"/>
    <n v="2017"/>
    <s v="Søndag"/>
  </r>
  <r>
    <n v="21"/>
    <x v="5"/>
    <n v="2017"/>
    <s v="Lørdag"/>
  </r>
  <r>
    <n v="29"/>
    <x v="5"/>
    <n v="2017"/>
    <s v="Søndag"/>
  </r>
  <r>
    <n v="4"/>
    <x v="6"/>
    <n v="2017"/>
    <s v="Lørdag"/>
  </r>
  <r>
    <n v="19"/>
    <x v="6"/>
    <n v="2017"/>
    <s v="Søndag"/>
  </r>
  <r>
    <n v="25"/>
    <x v="6"/>
    <n v="2017"/>
    <s v="Lørdag"/>
  </r>
  <r>
    <n v="11"/>
    <x v="7"/>
    <n v="2017"/>
    <s v="Lørdag"/>
  </r>
  <r>
    <n v="16"/>
    <x v="7"/>
    <n v="2017"/>
    <s v="Torsdag"/>
  </r>
  <r>
    <n v="19"/>
    <x v="7"/>
    <n v="2017"/>
    <s v="Søndag"/>
  </r>
  <r>
    <n v="25"/>
    <x v="7"/>
    <n v="2017"/>
    <s v="Lørdag"/>
  </r>
  <r>
    <n v="2"/>
    <x v="2"/>
    <n v="2017"/>
    <s v="Søndag"/>
  </r>
  <r>
    <n v="15"/>
    <x v="2"/>
    <n v="2017"/>
    <s v="Lørdag"/>
  </r>
  <r>
    <n v="7"/>
    <x v="0"/>
    <n v="2017"/>
    <s v="Søndag"/>
  </r>
  <r>
    <n v="12"/>
    <x v="0"/>
    <n v="2017"/>
    <s v="Fredag"/>
  </r>
  <r>
    <n v="17"/>
    <x v="0"/>
    <n v="2017"/>
    <s v="Onsdag"/>
  </r>
  <r>
    <n v="21"/>
    <x v="0"/>
    <n v="2017"/>
    <s v="Søndag"/>
  </r>
  <r>
    <n v="25"/>
    <x v="0"/>
    <n v="2017"/>
    <s v="Torsdag"/>
  </r>
  <r>
    <n v="23"/>
    <x v="4"/>
    <n v="2017"/>
    <s v="Fredag"/>
  </r>
  <r>
    <n v="24"/>
    <x v="4"/>
    <n v="2017"/>
    <s v="Lørdag"/>
  </r>
  <r>
    <n v="25"/>
    <x v="4"/>
    <n v="2017"/>
    <s v="Søndag"/>
  </r>
  <r>
    <n v="1"/>
    <x v="8"/>
    <n v="2017"/>
    <s v="Lørdag"/>
  </r>
  <r>
    <n v="9"/>
    <x v="8"/>
    <n v="2017"/>
    <s v="Søndag"/>
  </r>
  <r>
    <n v="13"/>
    <x v="8"/>
    <n v="2017"/>
    <s v="Torsdag"/>
  </r>
  <r>
    <n v="15"/>
    <x v="8"/>
    <n v="2017"/>
    <s v="Lørdag"/>
  </r>
  <r>
    <n v="19"/>
    <x v="8"/>
    <n v="2017"/>
    <s v="Onsdag"/>
  </r>
  <r>
    <n v="22"/>
    <x v="8"/>
    <n v="2017"/>
    <s v="Lørdag"/>
  </r>
  <r>
    <n v="23"/>
    <x v="8"/>
    <n v="2017"/>
    <s v="Søndag"/>
  </r>
  <r>
    <n v="25"/>
    <x v="8"/>
    <n v="2017"/>
    <s v="Tirsdag"/>
  </r>
  <r>
    <n v="5"/>
    <x v="9"/>
    <n v="2017"/>
    <s v="Lørdag"/>
  </r>
  <r>
    <n v="12"/>
    <x v="9"/>
    <n v="2017"/>
    <s v="Lørdag"/>
  </r>
  <r>
    <n v="13"/>
    <x v="9"/>
    <n v="2017"/>
    <s v="Søndag"/>
  </r>
  <r>
    <n v="17"/>
    <x v="9"/>
    <n v="2017"/>
    <s v="Torsdag"/>
  </r>
  <r>
    <n v="23"/>
    <x v="9"/>
    <n v="2017"/>
    <s v="Onsdag"/>
  </r>
  <r>
    <n v="26"/>
    <x v="9"/>
    <n v="2017"/>
    <s v="Lørdag"/>
  </r>
  <r>
    <n v="24"/>
    <x v="1"/>
    <n v="2017"/>
    <s v="Søndag"/>
  </r>
  <r>
    <n v="29"/>
    <x v="3"/>
    <n v="2017"/>
    <s v="Søndag"/>
  </r>
  <r>
    <n v="3"/>
    <x v="11"/>
    <n v="2017"/>
    <s v="Fredag"/>
  </r>
  <r>
    <n v="19"/>
    <x v="11"/>
    <n v="2017"/>
    <s v="Søndag"/>
  </r>
  <r>
    <n v="26"/>
    <x v="11"/>
    <n v="2017"/>
    <s v="Søndag"/>
  </r>
  <r>
    <n v="4"/>
    <x v="10"/>
    <n v="2017"/>
    <s v="Søndag"/>
  </r>
  <r>
    <n v="10"/>
    <x v="10"/>
    <n v="2017"/>
    <s v="Søndag"/>
  </r>
  <r>
    <n v="13"/>
    <x v="10"/>
    <n v="2017"/>
    <s v="Onsdag"/>
  </r>
  <r>
    <n v="17"/>
    <x v="10"/>
    <n v="2017"/>
    <s v="Søndag"/>
  </r>
  <r>
    <n v="23"/>
    <x v="10"/>
    <n v="2017"/>
    <s v="Lørdag"/>
  </r>
  <r>
    <n v="27"/>
    <x v="10"/>
    <n v="2017"/>
    <s v="Onsdag"/>
  </r>
  <r>
    <n v="30"/>
    <x v="10"/>
    <n v="2017"/>
    <s v="Lørdag"/>
  </r>
  <r>
    <n v="5"/>
    <x v="5"/>
    <n v="2018"/>
    <s v="Fredag"/>
  </r>
  <r>
    <n v="6"/>
    <x v="5"/>
    <n v="2018"/>
    <s v="Lørdag"/>
  </r>
  <r>
    <n v="13"/>
    <x v="5"/>
    <n v="2018"/>
    <s v="Lørdag"/>
  </r>
  <r>
    <n v="14"/>
    <x v="5"/>
    <n v="2018"/>
    <s v="Søndag"/>
  </r>
  <r>
    <n v="27"/>
    <x v="5"/>
    <n v="2018"/>
    <s v="Lørdag"/>
  </r>
  <r>
    <n v="3"/>
    <x v="6"/>
    <n v="2018"/>
    <s v="Lørdag"/>
  </r>
  <r>
    <n v="10"/>
    <x v="6"/>
    <n v="2018"/>
    <s v="Lørdag"/>
  </r>
  <r>
    <n v="14"/>
    <x v="6"/>
    <n v="2018"/>
    <s v="Onsdag"/>
  </r>
  <r>
    <n v="17"/>
    <x v="6"/>
    <n v="2018"/>
    <s v="Lørdag"/>
  </r>
  <r>
    <n v="18"/>
    <x v="6"/>
    <n v="2018"/>
    <s v="Søndag"/>
  </r>
  <r>
    <n v="24"/>
    <x v="6"/>
    <n v="2018"/>
    <s v="Lørdag"/>
  </r>
  <r>
    <n v="25"/>
    <x v="6"/>
    <n v="2018"/>
    <s v="Søndag"/>
  </r>
  <r>
    <n v="10"/>
    <x v="7"/>
    <n v="2018"/>
    <s v="Lørdag"/>
  </r>
  <r>
    <n v="17"/>
    <x v="7"/>
    <n v="2018"/>
    <s v="Lørdag"/>
  </r>
  <r>
    <n v="29"/>
    <x v="7"/>
    <n v="2018"/>
    <s v="Torsdag"/>
  </r>
  <r>
    <n v="8"/>
    <x v="2"/>
    <n v="2018"/>
    <s v="Søndag"/>
  </r>
  <r>
    <n v="22"/>
    <x v="2"/>
    <n v="2018"/>
    <s v="Søndag"/>
  </r>
  <r>
    <n v="29"/>
    <x v="2"/>
    <n v="2018"/>
    <s v="Søndag"/>
  </r>
  <r>
    <n v="10"/>
    <x v="0"/>
    <n v="2018"/>
    <s v="Torsdag"/>
  </r>
  <r>
    <n v="13"/>
    <x v="0"/>
    <n v="2018"/>
    <s v="Søndag"/>
  </r>
  <r>
    <n v="16"/>
    <x v="0"/>
    <n v="2018"/>
    <s v="Onsdag"/>
  </r>
  <r>
    <n v="19"/>
    <x v="0"/>
    <n v="2018"/>
    <s v="Lørdag"/>
  </r>
  <r>
    <n v="20"/>
    <x v="0"/>
    <n v="2018"/>
    <s v="Søndag"/>
  </r>
  <r>
    <n v="27"/>
    <x v="0"/>
    <n v="2018"/>
    <s v="Søndag"/>
  </r>
  <r>
    <n v="1"/>
    <x v="4"/>
    <n v="2018"/>
    <s v="Fredag"/>
  </r>
  <r>
    <n v="2"/>
    <x v="4"/>
    <n v="2018"/>
    <s v="Lørdag"/>
  </r>
  <r>
    <n v="3"/>
    <x v="4"/>
    <n v="2018"/>
    <s v="Søndag"/>
  </r>
  <r>
    <n v="4"/>
    <x v="4"/>
    <n v="2018"/>
    <s v="Mandag"/>
  </r>
  <r>
    <n v="5"/>
    <x v="4"/>
    <n v="2018"/>
    <s v="Tirsdag"/>
  </r>
  <r>
    <n v="20"/>
    <x v="4"/>
    <n v="2018"/>
    <s v="Onsdag"/>
  </r>
  <r>
    <n v="3"/>
    <x v="9"/>
    <n v="2018"/>
    <s v="Fredag"/>
  </r>
  <r>
    <n v="18"/>
    <x v="9"/>
    <n v="2018"/>
    <s v="Lørdag"/>
  </r>
  <r>
    <n v="1"/>
    <x v="1"/>
    <n v="2018"/>
    <s v="Lørdag"/>
  </r>
  <r>
    <n v="16"/>
    <x v="1"/>
    <n v="2018"/>
    <s v="Søndag"/>
  </r>
  <r>
    <n v="23"/>
    <x v="1"/>
    <n v="2018"/>
    <s v="Søndag"/>
  </r>
  <r>
    <n v="30"/>
    <x v="1"/>
    <n v="2018"/>
    <s v="Søndag"/>
  </r>
  <r>
    <n v="14"/>
    <x v="3"/>
    <n v="2018"/>
    <s v="Søndag"/>
  </r>
  <r>
    <n v="21"/>
    <x v="3"/>
    <n v="2018"/>
    <s v="Søndag"/>
  </r>
  <r>
    <n v="28"/>
    <x v="3"/>
    <n v="2018"/>
    <s v="Søndag"/>
  </r>
  <r>
    <n v="4"/>
    <x v="11"/>
    <n v="2018"/>
    <s v="Søndag"/>
  </r>
  <r>
    <n v="17"/>
    <x v="11"/>
    <n v="2018"/>
    <s v="Lørdag"/>
  </r>
  <r>
    <n v="23"/>
    <x v="10"/>
    <n v="2018"/>
    <s v="Søndag"/>
  </r>
  <r>
    <n v="29"/>
    <x v="10"/>
    <n v="2018"/>
    <s v="Lørdag"/>
  </r>
  <r>
    <n v="20"/>
    <x v="5"/>
    <n v="2019"/>
    <s v="Søndag"/>
  </r>
  <r>
    <n v="9"/>
    <x v="6"/>
    <n v="2019"/>
    <s v="Lørdag"/>
  </r>
  <r>
    <n v="23"/>
    <x v="6"/>
    <n v="2019"/>
    <s v="Lørdag"/>
  </r>
  <r>
    <n v="31"/>
    <x v="7"/>
    <n v="2019"/>
    <s v="Søndag"/>
  </r>
  <r>
    <n v="14"/>
    <x v="2"/>
    <n v="2019"/>
    <s v="Søndag"/>
  </r>
  <r>
    <n v="18"/>
    <x v="2"/>
    <n v="2019"/>
    <s v="Torsdag"/>
  </r>
  <r>
    <n v="27"/>
    <x v="2"/>
    <n v="2019"/>
    <s v="Lørdag"/>
  </r>
  <r>
    <n v="5"/>
    <x v="0"/>
    <n v="2019"/>
    <s v="Søndag"/>
  </r>
  <r>
    <n v="11"/>
    <x v="0"/>
    <n v="2019"/>
    <s v="Lørdag"/>
  </r>
  <r>
    <n v="17"/>
    <x v="0"/>
    <n v="2019"/>
    <s v="Fredag"/>
  </r>
  <r>
    <n v="19"/>
    <x v="0"/>
    <n v="2019"/>
    <s v="Søndag"/>
  </r>
  <r>
    <n v="26"/>
    <x v="0"/>
    <n v="2019"/>
    <s v="Søndag"/>
  </r>
  <r>
    <n v="9"/>
    <x v="4"/>
    <n v="2019"/>
    <s v="Søndag"/>
  </r>
  <r>
    <n v="23"/>
    <x v="4"/>
    <n v="2019"/>
    <s v="Søndag"/>
  </r>
  <r>
    <n v="29"/>
    <x v="4"/>
    <n v="2019"/>
    <s v="Lørdag"/>
  </r>
  <r>
    <n v="24"/>
    <x v="8"/>
    <n v="2019"/>
    <s v="Onsdag"/>
  </r>
  <r>
    <n v="28"/>
    <x v="8"/>
    <n v="2019"/>
    <s v="Søndag"/>
  </r>
  <r>
    <n v="3"/>
    <x v="9"/>
    <n v="2019"/>
    <s v="Lørdag"/>
  </r>
  <r>
    <n v="18"/>
    <x v="9"/>
    <n v="2019"/>
    <s v="Søndag"/>
  </r>
  <r>
    <n v="24"/>
    <x v="9"/>
    <n v="2019"/>
    <s v="Lørdag"/>
  </r>
  <r>
    <n v="31"/>
    <x v="9"/>
    <n v="2019"/>
    <s v="Lørdag"/>
  </r>
  <r>
    <n v="7"/>
    <x v="1"/>
    <n v="2019"/>
    <s v="Lørdag"/>
  </r>
  <r>
    <n v="22"/>
    <x v="1"/>
    <n v="2019"/>
    <s v="Søndag"/>
  </r>
  <r>
    <n v="28"/>
    <x v="1"/>
    <n v="2019"/>
    <s v="Lørdag"/>
  </r>
  <r>
    <n v="6"/>
    <x v="3"/>
    <n v="2019"/>
    <s v="Søndag"/>
  </r>
  <r>
    <n v="13"/>
    <x v="3"/>
    <n v="2019"/>
    <s v="Søndag"/>
  </r>
  <r>
    <n v="20"/>
    <x v="3"/>
    <n v="2019"/>
    <s v="Søndag"/>
  </r>
  <r>
    <n v="3"/>
    <x v="11"/>
    <n v="2019"/>
    <s v="Søndag"/>
  </r>
  <r>
    <n v="10"/>
    <x v="11"/>
    <n v="2019"/>
    <s v="Søndag"/>
  </r>
  <r>
    <n v="30"/>
    <x v="11"/>
    <n v="2019"/>
    <s v="Lørdag"/>
  </r>
  <r>
    <n v="8"/>
    <x v="10"/>
    <n v="2019"/>
    <s v="Søndag"/>
  </r>
  <r>
    <n v="22"/>
    <x v="10"/>
    <n v="2019"/>
    <s v="Søndag"/>
  </r>
  <r>
    <n v="24"/>
    <x v="10"/>
    <n v="2019"/>
    <s v="Tirsdag"/>
  </r>
  <r>
    <n v="28"/>
    <x v="10"/>
    <n v="2019"/>
    <s v="Lørdag"/>
  </r>
  <r>
    <n v="5"/>
    <x v="5"/>
    <n v="2020"/>
    <s v="Søndag"/>
  </r>
  <r>
    <n v="20"/>
    <x v="5"/>
    <n v="2020"/>
    <s v="Mandag"/>
  </r>
  <r>
    <n v="26"/>
    <x v="5"/>
    <n v="2020"/>
    <s v="Søndag"/>
  </r>
  <r>
    <n v="1"/>
    <x v="6"/>
    <n v="2020"/>
    <s v="Lørdag"/>
  </r>
  <r>
    <n v="9"/>
    <x v="6"/>
    <n v="2020"/>
    <s v="Søndag"/>
  </r>
  <r>
    <n v="23"/>
    <x v="6"/>
    <n v="2020"/>
    <s v="Søndag"/>
  </r>
  <r>
    <n v="29"/>
    <x v="6"/>
    <n v="2020"/>
    <s v="Lørdag"/>
  </r>
  <r>
    <n v="7"/>
    <x v="7"/>
    <n v="2020"/>
    <s v="Lørdag"/>
  </r>
  <r>
    <n v="8"/>
    <x v="7"/>
    <n v="2020"/>
    <s v="Søndag"/>
  </r>
  <r>
    <n v="31"/>
    <x v="0"/>
    <n v="2020"/>
    <s v="Søndag"/>
  </r>
  <r>
    <n v="5"/>
    <x v="4"/>
    <n v="2020"/>
    <s v="Fredag"/>
  </r>
  <r>
    <n v="13"/>
    <x v="4"/>
    <n v="2020"/>
    <s v="Lørdag"/>
  </r>
  <r>
    <n v="14"/>
    <x v="4"/>
    <n v="2020"/>
    <s v="Søndag"/>
  </r>
  <r>
    <n v="24"/>
    <x v="4"/>
    <n v="2020"/>
    <s v="Onsdag"/>
  </r>
  <r>
    <n v="27"/>
    <x v="4"/>
    <n v="2020"/>
    <s v="Lørdag"/>
  </r>
  <r>
    <n v="5"/>
    <x v="8"/>
    <n v="2020"/>
    <s v="Søndag"/>
  </r>
  <r>
    <n v="8"/>
    <x v="8"/>
    <n v="2020"/>
    <s v="Onsdag"/>
  </r>
  <r>
    <n v="9"/>
    <x v="8"/>
    <n v="2020"/>
    <s v="Torsdag"/>
  </r>
  <r>
    <n v="10"/>
    <x v="8"/>
    <n v="2020"/>
    <s v="Fredag"/>
  </r>
  <r>
    <n v="11"/>
    <x v="8"/>
    <n v="2020"/>
    <s v="Lørdag"/>
  </r>
  <r>
    <n v="12"/>
    <x v="8"/>
    <n v="2020"/>
    <s v="Søndag"/>
  </r>
  <r>
    <n v="18"/>
    <x v="8"/>
    <n v="2020"/>
    <s v="Lørdag"/>
  </r>
  <r>
    <n v="19"/>
    <x v="8"/>
    <n v="2020"/>
    <s v="Søndag"/>
  </r>
  <r>
    <n v="24"/>
    <x v="8"/>
    <n v="2020"/>
    <s v="Fredag"/>
  </r>
  <r>
    <n v="26"/>
    <x v="8"/>
    <n v="2020"/>
    <s v="Søndag"/>
  </r>
  <r>
    <n v="30"/>
    <x v="8"/>
    <n v="2020"/>
    <s v="Torsdag"/>
  </r>
  <r>
    <n v="1"/>
    <x v="9"/>
    <n v="2020"/>
    <s v="Lørdag"/>
  </r>
  <r>
    <n v="8"/>
    <x v="9"/>
    <n v="2020"/>
    <s v="Lørdag"/>
  </r>
  <r>
    <n v="22"/>
    <x v="9"/>
    <n v="2020"/>
    <s v="Lørdag"/>
  </r>
  <r>
    <n v="31"/>
    <x v="9"/>
    <n v="2020"/>
    <s v="Mandag"/>
  </r>
  <r>
    <n v="12"/>
    <x v="1"/>
    <n v="2020"/>
    <s v="Lørdag"/>
  </r>
  <r>
    <n v="19"/>
    <x v="1"/>
    <n v="2020"/>
    <s v="Lørdag"/>
  </r>
  <r>
    <n v="26"/>
    <x v="1"/>
    <n v="2020"/>
    <s v="Lørdag"/>
  </r>
  <r>
    <n v="4"/>
    <x v="3"/>
    <n v="2020"/>
    <s v="Søndag"/>
  </r>
  <r>
    <n v="10"/>
    <x v="3"/>
    <n v="2020"/>
    <s v="Lørdag"/>
  </r>
  <r>
    <n v="23"/>
    <x v="3"/>
    <n v="2020"/>
    <s v="Fredag"/>
  </r>
  <r>
    <n v="24"/>
    <x v="3"/>
    <n v="2020"/>
    <s v="Lørdag"/>
  </r>
  <r>
    <n v="25"/>
    <x v="3"/>
    <n v="2020"/>
    <s v="Søndag"/>
  </r>
  <r>
    <n v="1"/>
    <x v="11"/>
    <n v="2020"/>
    <s v="Søndag"/>
  </r>
  <r>
    <n v="7"/>
    <x v="11"/>
    <n v="2020"/>
    <s v="Lørdag"/>
  </r>
  <r>
    <n v="15"/>
    <x v="11"/>
    <n v="2020"/>
    <s v="Søndag"/>
  </r>
  <r>
    <n v="29"/>
    <x v="11"/>
    <n v="2020"/>
    <s v="Søndag"/>
  </r>
  <r>
    <n v="12"/>
    <x v="10"/>
    <n v="2020"/>
    <s v="Lørdag"/>
  </r>
  <r>
    <n v="13"/>
    <x v="10"/>
    <n v="2020"/>
    <s v="Søndag"/>
  </r>
  <r>
    <n v="30"/>
    <x v="10"/>
    <n v="2020"/>
    <s v="Onsdag"/>
  </r>
  <r>
    <n v="7"/>
    <x v="7"/>
    <n v="2021"/>
    <s v="Søndag"/>
  </r>
  <r>
    <n v="14"/>
    <x v="7"/>
    <n v="2021"/>
    <s v="Søndag"/>
  </r>
  <r>
    <n v="28"/>
    <x v="7"/>
    <n v="2021"/>
    <s v="Søndag"/>
  </r>
  <r>
    <n v="1"/>
    <x v="2"/>
    <n v="2021"/>
    <s v="Torsdag"/>
  </r>
  <r>
    <n v="3"/>
    <x v="2"/>
    <n v="2021"/>
    <s v="Lørdag"/>
  </r>
  <r>
    <n v="4"/>
    <x v="2"/>
    <n v="2021"/>
    <s v="Søndag"/>
  </r>
  <r>
    <n v="24"/>
    <x v="2"/>
    <n v="2022"/>
    <s v="Søndag"/>
  </r>
  <r>
    <n v="15"/>
    <x v="0"/>
    <n v="2022"/>
    <s v="Søndag"/>
  </r>
  <r>
    <n v="30"/>
    <x v="8"/>
    <n v="2022"/>
    <s v="Lørdag"/>
  </r>
  <r>
    <n v="7"/>
    <x v="9"/>
    <n v="2022"/>
    <s v="Søndag"/>
  </r>
  <r>
    <n v="27"/>
    <x v="9"/>
    <n v="2022"/>
    <s v="Lørdag"/>
  </r>
  <r>
    <n v="4"/>
    <x v="1"/>
    <n v="2022"/>
    <s v="Søndag"/>
  </r>
  <r>
    <n v="18"/>
    <x v="1"/>
    <n v="2022"/>
    <s v="Søndag"/>
  </r>
  <r>
    <n v="25"/>
    <x v="1"/>
    <n v="2022"/>
    <s v="Søndag"/>
  </r>
  <r>
    <n v="9"/>
    <x v="3"/>
    <n v="2022"/>
    <s v="Søndag"/>
  </r>
  <r>
    <n v="30"/>
    <x v="3"/>
    <n v="2022"/>
    <s v="Søndag"/>
  </r>
  <r>
    <n v="4"/>
    <x v="11"/>
    <n v="2022"/>
    <s v="Fredag"/>
  </r>
  <r>
    <n v="5"/>
    <x v="11"/>
    <n v="2022"/>
    <s v="Lørdag"/>
  </r>
  <r>
    <n v="6"/>
    <x v="11"/>
    <n v="2022"/>
    <s v="Søndag"/>
  </r>
  <r>
    <n v="13"/>
    <x v="11"/>
    <n v="2022"/>
    <s v="Søndag"/>
  </r>
  <r>
    <n v="20"/>
    <x v="11"/>
    <n v="2022"/>
    <s v="Søndag"/>
  </r>
  <r>
    <n v="27"/>
    <x v="11"/>
    <n v="2022"/>
    <s v="Søndag"/>
  </r>
  <r>
    <n v="4"/>
    <x v="10"/>
    <n v="2022"/>
    <s v="Søndag"/>
  </r>
  <r>
    <n v="11"/>
    <x v="10"/>
    <n v="2022"/>
    <s v="Søndag"/>
  </r>
  <r>
    <n v="19"/>
    <x v="10"/>
    <n v="2022"/>
    <s v="Søndag"/>
  </r>
  <r>
    <n v="23"/>
    <x v="10"/>
    <n v="2022"/>
    <s v="Fredag"/>
  </r>
  <r>
    <n v="26"/>
    <x v="10"/>
    <n v="2022"/>
    <s v="Mandag"/>
  </r>
  <r>
    <n v="14"/>
    <x v="5"/>
    <n v="2023"/>
    <s v="Lørdag"/>
  </r>
  <r>
    <n v="22"/>
    <x v="5"/>
    <n v="2023"/>
    <s v="Søndag"/>
  </r>
  <r>
    <n v="29"/>
    <x v="5"/>
    <n v="2023"/>
    <s v="Søndag"/>
  </r>
  <r>
    <n v="12"/>
    <x v="6"/>
    <n v="2023"/>
    <s v="Søndag"/>
  </r>
  <r>
    <n v="19"/>
    <x v="6"/>
    <n v="2023"/>
    <s v="Søndag"/>
  </r>
  <r>
    <n v="25"/>
    <x v="6"/>
    <n v="2023"/>
    <s v="Lørdag"/>
  </r>
  <r>
    <n v="5"/>
    <x v="7"/>
    <n v="2023"/>
    <s v="Søndag"/>
  </r>
  <r>
    <n v="13"/>
    <x v="7"/>
    <n v="2023"/>
    <s v="Søndag"/>
  </r>
  <r>
    <n v="18"/>
    <x v="7"/>
    <n v="2023"/>
    <s v="Søndag"/>
  </r>
  <r>
    <n v="24"/>
    <x v="7"/>
    <n v="2023"/>
    <s v="Fredag"/>
  </r>
  <r>
    <n v="25"/>
    <x v="7"/>
    <n v="2023"/>
    <s v="Lørdag"/>
  </r>
  <r>
    <n v="26"/>
    <x v="7"/>
    <n v="2023"/>
    <s v="Søndag"/>
  </r>
  <r>
    <n v="6"/>
    <x v="2"/>
    <n v="2023"/>
    <s v="Torsdag"/>
  </r>
  <r>
    <n v="23"/>
    <x v="2"/>
    <n v="2023"/>
    <s v="Søndag"/>
  </r>
  <r>
    <n v="5"/>
    <x v="0"/>
    <n v="2023"/>
    <s v="Fredag"/>
  </r>
  <r>
    <n v="14"/>
    <x v="0"/>
    <n v="2023"/>
    <s v="Søndag"/>
  </r>
  <r>
    <n v="19"/>
    <x v="0"/>
    <n v="2023"/>
    <s v="Fredag"/>
  </r>
  <r>
    <n v="28"/>
    <x v="0"/>
    <n v="2023"/>
    <s v="Søndag"/>
  </r>
  <r>
    <n v="3"/>
    <x v="4"/>
    <n v="2023"/>
    <s v="Lørdag"/>
  </r>
  <r>
    <n v="10"/>
    <x v="4"/>
    <n v="2023"/>
    <s v="Lørdag"/>
  </r>
  <r>
    <n v="24"/>
    <x v="4"/>
    <n v="2023"/>
    <s v="Lørdag"/>
  </r>
  <r>
    <n v="2"/>
    <x v="8"/>
    <n v="2023"/>
    <s v="Søndag"/>
  </r>
  <r>
    <n v="6"/>
    <x v="8"/>
    <n v="2023"/>
    <s v="Torsdag"/>
  </r>
  <r>
    <n v="7"/>
    <x v="8"/>
    <n v="2023"/>
    <s v="Fredag"/>
  </r>
  <r>
    <n v="8"/>
    <x v="8"/>
    <n v="2023"/>
    <s v="Lørdag"/>
  </r>
  <r>
    <n v="9"/>
    <x v="8"/>
    <n v="2023"/>
    <s v="Søndag"/>
  </r>
  <r>
    <n v="15"/>
    <x v="8"/>
    <n v="2023"/>
    <s v="Lørdag"/>
  </r>
  <r>
    <n v="18"/>
    <x v="8"/>
    <n v="2023"/>
    <s v="Tirsdag"/>
  </r>
  <r>
    <n v="28"/>
    <x v="8"/>
    <n v="2023"/>
    <s v="Fredag"/>
  </r>
  <r>
    <n v="30"/>
    <x v="8"/>
    <n v="2023"/>
    <s v="Søndag"/>
  </r>
  <r>
    <n v="13"/>
    <x v="9"/>
    <n v="2023"/>
    <s v="Søndag"/>
  </r>
  <r>
    <n v="19"/>
    <x v="9"/>
    <n v="2023"/>
    <s v="Lørdag"/>
  </r>
  <r>
    <n v="27"/>
    <x v="9"/>
    <n v="2023"/>
    <s v="Søndag"/>
  </r>
  <r>
    <n v="30"/>
    <x v="9"/>
    <n v="2023"/>
    <s v="Onsdag"/>
  </r>
  <r>
    <n v="2"/>
    <x v="1"/>
    <n v="2023"/>
    <s v="Lørdag"/>
  </r>
  <r>
    <n v="24"/>
    <x v="1"/>
    <n v="2023"/>
    <s v="Søndag"/>
  </r>
  <r>
    <n v="30"/>
    <x v="1"/>
    <n v="2023"/>
    <s v="Lørdag"/>
  </r>
  <r>
    <n v="1"/>
    <x v="3"/>
    <n v="2023"/>
    <s v="Søndag"/>
  </r>
  <r>
    <n v="7"/>
    <x v="3"/>
    <n v="2023"/>
    <s v="Lørdag"/>
  </r>
  <r>
    <n v="8"/>
    <x v="3"/>
    <n v="2023"/>
    <s v="Søndag"/>
  </r>
  <r>
    <n v="10"/>
    <x v="3"/>
    <n v="2023"/>
    <s v="Tirsdag"/>
  </r>
  <r>
    <n v="14"/>
    <x v="3"/>
    <n v="2023"/>
    <s v="Lørdag"/>
  </r>
  <r>
    <n v="16"/>
    <x v="3"/>
    <n v="2023"/>
    <s v="Mandag"/>
  </r>
  <r>
    <n v="22"/>
    <x v="3"/>
    <n v="2023"/>
    <s v="Søndag"/>
  </r>
  <r>
    <n v="27"/>
    <x v="3"/>
    <n v="2023"/>
    <s v="Fredag"/>
  </r>
  <r>
    <n v="28"/>
    <x v="3"/>
    <n v="2023"/>
    <s v="Lørdag"/>
  </r>
  <r>
    <n v="29"/>
    <x v="3"/>
    <n v="2023"/>
    <s v="Søndag"/>
  </r>
  <r>
    <n v="5"/>
    <x v="11"/>
    <n v="2023"/>
    <s v="Søndag"/>
  </r>
  <r>
    <n v="11"/>
    <x v="11"/>
    <n v="2023"/>
    <s v="Lørdag"/>
  </r>
  <r>
    <n v="18"/>
    <x v="11"/>
    <n v="2023"/>
    <s v="Lørdag"/>
  </r>
  <r>
    <n v="3"/>
    <x v="10"/>
    <n v="2023"/>
    <s v="Søndag"/>
  </r>
  <r>
    <n v="10"/>
    <x v="10"/>
    <n v="2023"/>
    <s v="Søndag"/>
  </r>
  <r>
    <n v="20"/>
    <x v="10"/>
    <n v="2023"/>
    <s v="Onsdag"/>
  </r>
  <r>
    <m/>
    <x v="12"/>
    <m/>
    <m/>
  </r>
  <r>
    <m/>
    <x v="12"/>
    <m/>
    <m/>
  </r>
  <r>
    <m/>
    <x v="12"/>
    <m/>
    <m/>
  </r>
  <r>
    <m/>
    <x v="12"/>
    <m/>
    <m/>
  </r>
  <r>
    <m/>
    <x v="12"/>
    <m/>
    <m/>
  </r>
  <r>
    <m/>
    <x v="12"/>
    <m/>
    <m/>
  </r>
  <r>
    <m/>
    <x v="12"/>
    <m/>
    <m/>
  </r>
  <r>
    <m/>
    <x v="12"/>
    <m/>
    <m/>
  </r>
  <r>
    <m/>
    <x v="12"/>
    <m/>
    <m/>
  </r>
  <r>
    <m/>
    <x v="12"/>
    <m/>
    <m/>
  </r>
  <r>
    <m/>
    <x v="12"/>
    <m/>
    <m/>
  </r>
  <r>
    <m/>
    <x v="12"/>
    <m/>
    <m/>
  </r>
  <r>
    <m/>
    <x v="12"/>
    <m/>
    <m/>
  </r>
  <r>
    <m/>
    <x v="12"/>
    <m/>
    <m/>
  </r>
  <r>
    <m/>
    <x v="12"/>
    <m/>
    <m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6">
  <r>
    <n v="23"/>
    <s v="Maj"/>
    <n v="2004"/>
    <x v="0"/>
  </r>
  <r>
    <n v="25"/>
    <s v="September"/>
    <n v="2005"/>
    <x v="0"/>
  </r>
  <r>
    <n v="30"/>
    <s v="September"/>
    <n v="2007"/>
    <x v="0"/>
  </r>
  <r>
    <n v="20"/>
    <s v="September"/>
    <n v="2009"/>
    <x v="0"/>
  </r>
  <r>
    <n v="11"/>
    <s v="April"/>
    <n v="2010"/>
    <x v="0"/>
  </r>
  <r>
    <n v="9"/>
    <s v="Oktober"/>
    <n v="2010"/>
    <x v="1"/>
  </r>
  <r>
    <n v="25"/>
    <s v="September"/>
    <n v="2011"/>
    <x v="0"/>
  </r>
  <r>
    <n v="20"/>
    <s v="Maj"/>
    <n v="2012"/>
    <x v="0"/>
  </r>
  <r>
    <n v="21"/>
    <s v="Oktober"/>
    <n v="2012"/>
    <x v="0"/>
  </r>
  <r>
    <n v="29"/>
    <s v="Juni"/>
    <n v="2013"/>
    <x v="1"/>
  </r>
  <r>
    <n v="18"/>
    <s v="Januar"/>
    <n v="2014"/>
    <x v="1"/>
  </r>
  <r>
    <n v="1"/>
    <s v="Februar"/>
    <n v="2014"/>
    <x v="0"/>
  </r>
  <r>
    <n v="5"/>
    <s v="Februar"/>
    <n v="2014"/>
    <x v="2"/>
  </r>
  <r>
    <n v="22"/>
    <s v="Februar"/>
    <n v="2014"/>
    <x v="1"/>
  </r>
  <r>
    <n v="1"/>
    <s v="Marts"/>
    <n v="2014"/>
    <x v="1"/>
  </r>
  <r>
    <n v="22"/>
    <s v="Marts"/>
    <n v="2014"/>
    <x v="1"/>
  </r>
  <r>
    <n v="29"/>
    <s v="Marts"/>
    <n v="2014"/>
    <x v="1"/>
  </r>
  <r>
    <n v="6"/>
    <s v="April"/>
    <n v="2014"/>
    <x v="0"/>
  </r>
  <r>
    <n v="27"/>
    <s v="April"/>
    <n v="2014"/>
    <x v="0"/>
  </r>
  <r>
    <n v="17"/>
    <s v="Maj"/>
    <n v="2014"/>
    <x v="1"/>
  </r>
  <r>
    <n v="29"/>
    <s v="Maj"/>
    <n v="2014"/>
    <x v="3"/>
  </r>
  <r>
    <n v="9"/>
    <s v="Juni"/>
    <n v="2014"/>
    <x v="4"/>
  </r>
  <r>
    <n v="20"/>
    <s v="Juni"/>
    <n v="2014"/>
    <x v="5"/>
  </r>
  <r>
    <n v="21"/>
    <s v="Juni"/>
    <n v="2014"/>
    <x v="1"/>
  </r>
  <r>
    <n v="22"/>
    <s v="Juni"/>
    <n v="2014"/>
    <x v="0"/>
  </r>
  <r>
    <n v="6"/>
    <s v="Juli"/>
    <n v="2014"/>
    <x v="0"/>
  </r>
  <r>
    <n v="30"/>
    <s v="Juli"/>
    <n v="2014"/>
    <x v="2"/>
  </r>
  <r>
    <n v="16"/>
    <s v="August"/>
    <n v="2014"/>
    <x v="1"/>
  </r>
  <r>
    <n v="16"/>
    <s v="August"/>
    <n v="2014"/>
    <x v="1"/>
  </r>
  <r>
    <n v="23"/>
    <s v="August"/>
    <n v="2014"/>
    <x v="1"/>
  </r>
  <r>
    <n v="24"/>
    <s v="Maj"/>
    <n v="2015"/>
    <x v="0"/>
  </r>
  <r>
    <n v="17"/>
    <s v="Juli"/>
    <n v="2015"/>
    <x v="5"/>
  </r>
  <r>
    <n v="29"/>
    <s v="August"/>
    <n v="2015"/>
    <x v="1"/>
  </r>
  <r>
    <n v="26"/>
    <s v="Oktober"/>
    <n v="2015"/>
    <x v="4"/>
  </r>
  <r>
    <n v="6"/>
    <s v="Februar"/>
    <n v="2016"/>
    <x v="1"/>
  </r>
  <r>
    <n v="28"/>
    <s v="Marts"/>
    <n v="2016"/>
    <x v="4"/>
  </r>
  <r>
    <n v="22"/>
    <s v="April"/>
    <n v="2016"/>
    <x v="5"/>
  </r>
  <r>
    <n v="30"/>
    <s v="April"/>
    <n v="2016"/>
    <x v="1"/>
  </r>
  <r>
    <n v="1"/>
    <s v="Maj"/>
    <n v="2016"/>
    <x v="0"/>
  </r>
  <r>
    <n v="7"/>
    <s v="Maj"/>
    <n v="2016"/>
    <x v="1"/>
  </r>
  <r>
    <n v="25"/>
    <s v="Juni"/>
    <n v="2016"/>
    <x v="1"/>
  </r>
  <r>
    <n v="26"/>
    <s v="Juni"/>
    <n v="2016"/>
    <x v="0"/>
  </r>
  <r>
    <n v="2"/>
    <s v="Juli"/>
    <n v="2016"/>
    <x v="1"/>
  </r>
  <r>
    <n v="3"/>
    <s v="Juli"/>
    <n v="2016"/>
    <x v="0"/>
  </r>
  <r>
    <n v="9"/>
    <s v="Juli"/>
    <n v="2016"/>
    <x v="1"/>
  </r>
  <r>
    <n v="27"/>
    <s v="August"/>
    <n v="2016"/>
    <x v="1"/>
  </r>
  <r>
    <n v="16"/>
    <s v="Oktober"/>
    <n v="2016"/>
    <x v="0"/>
  </r>
  <r>
    <n v="27"/>
    <s v="Oktober"/>
    <n v="2016"/>
    <x v="2"/>
  </r>
  <r>
    <n v="3"/>
    <s v="December"/>
    <n v="2016"/>
    <x v="1"/>
  </r>
  <r>
    <n v="8"/>
    <s v="Januar"/>
    <n v="2017"/>
    <x v="0"/>
  </r>
  <r>
    <n v="15"/>
    <s v="Januar"/>
    <n v="2017"/>
    <x v="0"/>
  </r>
  <r>
    <n v="21"/>
    <s v="Januar"/>
    <n v="2017"/>
    <x v="1"/>
  </r>
  <r>
    <n v="29"/>
    <s v="Januar"/>
    <n v="2017"/>
    <x v="0"/>
  </r>
  <r>
    <n v="4"/>
    <s v="Februar"/>
    <n v="2017"/>
    <x v="1"/>
  </r>
  <r>
    <n v="19"/>
    <s v="Februar"/>
    <n v="2017"/>
    <x v="0"/>
  </r>
  <r>
    <n v="25"/>
    <s v="Februar"/>
    <n v="2017"/>
    <x v="1"/>
  </r>
  <r>
    <n v="11"/>
    <s v="Marts"/>
    <n v="2017"/>
    <x v="1"/>
  </r>
  <r>
    <n v="16"/>
    <s v="Marts"/>
    <n v="2017"/>
    <x v="3"/>
  </r>
  <r>
    <n v="19"/>
    <s v="Marts"/>
    <n v="2017"/>
    <x v="0"/>
  </r>
  <r>
    <n v="25"/>
    <s v="Marts"/>
    <n v="2017"/>
    <x v="1"/>
  </r>
  <r>
    <n v="2"/>
    <s v="April"/>
    <n v="2017"/>
    <x v="0"/>
  </r>
  <r>
    <n v="15"/>
    <s v="April"/>
    <n v="2017"/>
    <x v="1"/>
  </r>
  <r>
    <n v="7"/>
    <s v="Maj"/>
    <n v="2017"/>
    <x v="0"/>
  </r>
  <r>
    <n v="12"/>
    <s v="Maj"/>
    <n v="2017"/>
    <x v="5"/>
  </r>
  <r>
    <n v="17"/>
    <s v="Maj"/>
    <n v="2017"/>
    <x v="2"/>
  </r>
  <r>
    <n v="21"/>
    <s v="Maj"/>
    <n v="2017"/>
    <x v="0"/>
  </r>
  <r>
    <n v="25"/>
    <s v="Maj"/>
    <n v="2017"/>
    <x v="3"/>
  </r>
  <r>
    <n v="23"/>
    <s v="Juni"/>
    <n v="2017"/>
    <x v="5"/>
  </r>
  <r>
    <n v="24"/>
    <s v="Juni"/>
    <n v="2017"/>
    <x v="1"/>
  </r>
  <r>
    <n v="25"/>
    <s v="Juni"/>
    <n v="2017"/>
    <x v="0"/>
  </r>
  <r>
    <n v="1"/>
    <s v="Juli"/>
    <n v="2017"/>
    <x v="1"/>
  </r>
  <r>
    <n v="9"/>
    <s v="Juli"/>
    <n v="2017"/>
    <x v="0"/>
  </r>
  <r>
    <n v="13"/>
    <s v="Juli"/>
    <n v="2017"/>
    <x v="3"/>
  </r>
  <r>
    <n v="15"/>
    <s v="Juli"/>
    <n v="2017"/>
    <x v="1"/>
  </r>
  <r>
    <n v="19"/>
    <s v="Juli"/>
    <n v="2017"/>
    <x v="2"/>
  </r>
  <r>
    <n v="22"/>
    <s v="Juli"/>
    <n v="2017"/>
    <x v="1"/>
  </r>
  <r>
    <n v="23"/>
    <s v="Juli"/>
    <n v="2017"/>
    <x v="0"/>
  </r>
  <r>
    <n v="25"/>
    <s v="Juli"/>
    <n v="2017"/>
    <x v="6"/>
  </r>
  <r>
    <n v="5"/>
    <s v="August"/>
    <n v="2017"/>
    <x v="1"/>
  </r>
  <r>
    <n v="12"/>
    <s v="August"/>
    <n v="2017"/>
    <x v="1"/>
  </r>
  <r>
    <n v="13"/>
    <s v="August"/>
    <n v="2017"/>
    <x v="0"/>
  </r>
  <r>
    <n v="17"/>
    <s v="August"/>
    <n v="2017"/>
    <x v="3"/>
  </r>
  <r>
    <n v="23"/>
    <s v="August"/>
    <n v="2017"/>
    <x v="2"/>
  </r>
  <r>
    <n v="26"/>
    <s v="August"/>
    <n v="2017"/>
    <x v="1"/>
  </r>
  <r>
    <n v="24"/>
    <s v="September"/>
    <n v="2017"/>
    <x v="0"/>
  </r>
  <r>
    <n v="29"/>
    <s v="Oktober"/>
    <n v="2017"/>
    <x v="0"/>
  </r>
  <r>
    <n v="3"/>
    <s v="November"/>
    <n v="2017"/>
    <x v="5"/>
  </r>
  <r>
    <n v="19"/>
    <s v="November"/>
    <n v="2017"/>
    <x v="0"/>
  </r>
  <r>
    <n v="26"/>
    <s v="November"/>
    <n v="2017"/>
    <x v="0"/>
  </r>
  <r>
    <n v="4"/>
    <s v="December"/>
    <n v="2017"/>
    <x v="0"/>
  </r>
  <r>
    <n v="10"/>
    <s v="December"/>
    <n v="2017"/>
    <x v="0"/>
  </r>
  <r>
    <n v="13"/>
    <s v="December"/>
    <n v="2017"/>
    <x v="2"/>
  </r>
  <r>
    <n v="17"/>
    <s v="December"/>
    <n v="2017"/>
    <x v="0"/>
  </r>
  <r>
    <n v="23"/>
    <s v="December"/>
    <n v="2017"/>
    <x v="1"/>
  </r>
  <r>
    <n v="27"/>
    <s v="December"/>
    <n v="2017"/>
    <x v="2"/>
  </r>
  <r>
    <n v="30"/>
    <s v="December"/>
    <n v="2017"/>
    <x v="1"/>
  </r>
  <r>
    <n v="5"/>
    <s v="Januar"/>
    <n v="2018"/>
    <x v="5"/>
  </r>
  <r>
    <n v="6"/>
    <s v="Januar"/>
    <n v="2018"/>
    <x v="1"/>
  </r>
  <r>
    <n v="13"/>
    <s v="Januar"/>
    <n v="2018"/>
    <x v="1"/>
  </r>
  <r>
    <n v="14"/>
    <s v="Januar"/>
    <n v="2018"/>
    <x v="0"/>
  </r>
  <r>
    <n v="27"/>
    <s v="Januar"/>
    <n v="2018"/>
    <x v="1"/>
  </r>
  <r>
    <n v="3"/>
    <s v="Februar"/>
    <n v="2018"/>
    <x v="1"/>
  </r>
  <r>
    <n v="10"/>
    <s v="Februar"/>
    <n v="2018"/>
    <x v="1"/>
  </r>
  <r>
    <n v="14"/>
    <s v="Februar"/>
    <n v="2018"/>
    <x v="2"/>
  </r>
  <r>
    <n v="17"/>
    <s v="Februar"/>
    <n v="2018"/>
    <x v="1"/>
  </r>
  <r>
    <n v="18"/>
    <s v="Februar"/>
    <n v="2018"/>
    <x v="0"/>
  </r>
  <r>
    <n v="24"/>
    <s v="Februar"/>
    <n v="2018"/>
    <x v="1"/>
  </r>
  <r>
    <n v="25"/>
    <s v="Februar"/>
    <n v="2018"/>
    <x v="0"/>
  </r>
  <r>
    <n v="10"/>
    <s v="Marts"/>
    <n v="2018"/>
    <x v="1"/>
  </r>
  <r>
    <n v="17"/>
    <s v="Marts"/>
    <n v="2018"/>
    <x v="1"/>
  </r>
  <r>
    <n v="29"/>
    <s v="Marts"/>
    <n v="2018"/>
    <x v="3"/>
  </r>
  <r>
    <n v="8"/>
    <s v="April"/>
    <n v="2018"/>
    <x v="0"/>
  </r>
  <r>
    <n v="22"/>
    <s v="April"/>
    <n v="2018"/>
    <x v="0"/>
  </r>
  <r>
    <n v="29"/>
    <s v="April"/>
    <n v="2018"/>
    <x v="0"/>
  </r>
  <r>
    <n v="10"/>
    <s v="Maj"/>
    <n v="2018"/>
    <x v="3"/>
  </r>
  <r>
    <n v="13"/>
    <s v="Maj"/>
    <n v="2018"/>
    <x v="0"/>
  </r>
  <r>
    <n v="16"/>
    <s v="Maj"/>
    <n v="2018"/>
    <x v="2"/>
  </r>
  <r>
    <n v="19"/>
    <s v="Maj"/>
    <n v="2018"/>
    <x v="1"/>
  </r>
  <r>
    <n v="20"/>
    <s v="Maj"/>
    <n v="2018"/>
    <x v="0"/>
  </r>
  <r>
    <n v="27"/>
    <s v="Maj"/>
    <n v="2018"/>
    <x v="0"/>
  </r>
  <r>
    <n v="1"/>
    <s v="Juni"/>
    <n v="2018"/>
    <x v="5"/>
  </r>
  <r>
    <n v="2"/>
    <s v="Juni"/>
    <n v="2018"/>
    <x v="1"/>
  </r>
  <r>
    <n v="3"/>
    <s v="Juni"/>
    <n v="2018"/>
    <x v="0"/>
  </r>
  <r>
    <n v="4"/>
    <s v="Juni"/>
    <n v="2018"/>
    <x v="4"/>
  </r>
  <r>
    <n v="5"/>
    <s v="Juni"/>
    <n v="2018"/>
    <x v="6"/>
  </r>
  <r>
    <n v="20"/>
    <s v="Juni"/>
    <n v="2018"/>
    <x v="2"/>
  </r>
  <r>
    <n v="3"/>
    <s v="August"/>
    <n v="2018"/>
    <x v="5"/>
  </r>
  <r>
    <n v="18"/>
    <s v="August"/>
    <n v="2018"/>
    <x v="1"/>
  </r>
  <r>
    <n v="1"/>
    <s v="September"/>
    <n v="2018"/>
    <x v="1"/>
  </r>
  <r>
    <n v="16"/>
    <s v="September"/>
    <n v="2018"/>
    <x v="0"/>
  </r>
  <r>
    <n v="23"/>
    <s v="September"/>
    <n v="2018"/>
    <x v="0"/>
  </r>
  <r>
    <n v="30"/>
    <s v="September"/>
    <n v="2018"/>
    <x v="0"/>
  </r>
  <r>
    <n v="14"/>
    <s v="Oktober"/>
    <n v="2018"/>
    <x v="0"/>
  </r>
  <r>
    <n v="21"/>
    <s v="Oktober"/>
    <n v="2018"/>
    <x v="0"/>
  </r>
  <r>
    <n v="28"/>
    <s v="Oktober"/>
    <n v="2018"/>
    <x v="0"/>
  </r>
  <r>
    <n v="4"/>
    <s v="November"/>
    <n v="2018"/>
    <x v="0"/>
  </r>
  <r>
    <n v="17"/>
    <s v="November"/>
    <n v="2018"/>
    <x v="1"/>
  </r>
  <r>
    <n v="23"/>
    <s v="December"/>
    <n v="2018"/>
    <x v="0"/>
  </r>
  <r>
    <n v="29"/>
    <s v="December"/>
    <n v="2018"/>
    <x v="1"/>
  </r>
  <r>
    <n v="20"/>
    <s v="Januar"/>
    <n v="2019"/>
    <x v="0"/>
  </r>
  <r>
    <n v="9"/>
    <s v="Februar"/>
    <n v="2019"/>
    <x v="1"/>
  </r>
  <r>
    <n v="23"/>
    <s v="Februar"/>
    <n v="2019"/>
    <x v="1"/>
  </r>
  <r>
    <n v="31"/>
    <s v="Marts"/>
    <n v="2019"/>
    <x v="0"/>
  </r>
  <r>
    <n v="14"/>
    <s v="April"/>
    <n v="2019"/>
    <x v="0"/>
  </r>
  <r>
    <n v="18"/>
    <s v="April"/>
    <n v="2019"/>
    <x v="3"/>
  </r>
  <r>
    <n v="27"/>
    <s v="April"/>
    <n v="2019"/>
    <x v="1"/>
  </r>
  <r>
    <n v="5"/>
    <s v="Maj"/>
    <n v="2019"/>
    <x v="0"/>
  </r>
  <r>
    <n v="11"/>
    <s v="Maj"/>
    <n v="2019"/>
    <x v="1"/>
  </r>
  <r>
    <n v="17"/>
    <s v="Maj"/>
    <n v="2019"/>
    <x v="5"/>
  </r>
  <r>
    <n v="19"/>
    <s v="Maj"/>
    <n v="2019"/>
    <x v="0"/>
  </r>
  <r>
    <n v="26"/>
    <s v="Maj"/>
    <n v="2019"/>
    <x v="0"/>
  </r>
  <r>
    <n v="9"/>
    <s v="Juni"/>
    <n v="2019"/>
    <x v="0"/>
  </r>
  <r>
    <n v="23"/>
    <s v="Juni"/>
    <n v="2019"/>
    <x v="0"/>
  </r>
  <r>
    <n v="29"/>
    <s v="Juni"/>
    <n v="2019"/>
    <x v="1"/>
  </r>
  <r>
    <n v="24"/>
    <s v="Juli"/>
    <n v="2019"/>
    <x v="2"/>
  </r>
  <r>
    <n v="28"/>
    <s v="Juli"/>
    <n v="2019"/>
    <x v="0"/>
  </r>
  <r>
    <n v="3"/>
    <s v="August"/>
    <n v="2019"/>
    <x v="1"/>
  </r>
  <r>
    <n v="18"/>
    <s v="August"/>
    <n v="2019"/>
    <x v="0"/>
  </r>
  <r>
    <n v="24"/>
    <s v="August"/>
    <n v="2019"/>
    <x v="1"/>
  </r>
  <r>
    <n v="31"/>
    <s v="August"/>
    <n v="2019"/>
    <x v="1"/>
  </r>
  <r>
    <n v="7"/>
    <s v="September"/>
    <n v="2019"/>
    <x v="1"/>
  </r>
  <r>
    <n v="22"/>
    <s v="September"/>
    <n v="2019"/>
    <x v="0"/>
  </r>
  <r>
    <n v="28"/>
    <s v="September"/>
    <n v="2019"/>
    <x v="1"/>
  </r>
  <r>
    <n v="6"/>
    <s v="Oktober"/>
    <n v="2019"/>
    <x v="0"/>
  </r>
  <r>
    <n v="13"/>
    <s v="Oktober"/>
    <n v="2019"/>
    <x v="0"/>
  </r>
  <r>
    <n v="20"/>
    <s v="Oktober"/>
    <n v="2019"/>
    <x v="0"/>
  </r>
  <r>
    <n v="3"/>
    <s v="November"/>
    <n v="2019"/>
    <x v="0"/>
  </r>
  <r>
    <n v="10"/>
    <s v="November"/>
    <n v="2019"/>
    <x v="0"/>
  </r>
  <r>
    <n v="30"/>
    <s v="November"/>
    <n v="2019"/>
    <x v="1"/>
  </r>
  <r>
    <n v="8"/>
    <s v="December"/>
    <n v="2019"/>
    <x v="0"/>
  </r>
  <r>
    <n v="22"/>
    <s v="December"/>
    <n v="2019"/>
    <x v="0"/>
  </r>
  <r>
    <n v="24"/>
    <s v="December"/>
    <n v="2019"/>
    <x v="6"/>
  </r>
  <r>
    <n v="28"/>
    <s v="December"/>
    <n v="2019"/>
    <x v="1"/>
  </r>
  <r>
    <n v="5"/>
    <s v="Januar"/>
    <n v="2020"/>
    <x v="0"/>
  </r>
  <r>
    <n v="20"/>
    <s v="Januar"/>
    <n v="2020"/>
    <x v="4"/>
  </r>
  <r>
    <n v="26"/>
    <s v="Januar"/>
    <n v="2020"/>
    <x v="0"/>
  </r>
  <r>
    <n v="1"/>
    <s v="Februar"/>
    <n v="2020"/>
    <x v="1"/>
  </r>
  <r>
    <n v="9"/>
    <s v="Februar"/>
    <n v="2020"/>
    <x v="0"/>
  </r>
  <r>
    <n v="23"/>
    <s v="Februar"/>
    <n v="2020"/>
    <x v="0"/>
  </r>
  <r>
    <n v="29"/>
    <s v="Februar"/>
    <n v="2020"/>
    <x v="1"/>
  </r>
  <r>
    <n v="7"/>
    <s v="Marts"/>
    <n v="2020"/>
    <x v="1"/>
  </r>
  <r>
    <n v="8"/>
    <s v="Marts"/>
    <n v="2020"/>
    <x v="0"/>
  </r>
  <r>
    <n v="31"/>
    <s v="Maj"/>
    <n v="2020"/>
    <x v="0"/>
  </r>
  <r>
    <n v="5"/>
    <s v="Juni"/>
    <n v="2020"/>
    <x v="5"/>
  </r>
  <r>
    <n v="13"/>
    <s v="Juni"/>
    <n v="2020"/>
    <x v="1"/>
  </r>
  <r>
    <n v="14"/>
    <s v="Juni"/>
    <n v="2020"/>
    <x v="0"/>
  </r>
  <r>
    <n v="24"/>
    <s v="Juni"/>
    <n v="2020"/>
    <x v="2"/>
  </r>
  <r>
    <n v="27"/>
    <s v="Juni"/>
    <n v="2020"/>
    <x v="1"/>
  </r>
  <r>
    <n v="5"/>
    <s v="Juli"/>
    <n v="2020"/>
    <x v="0"/>
  </r>
  <r>
    <n v="8"/>
    <s v="Juli"/>
    <n v="2020"/>
    <x v="2"/>
  </r>
  <r>
    <n v="9"/>
    <s v="Juli"/>
    <n v="2020"/>
    <x v="3"/>
  </r>
  <r>
    <n v="10"/>
    <s v="Juli"/>
    <n v="2020"/>
    <x v="5"/>
  </r>
  <r>
    <n v="11"/>
    <s v="Juli"/>
    <n v="2020"/>
    <x v="1"/>
  </r>
  <r>
    <n v="12"/>
    <s v="Juli"/>
    <n v="2020"/>
    <x v="0"/>
  </r>
  <r>
    <n v="18"/>
    <s v="Juli"/>
    <n v="2020"/>
    <x v="1"/>
  </r>
  <r>
    <n v="19"/>
    <s v="Juli"/>
    <n v="2020"/>
    <x v="0"/>
  </r>
  <r>
    <n v="24"/>
    <s v="Juli"/>
    <n v="2020"/>
    <x v="5"/>
  </r>
  <r>
    <n v="26"/>
    <s v="Juli"/>
    <n v="2020"/>
    <x v="0"/>
  </r>
  <r>
    <n v="30"/>
    <s v="Juli"/>
    <n v="2020"/>
    <x v="3"/>
  </r>
  <r>
    <n v="1"/>
    <s v="August"/>
    <n v="2020"/>
    <x v="1"/>
  </r>
  <r>
    <n v="8"/>
    <s v="August"/>
    <n v="2020"/>
    <x v="1"/>
  </r>
  <r>
    <n v="22"/>
    <s v="August"/>
    <n v="2020"/>
    <x v="1"/>
  </r>
  <r>
    <n v="31"/>
    <s v="August"/>
    <n v="2020"/>
    <x v="4"/>
  </r>
  <r>
    <n v="12"/>
    <s v="September"/>
    <n v="2020"/>
    <x v="1"/>
  </r>
  <r>
    <n v="19"/>
    <s v="September"/>
    <n v="2020"/>
    <x v="1"/>
  </r>
  <r>
    <n v="26"/>
    <s v="September"/>
    <n v="2020"/>
    <x v="1"/>
  </r>
  <r>
    <n v="4"/>
    <s v="Oktober"/>
    <n v="2020"/>
    <x v="0"/>
  </r>
  <r>
    <n v="10"/>
    <s v="Oktober"/>
    <n v="2020"/>
    <x v="1"/>
  </r>
  <r>
    <n v="23"/>
    <s v="Oktober"/>
    <n v="2020"/>
    <x v="5"/>
  </r>
  <r>
    <n v="24"/>
    <s v="Oktober"/>
    <n v="2020"/>
    <x v="1"/>
  </r>
  <r>
    <n v="25"/>
    <s v="Oktober"/>
    <n v="2020"/>
    <x v="0"/>
  </r>
  <r>
    <n v="1"/>
    <s v="November"/>
    <n v="2020"/>
    <x v="0"/>
  </r>
  <r>
    <n v="7"/>
    <s v="November"/>
    <n v="2020"/>
    <x v="1"/>
  </r>
  <r>
    <n v="15"/>
    <s v="November"/>
    <n v="2020"/>
    <x v="0"/>
  </r>
  <r>
    <n v="29"/>
    <s v="November"/>
    <n v="2020"/>
    <x v="0"/>
  </r>
  <r>
    <n v="12"/>
    <s v="December"/>
    <n v="2020"/>
    <x v="1"/>
  </r>
  <r>
    <n v="13"/>
    <s v="December"/>
    <n v="2020"/>
    <x v="0"/>
  </r>
  <r>
    <n v="30"/>
    <s v="December"/>
    <n v="2020"/>
    <x v="2"/>
  </r>
  <r>
    <n v="7"/>
    <s v="Marts"/>
    <n v="2021"/>
    <x v="0"/>
  </r>
  <r>
    <n v="14"/>
    <s v="Marts"/>
    <n v="2021"/>
    <x v="0"/>
  </r>
  <r>
    <n v="28"/>
    <s v="Marts"/>
    <n v="2021"/>
    <x v="0"/>
  </r>
  <r>
    <n v="1"/>
    <s v="April"/>
    <n v="2021"/>
    <x v="3"/>
  </r>
  <r>
    <n v="3"/>
    <s v="April"/>
    <n v="2021"/>
    <x v="1"/>
  </r>
  <r>
    <n v="4"/>
    <s v="April"/>
    <n v="2021"/>
    <x v="0"/>
  </r>
  <r>
    <n v="24"/>
    <s v="April"/>
    <n v="2022"/>
    <x v="0"/>
  </r>
  <r>
    <n v="15"/>
    <s v="Maj"/>
    <n v="2022"/>
    <x v="0"/>
  </r>
  <r>
    <n v="30"/>
    <s v="Juli"/>
    <n v="2022"/>
    <x v="1"/>
  </r>
  <r>
    <n v="7"/>
    <s v="August"/>
    <n v="2022"/>
    <x v="0"/>
  </r>
  <r>
    <n v="27"/>
    <s v="August"/>
    <n v="2022"/>
    <x v="1"/>
  </r>
  <r>
    <n v="4"/>
    <s v="September"/>
    <n v="2022"/>
    <x v="0"/>
  </r>
  <r>
    <n v="18"/>
    <s v="September"/>
    <n v="2022"/>
    <x v="0"/>
  </r>
  <r>
    <n v="25"/>
    <s v="September"/>
    <n v="2022"/>
    <x v="0"/>
  </r>
  <r>
    <n v="9"/>
    <s v="Oktober"/>
    <n v="2022"/>
    <x v="0"/>
  </r>
  <r>
    <n v="30"/>
    <s v="Oktober"/>
    <n v="2022"/>
    <x v="0"/>
  </r>
  <r>
    <n v="4"/>
    <s v="November"/>
    <n v="2022"/>
    <x v="5"/>
  </r>
  <r>
    <n v="5"/>
    <s v="November"/>
    <n v="2022"/>
    <x v="1"/>
  </r>
  <r>
    <n v="6"/>
    <s v="November"/>
    <n v="2022"/>
    <x v="0"/>
  </r>
  <r>
    <n v="13"/>
    <s v="November"/>
    <n v="2022"/>
    <x v="0"/>
  </r>
  <r>
    <n v="20"/>
    <s v="November"/>
    <n v="2022"/>
    <x v="0"/>
  </r>
  <r>
    <n v="27"/>
    <s v="November"/>
    <n v="2022"/>
    <x v="0"/>
  </r>
  <r>
    <n v="4"/>
    <s v="December"/>
    <n v="2022"/>
    <x v="0"/>
  </r>
  <r>
    <n v="11"/>
    <s v="December"/>
    <n v="2022"/>
    <x v="0"/>
  </r>
  <r>
    <n v="19"/>
    <s v="December"/>
    <n v="2022"/>
    <x v="0"/>
  </r>
  <r>
    <n v="23"/>
    <s v="December"/>
    <n v="2022"/>
    <x v="5"/>
  </r>
  <r>
    <n v="26"/>
    <s v="December"/>
    <n v="2022"/>
    <x v="4"/>
  </r>
  <r>
    <n v="14"/>
    <s v="Januar"/>
    <n v="2023"/>
    <x v="1"/>
  </r>
  <r>
    <n v="22"/>
    <s v="Januar"/>
    <n v="2023"/>
    <x v="0"/>
  </r>
  <r>
    <n v="29"/>
    <s v="Januar"/>
    <n v="2023"/>
    <x v="0"/>
  </r>
  <r>
    <n v="12"/>
    <s v="Februar"/>
    <n v="2023"/>
    <x v="0"/>
  </r>
  <r>
    <n v="19"/>
    <s v="Februar"/>
    <n v="2023"/>
    <x v="0"/>
  </r>
  <r>
    <n v="25"/>
    <s v="Februar"/>
    <n v="2023"/>
    <x v="1"/>
  </r>
  <r>
    <n v="5"/>
    <s v="Marts"/>
    <n v="2023"/>
    <x v="0"/>
  </r>
  <r>
    <n v="13"/>
    <s v="Marts"/>
    <n v="2023"/>
    <x v="0"/>
  </r>
  <r>
    <n v="18"/>
    <s v="Marts"/>
    <n v="2023"/>
    <x v="0"/>
  </r>
  <r>
    <n v="24"/>
    <s v="Marts"/>
    <n v="2023"/>
    <x v="5"/>
  </r>
  <r>
    <n v="25"/>
    <s v="Marts"/>
    <n v="2023"/>
    <x v="1"/>
  </r>
  <r>
    <n v="26"/>
    <s v="Marts"/>
    <n v="2023"/>
    <x v="0"/>
  </r>
  <r>
    <n v="6"/>
    <s v="April"/>
    <n v="2023"/>
    <x v="3"/>
  </r>
  <r>
    <n v="23"/>
    <s v="April"/>
    <n v="2023"/>
    <x v="0"/>
  </r>
  <r>
    <n v="5"/>
    <s v="Maj"/>
    <n v="2023"/>
    <x v="5"/>
  </r>
  <r>
    <n v="14"/>
    <s v="Maj"/>
    <n v="2023"/>
    <x v="0"/>
  </r>
  <r>
    <n v="19"/>
    <s v="Maj"/>
    <n v="2023"/>
    <x v="5"/>
  </r>
  <r>
    <n v="28"/>
    <s v="Maj"/>
    <n v="2023"/>
    <x v="0"/>
  </r>
  <r>
    <n v="3"/>
    <s v="Juni"/>
    <n v="2023"/>
    <x v="1"/>
  </r>
  <r>
    <n v="10"/>
    <s v="Juni"/>
    <n v="2023"/>
    <x v="1"/>
  </r>
  <r>
    <n v="24"/>
    <s v="Juni"/>
    <n v="2023"/>
    <x v="1"/>
  </r>
  <r>
    <n v="2"/>
    <s v="Juli"/>
    <n v="2023"/>
    <x v="0"/>
  </r>
  <r>
    <n v="6"/>
    <s v="Juli"/>
    <n v="2023"/>
    <x v="3"/>
  </r>
  <r>
    <n v="7"/>
    <s v="Juli"/>
    <n v="2023"/>
    <x v="5"/>
  </r>
  <r>
    <n v="8"/>
    <s v="Juli"/>
    <n v="2023"/>
    <x v="1"/>
  </r>
  <r>
    <n v="9"/>
    <s v="Juli"/>
    <n v="2023"/>
    <x v="0"/>
  </r>
  <r>
    <n v="15"/>
    <s v="Juli"/>
    <n v="2023"/>
    <x v="1"/>
  </r>
  <r>
    <n v="18"/>
    <s v="Juli"/>
    <n v="2023"/>
    <x v="6"/>
  </r>
  <r>
    <n v="28"/>
    <s v="Juli"/>
    <n v="2023"/>
    <x v="5"/>
  </r>
  <r>
    <n v="30"/>
    <s v="Juli"/>
    <n v="2023"/>
    <x v="0"/>
  </r>
  <r>
    <n v="13"/>
    <s v="August"/>
    <n v="2023"/>
    <x v="0"/>
  </r>
  <r>
    <n v="19"/>
    <s v="August"/>
    <n v="2023"/>
    <x v="1"/>
  </r>
  <r>
    <n v="27"/>
    <s v="August"/>
    <n v="2023"/>
    <x v="0"/>
  </r>
  <r>
    <n v="30"/>
    <s v="August"/>
    <n v="2023"/>
    <x v="2"/>
  </r>
  <r>
    <n v="2"/>
    <s v="September"/>
    <n v="2023"/>
    <x v="1"/>
  </r>
  <r>
    <n v="24"/>
    <s v="September"/>
    <n v="2023"/>
    <x v="0"/>
  </r>
  <r>
    <n v="30"/>
    <s v="September"/>
    <n v="2023"/>
    <x v="1"/>
  </r>
  <r>
    <n v="1"/>
    <s v="Oktober"/>
    <n v="2023"/>
    <x v="0"/>
  </r>
  <r>
    <n v="7"/>
    <s v="Oktober"/>
    <n v="2023"/>
    <x v="1"/>
  </r>
  <r>
    <n v="8"/>
    <s v="Oktober"/>
    <n v="2023"/>
    <x v="0"/>
  </r>
  <r>
    <n v="10"/>
    <s v="Oktober"/>
    <n v="2023"/>
    <x v="6"/>
  </r>
  <r>
    <n v="14"/>
    <s v="Oktober"/>
    <n v="2023"/>
    <x v="1"/>
  </r>
  <r>
    <n v="16"/>
    <s v="Oktober"/>
    <n v="2023"/>
    <x v="4"/>
  </r>
  <r>
    <n v="22"/>
    <s v="Oktober"/>
    <n v="2023"/>
    <x v="0"/>
  </r>
  <r>
    <n v="27"/>
    <s v="Oktober"/>
    <n v="2023"/>
    <x v="5"/>
  </r>
  <r>
    <n v="28"/>
    <s v="Oktober"/>
    <n v="2023"/>
    <x v="1"/>
  </r>
  <r>
    <n v="29"/>
    <s v="Oktober"/>
    <n v="2023"/>
    <x v="0"/>
  </r>
  <r>
    <n v="5"/>
    <s v="November"/>
    <n v="2023"/>
    <x v="0"/>
  </r>
  <r>
    <n v="11"/>
    <s v="November"/>
    <n v="2023"/>
    <x v="1"/>
  </r>
  <r>
    <n v="18"/>
    <s v="November"/>
    <n v="2023"/>
    <x v="1"/>
  </r>
  <r>
    <n v="3"/>
    <s v="December"/>
    <n v="2023"/>
    <x v="0"/>
  </r>
  <r>
    <n v="10"/>
    <s v="December"/>
    <n v="2023"/>
    <x v="0"/>
  </r>
  <r>
    <n v="20"/>
    <s v="December"/>
    <n v="2023"/>
    <x v="2"/>
  </r>
  <r>
    <m/>
    <m/>
    <m/>
    <x v="7"/>
  </r>
  <r>
    <m/>
    <m/>
    <m/>
    <x v="7"/>
  </r>
  <r>
    <m/>
    <m/>
    <m/>
    <x v="7"/>
  </r>
  <r>
    <m/>
    <m/>
    <m/>
    <x v="7"/>
  </r>
  <r>
    <m/>
    <m/>
    <m/>
    <x v="7"/>
  </r>
  <r>
    <m/>
    <m/>
    <m/>
    <x v="7"/>
  </r>
  <r>
    <m/>
    <m/>
    <m/>
    <x v="7"/>
  </r>
  <r>
    <m/>
    <m/>
    <m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8">
  <r>
    <n v="24"/>
    <s v="Maj"/>
    <x v="0"/>
  </r>
  <r>
    <n v="26"/>
    <s v="Oktober"/>
    <x v="0"/>
  </r>
  <r>
    <n v="23"/>
    <s v="December"/>
    <x v="0"/>
  </r>
  <r>
    <n v="1"/>
    <s v="Maj"/>
    <x v="1"/>
  </r>
  <r>
    <n v="7"/>
    <s v="Maj"/>
    <x v="1"/>
  </r>
  <r>
    <n v="26"/>
    <s v="Juni"/>
    <x v="1"/>
  </r>
  <r>
    <n v="2"/>
    <s v="Juli"/>
    <x v="1"/>
  </r>
  <r>
    <n v="3"/>
    <s v="Juli"/>
    <x v="1"/>
  </r>
  <r>
    <n v="16"/>
    <s v="Juli"/>
    <x v="1"/>
  </r>
  <r>
    <n v="29"/>
    <s v="Januar"/>
    <x v="2"/>
  </r>
  <r>
    <n v="25"/>
    <s v="Februar"/>
    <x v="2"/>
  </r>
  <r>
    <n v="11"/>
    <s v="Marts"/>
    <x v="2"/>
  </r>
  <r>
    <n v="2"/>
    <s v="April"/>
    <x v="2"/>
  </r>
  <r>
    <n v="15"/>
    <s v="Juli"/>
    <x v="2"/>
  </r>
  <r>
    <n v="22"/>
    <s v="Juli"/>
    <x v="2"/>
  </r>
  <r>
    <n v="13"/>
    <s v="August"/>
    <x v="2"/>
  </r>
  <r>
    <n v="26"/>
    <s v="August"/>
    <x v="2"/>
  </r>
  <r>
    <n v="24"/>
    <s v="September"/>
    <x v="2"/>
  </r>
  <r>
    <n v="22"/>
    <s v="Oktober"/>
    <x v="2"/>
  </r>
  <r>
    <n v="19"/>
    <s v="November"/>
    <x v="2"/>
  </r>
  <r>
    <n v="3"/>
    <s v="December"/>
    <x v="2"/>
  </r>
  <r>
    <n v="17"/>
    <s v="December"/>
    <x v="2"/>
  </r>
  <r>
    <n v="30"/>
    <s v="December"/>
    <x v="2"/>
  </r>
  <r>
    <n v="14"/>
    <s v="Januar"/>
    <x v="3"/>
  </r>
  <r>
    <n v="27"/>
    <s v="Januar"/>
    <x v="3"/>
  </r>
  <r>
    <n v="10"/>
    <s v="Februar"/>
    <x v="3"/>
  </r>
  <r>
    <n v="24"/>
    <s v="Februar"/>
    <x v="3"/>
  </r>
  <r>
    <n v="10"/>
    <s v="Marts"/>
    <x v="3"/>
  </r>
  <r>
    <n v="24"/>
    <s v="Marts"/>
    <x v="3"/>
  </r>
  <r>
    <n v="8"/>
    <s v="April"/>
    <x v="3"/>
  </r>
  <r>
    <n v="22"/>
    <s v="April"/>
    <x v="3"/>
  </r>
  <r>
    <n v="10"/>
    <s v="Maj"/>
    <x v="3"/>
  </r>
  <r>
    <n v="19"/>
    <s v="Maj"/>
    <x v="3"/>
  </r>
  <r>
    <n v="20"/>
    <s v="Juni"/>
    <x v="3"/>
  </r>
  <r>
    <n v="20"/>
    <s v="Juli"/>
    <x v="3"/>
  </r>
  <r>
    <n v="12"/>
    <s v="August"/>
    <x v="3"/>
  </r>
  <r>
    <n v="16"/>
    <s v="September"/>
    <x v="3"/>
  </r>
  <r>
    <n v="23"/>
    <s v="September"/>
    <x v="3"/>
  </r>
  <r>
    <n v="13"/>
    <s v="Oktober"/>
    <x v="3"/>
  </r>
  <r>
    <n v="21"/>
    <s v="Oktober"/>
    <x v="3"/>
  </r>
  <r>
    <n v="4"/>
    <s v="November"/>
    <x v="3"/>
  </r>
  <r>
    <n v="28"/>
    <s v="November"/>
    <x v="3"/>
  </r>
  <r>
    <n v="29"/>
    <s v="December"/>
    <x v="3"/>
  </r>
  <r>
    <n v="20"/>
    <s v="Februar"/>
    <x v="4"/>
  </r>
  <r>
    <n v="3"/>
    <s v="Marts"/>
    <x v="4"/>
  </r>
  <r>
    <n v="31"/>
    <s v="Marts"/>
    <x v="4"/>
  </r>
  <r>
    <n v="18"/>
    <s v="April"/>
    <x v="4"/>
  </r>
  <r>
    <n v="22"/>
    <s v="April"/>
    <x v="4"/>
  </r>
  <r>
    <n v="5"/>
    <s v="Maj"/>
    <x v="4"/>
  </r>
  <r>
    <n v="19"/>
    <s v="Maj"/>
    <x v="4"/>
  </r>
  <r>
    <n v="23"/>
    <s v="Juni"/>
    <x v="4"/>
  </r>
  <r>
    <n v="17"/>
    <s v="Juli"/>
    <x v="4"/>
  </r>
  <r>
    <n v="24"/>
    <s v="Juli"/>
    <x v="4"/>
  </r>
  <r>
    <n v="4"/>
    <s v="August"/>
    <x v="4"/>
  </r>
  <r>
    <n v="24"/>
    <s v="August"/>
    <x v="4"/>
  </r>
  <r>
    <n v="7"/>
    <s v="September"/>
    <x v="4"/>
  </r>
  <r>
    <n v="6"/>
    <s v="Oktober"/>
    <x v="4"/>
  </r>
  <r>
    <n v="13"/>
    <s v="Oktober"/>
    <x v="4"/>
  </r>
  <r>
    <n v="3"/>
    <s v="November"/>
    <x v="4"/>
  </r>
  <r>
    <n v="23"/>
    <s v="Februar"/>
    <x v="5"/>
  </r>
  <r>
    <n v="8"/>
    <s v="Marts"/>
    <x v="5"/>
  </r>
  <r>
    <n v="31"/>
    <s v="Maj"/>
    <x v="5"/>
  </r>
  <r>
    <n v="14"/>
    <s v="Juni"/>
    <x v="5"/>
  </r>
  <r>
    <n v="27"/>
    <s v="Juni"/>
    <x v="5"/>
  </r>
  <r>
    <n v="12"/>
    <s v="Juli"/>
    <x v="5"/>
  </r>
  <r>
    <n v="30"/>
    <s v="Juli"/>
    <x v="5"/>
  </r>
  <r>
    <n v="1"/>
    <s v="August"/>
    <x v="5"/>
  </r>
  <r>
    <n v="9"/>
    <s v="August"/>
    <x v="5"/>
  </r>
  <r>
    <n v="16"/>
    <s v="August"/>
    <x v="5"/>
  </r>
  <r>
    <n v="22"/>
    <s v="August"/>
    <x v="5"/>
  </r>
  <r>
    <n v="13"/>
    <s v="September"/>
    <x v="5"/>
  </r>
  <r>
    <n v="19"/>
    <s v="September"/>
    <x v="5"/>
  </r>
  <r>
    <n v="4"/>
    <s v="Oktober"/>
    <x v="5"/>
  </r>
  <r>
    <n v="23"/>
    <s v="Oktober"/>
    <x v="5"/>
  </r>
  <r>
    <n v="1"/>
    <s v="November"/>
    <x v="5"/>
  </r>
  <r>
    <n v="15"/>
    <s v="November"/>
    <x v="5"/>
  </r>
  <r>
    <n v="25"/>
    <s v="November"/>
    <x v="5"/>
  </r>
  <r>
    <n v="29"/>
    <s v="November"/>
    <x v="5"/>
  </r>
  <r>
    <n v="2"/>
    <s v="December"/>
    <x v="5"/>
  </r>
  <r>
    <n v="13"/>
    <s v="December"/>
    <x v="5"/>
  </r>
  <r>
    <n v="16"/>
    <s v="December"/>
    <x v="5"/>
  </r>
  <r>
    <n v="27"/>
    <s v="December"/>
    <x v="5"/>
  </r>
  <r>
    <n v="3"/>
    <s v="Januar"/>
    <x v="6"/>
  </r>
  <r>
    <n v="14"/>
    <s v="Marts"/>
    <x v="6"/>
  </r>
  <r>
    <n v="28"/>
    <s v="Marts"/>
    <x v="6"/>
  </r>
  <r>
    <n v="3"/>
    <s v="April"/>
    <x v="6"/>
  </r>
  <r>
    <n v="4"/>
    <s v="April"/>
    <x v="6"/>
  </r>
  <r>
    <n v="11"/>
    <s v="April"/>
    <x v="6"/>
  </r>
  <r>
    <n v="25"/>
    <s v="April"/>
    <x v="6"/>
  </r>
  <r>
    <n v="9"/>
    <s v="Maj"/>
    <x v="6"/>
  </r>
  <r>
    <n v="13"/>
    <s v="Maj"/>
    <x v="6"/>
  </r>
  <r>
    <n v="24"/>
    <s v="Maj"/>
    <x v="6"/>
  </r>
  <r>
    <n v="3"/>
    <s v="Juni"/>
    <x v="6"/>
  </r>
  <r>
    <n v="7"/>
    <s v="Juli"/>
    <x v="6"/>
  </r>
  <r>
    <n v="8"/>
    <s v="Juli"/>
    <x v="6"/>
  </r>
  <r>
    <n v="9"/>
    <s v="Juli"/>
    <x v="6"/>
  </r>
  <r>
    <n v="10"/>
    <s v="Juli"/>
    <x v="6"/>
  </r>
  <r>
    <n v="11"/>
    <s v="Juli"/>
    <x v="6"/>
  </r>
  <r>
    <n v="1"/>
    <s v="August"/>
    <x v="6"/>
  </r>
  <r>
    <n v="21"/>
    <s v="August"/>
    <x v="6"/>
  </r>
  <r>
    <n v="25"/>
    <s v="August"/>
    <x v="6"/>
  </r>
  <r>
    <n v="29"/>
    <s v="September"/>
    <x v="6"/>
  </r>
  <r>
    <n v="3"/>
    <s v="Oktober"/>
    <x v="6"/>
  </r>
  <r>
    <n v="24"/>
    <s v="Oktober"/>
    <x v="6"/>
  </r>
  <r>
    <n v="31"/>
    <s v="Oktober"/>
    <x v="6"/>
  </r>
  <r>
    <n v="7"/>
    <s v="November"/>
    <x v="6"/>
  </r>
  <r>
    <n v="21"/>
    <s v="November"/>
    <x v="6"/>
  </r>
  <r>
    <n v="28"/>
    <s v="November"/>
    <x v="6"/>
  </r>
  <r>
    <n v="19"/>
    <s v="December"/>
    <x v="6"/>
  </r>
  <r>
    <n v="28"/>
    <s v="December"/>
    <x v="6"/>
  </r>
  <r>
    <n v="2"/>
    <s v="Januar"/>
    <x v="7"/>
  </r>
  <r>
    <n v="16"/>
    <s v="Januar"/>
    <x v="7"/>
  </r>
  <r>
    <n v="23"/>
    <s v="Januar"/>
    <x v="7"/>
  </r>
  <r>
    <n v="30"/>
    <s v="Januar"/>
    <x v="7"/>
  </r>
  <r>
    <n v="6"/>
    <s v="Februar"/>
    <x v="7"/>
  </r>
  <r>
    <n v="13"/>
    <s v="Februar"/>
    <x v="7"/>
  </r>
  <r>
    <n v="20"/>
    <s v="Februar"/>
    <x v="7"/>
  </r>
  <r>
    <n v="23"/>
    <s v="Februar"/>
    <x v="7"/>
  </r>
  <r>
    <n v="13"/>
    <s v="Marts"/>
    <x v="7"/>
  </r>
  <r>
    <n v="25"/>
    <s v="Marts"/>
    <x v="7"/>
  </r>
  <r>
    <n v="26"/>
    <s v="Marts"/>
    <x v="7"/>
  </r>
  <r>
    <n v="27"/>
    <s v="Marts"/>
    <x v="7"/>
  </r>
  <r>
    <n v="10"/>
    <s v="April"/>
    <x v="7"/>
  </r>
  <r>
    <n v="19"/>
    <s v="April"/>
    <x v="7"/>
  </r>
  <r>
    <n v="24"/>
    <s v="April"/>
    <x v="7"/>
  </r>
  <r>
    <n v="8"/>
    <s v="Maj"/>
    <x v="7"/>
  </r>
  <r>
    <n v="15"/>
    <s v="Maj"/>
    <x v="7"/>
  </r>
  <r>
    <n v="22"/>
    <s v="Maj"/>
    <x v="7"/>
  </r>
  <r>
    <n v="26"/>
    <s v="Maj"/>
    <x v="7"/>
  </r>
  <r>
    <n v="6"/>
    <s v="Juni"/>
    <x v="7"/>
  </r>
  <r>
    <n v="19"/>
    <s v="Juni"/>
    <x v="7"/>
  </r>
  <r>
    <n v="3"/>
    <s v="Juli"/>
    <x v="7"/>
  </r>
  <r>
    <n v="13"/>
    <s v="Juli"/>
    <x v="7"/>
  </r>
  <r>
    <n v="14"/>
    <s v="Juli"/>
    <x v="7"/>
  </r>
  <r>
    <n v="15"/>
    <s v="Juli"/>
    <x v="7"/>
  </r>
  <r>
    <n v="16"/>
    <s v="Juli"/>
    <x v="7"/>
  </r>
  <r>
    <n v="17"/>
    <s v="Juli"/>
    <x v="7"/>
  </r>
  <r>
    <n v="30"/>
    <s v="Juli"/>
    <x v="7"/>
  </r>
  <r>
    <n v="7"/>
    <s v="August"/>
    <x v="7"/>
  </r>
  <r>
    <n v="14"/>
    <s v="August"/>
    <x v="7"/>
  </r>
  <r>
    <n v="27"/>
    <s v="August"/>
    <x v="7"/>
  </r>
  <r>
    <n v="4"/>
    <s v="September"/>
    <x v="7"/>
  </r>
  <r>
    <n v="18"/>
    <s v="September"/>
    <x v="7"/>
  </r>
  <r>
    <n v="25"/>
    <s v="September"/>
    <x v="7"/>
  </r>
  <r>
    <n v="2"/>
    <s v="Oktober"/>
    <x v="7"/>
  </r>
  <r>
    <n v="9"/>
    <s v="Oktober"/>
    <x v="7"/>
  </r>
  <r>
    <n v="14"/>
    <s v="Oktober"/>
    <x v="7"/>
  </r>
  <r>
    <n v="30"/>
    <s v="Oktober"/>
    <x v="7"/>
  </r>
  <r>
    <n v="4"/>
    <s v="November"/>
    <x v="7"/>
  </r>
  <r>
    <n v="5"/>
    <s v="November"/>
    <x v="7"/>
  </r>
  <r>
    <n v="13"/>
    <s v="November"/>
    <x v="7"/>
  </r>
  <r>
    <n v="20"/>
    <s v="November"/>
    <x v="7"/>
  </r>
  <r>
    <n v="27"/>
    <s v="November"/>
    <x v="7"/>
  </r>
  <r>
    <n v="4"/>
    <s v="December"/>
    <x v="7"/>
  </r>
  <r>
    <n v="11"/>
    <s v="December"/>
    <x v="7"/>
  </r>
  <r>
    <n v="18"/>
    <s v="December"/>
    <x v="7"/>
  </r>
  <r>
    <n v="23"/>
    <s v="December"/>
    <x v="7"/>
  </r>
  <r>
    <n v="31"/>
    <s v="December"/>
    <x v="7"/>
  </r>
  <r>
    <n v="1"/>
    <s v="Januar"/>
    <x v="8"/>
  </r>
  <r>
    <n v="23"/>
    <s v="Januar"/>
    <x v="8"/>
  </r>
  <r>
    <n v="29"/>
    <s v="Januar"/>
    <x v="8"/>
  </r>
  <r>
    <n v="12"/>
    <s v="Februar"/>
    <x v="8"/>
  </r>
  <r>
    <n v="19"/>
    <s v="Februar"/>
    <x v="8"/>
  </r>
  <r>
    <n v="25"/>
    <s v="Februar"/>
    <x v="8"/>
  </r>
  <r>
    <n v="13"/>
    <s v="Marts"/>
    <x v="8"/>
  </r>
  <r>
    <n v="26"/>
    <s v="Marts"/>
    <x v="8"/>
  </r>
  <r>
    <n v="6"/>
    <s v="April"/>
    <x v="8"/>
  </r>
  <r>
    <n v="23"/>
    <s v="April"/>
    <x v="8"/>
  </r>
  <r>
    <n v="5"/>
    <s v="Maj"/>
    <x v="8"/>
  </r>
  <r>
    <n v="14"/>
    <s v="Maj"/>
    <x v="8"/>
  </r>
  <r>
    <n v="23"/>
    <s v="Juni"/>
    <x v="8"/>
  </r>
  <r>
    <n v="2"/>
    <s v="Juli"/>
    <x v="8"/>
  </r>
  <r>
    <n v="9"/>
    <s v="Juli"/>
    <x v="8"/>
  </r>
  <r>
    <n v="13"/>
    <s v="August"/>
    <x v="8"/>
  </r>
  <r>
    <n v="27"/>
    <s v="August"/>
    <x v="8"/>
  </r>
  <r>
    <n v="24"/>
    <s v="September"/>
    <x v="8"/>
  </r>
  <r>
    <n v="8"/>
    <s v="Oktober"/>
    <x v="8"/>
  </r>
  <r>
    <n v="22"/>
    <s v="Oktober"/>
    <x v="8"/>
  </r>
  <r>
    <n v="5"/>
    <s v="November"/>
    <x v="8"/>
  </r>
  <r>
    <n v="18"/>
    <s v="November"/>
    <x v="8"/>
  </r>
  <r>
    <m/>
    <m/>
    <x v="9"/>
  </r>
  <r>
    <m/>
    <m/>
    <x v="9"/>
  </r>
  <r>
    <m/>
    <m/>
    <x v="9"/>
  </r>
  <r>
    <m/>
    <m/>
    <x v="9"/>
  </r>
  <r>
    <m/>
    <m/>
    <x v="9"/>
  </r>
  <r>
    <m/>
    <m/>
    <x v="9"/>
  </r>
  <r>
    <m/>
    <m/>
    <x v="9"/>
  </r>
  <r>
    <m/>
    <m/>
    <x v="9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8">
  <r>
    <n v="24"/>
    <x v="0"/>
    <n v="2015"/>
  </r>
  <r>
    <n v="26"/>
    <x v="1"/>
    <n v="2015"/>
  </r>
  <r>
    <n v="23"/>
    <x v="2"/>
    <n v="2015"/>
  </r>
  <r>
    <n v="1"/>
    <x v="0"/>
    <n v="2016"/>
  </r>
  <r>
    <n v="7"/>
    <x v="0"/>
    <n v="2016"/>
  </r>
  <r>
    <n v="26"/>
    <x v="3"/>
    <n v="2016"/>
  </r>
  <r>
    <n v="2"/>
    <x v="4"/>
    <n v="2016"/>
  </r>
  <r>
    <n v="3"/>
    <x v="4"/>
    <n v="2016"/>
  </r>
  <r>
    <n v="16"/>
    <x v="4"/>
    <n v="2016"/>
  </r>
  <r>
    <n v="29"/>
    <x v="5"/>
    <n v="2017"/>
  </r>
  <r>
    <n v="25"/>
    <x v="6"/>
    <n v="2017"/>
  </r>
  <r>
    <n v="11"/>
    <x v="7"/>
    <n v="2017"/>
  </r>
  <r>
    <n v="2"/>
    <x v="8"/>
    <n v="2017"/>
  </r>
  <r>
    <n v="15"/>
    <x v="4"/>
    <n v="2017"/>
  </r>
  <r>
    <n v="22"/>
    <x v="4"/>
    <n v="2017"/>
  </r>
  <r>
    <n v="13"/>
    <x v="9"/>
    <n v="2017"/>
  </r>
  <r>
    <n v="26"/>
    <x v="9"/>
    <n v="2017"/>
  </r>
  <r>
    <n v="24"/>
    <x v="10"/>
    <n v="2017"/>
  </r>
  <r>
    <n v="22"/>
    <x v="1"/>
    <n v="2017"/>
  </r>
  <r>
    <n v="19"/>
    <x v="11"/>
    <n v="2017"/>
  </r>
  <r>
    <n v="3"/>
    <x v="2"/>
    <n v="2017"/>
  </r>
  <r>
    <n v="17"/>
    <x v="2"/>
    <n v="2017"/>
  </r>
  <r>
    <n v="30"/>
    <x v="2"/>
    <n v="2017"/>
  </r>
  <r>
    <n v="14"/>
    <x v="5"/>
    <n v="2018"/>
  </r>
  <r>
    <n v="27"/>
    <x v="5"/>
    <n v="2018"/>
  </r>
  <r>
    <n v="10"/>
    <x v="6"/>
    <n v="2018"/>
  </r>
  <r>
    <n v="24"/>
    <x v="6"/>
    <n v="2018"/>
  </r>
  <r>
    <n v="10"/>
    <x v="7"/>
    <n v="2018"/>
  </r>
  <r>
    <n v="24"/>
    <x v="7"/>
    <n v="2018"/>
  </r>
  <r>
    <n v="8"/>
    <x v="8"/>
    <n v="2018"/>
  </r>
  <r>
    <n v="22"/>
    <x v="8"/>
    <n v="2018"/>
  </r>
  <r>
    <n v="10"/>
    <x v="0"/>
    <n v="2018"/>
  </r>
  <r>
    <n v="19"/>
    <x v="0"/>
    <n v="2018"/>
  </r>
  <r>
    <n v="20"/>
    <x v="3"/>
    <n v="2018"/>
  </r>
  <r>
    <n v="20"/>
    <x v="4"/>
    <n v="2018"/>
  </r>
  <r>
    <n v="12"/>
    <x v="9"/>
    <n v="2018"/>
  </r>
  <r>
    <n v="16"/>
    <x v="10"/>
    <n v="2018"/>
  </r>
  <r>
    <n v="23"/>
    <x v="10"/>
    <n v="2018"/>
  </r>
  <r>
    <n v="13"/>
    <x v="1"/>
    <n v="2018"/>
  </r>
  <r>
    <n v="21"/>
    <x v="1"/>
    <n v="2018"/>
  </r>
  <r>
    <n v="4"/>
    <x v="11"/>
    <n v="2018"/>
  </r>
  <r>
    <n v="28"/>
    <x v="11"/>
    <n v="2018"/>
  </r>
  <r>
    <n v="29"/>
    <x v="2"/>
    <n v="2018"/>
  </r>
  <r>
    <n v="20"/>
    <x v="6"/>
    <n v="2019"/>
  </r>
  <r>
    <n v="3"/>
    <x v="7"/>
    <n v="2019"/>
  </r>
  <r>
    <n v="31"/>
    <x v="7"/>
    <n v="2019"/>
  </r>
  <r>
    <n v="18"/>
    <x v="8"/>
    <n v="2019"/>
  </r>
  <r>
    <n v="22"/>
    <x v="8"/>
    <n v="2019"/>
  </r>
  <r>
    <n v="5"/>
    <x v="0"/>
    <n v="2019"/>
  </r>
  <r>
    <n v="19"/>
    <x v="0"/>
    <n v="2019"/>
  </r>
  <r>
    <n v="23"/>
    <x v="3"/>
    <n v="2019"/>
  </r>
  <r>
    <n v="17"/>
    <x v="4"/>
    <n v="2019"/>
  </r>
  <r>
    <n v="24"/>
    <x v="4"/>
    <n v="2019"/>
  </r>
  <r>
    <n v="4"/>
    <x v="9"/>
    <n v="2019"/>
  </r>
  <r>
    <n v="24"/>
    <x v="9"/>
    <n v="2019"/>
  </r>
  <r>
    <n v="7"/>
    <x v="10"/>
    <n v="2019"/>
  </r>
  <r>
    <n v="6"/>
    <x v="1"/>
    <n v="2019"/>
  </r>
  <r>
    <n v="13"/>
    <x v="1"/>
    <n v="2019"/>
  </r>
  <r>
    <n v="3"/>
    <x v="11"/>
    <n v="2019"/>
  </r>
  <r>
    <n v="23"/>
    <x v="6"/>
    <n v="2020"/>
  </r>
  <r>
    <n v="8"/>
    <x v="7"/>
    <n v="2020"/>
  </r>
  <r>
    <n v="31"/>
    <x v="0"/>
    <n v="2020"/>
  </r>
  <r>
    <n v="14"/>
    <x v="3"/>
    <n v="2020"/>
  </r>
  <r>
    <n v="27"/>
    <x v="3"/>
    <n v="2020"/>
  </r>
  <r>
    <n v="12"/>
    <x v="4"/>
    <n v="2020"/>
  </r>
  <r>
    <n v="30"/>
    <x v="4"/>
    <n v="2020"/>
  </r>
  <r>
    <n v="1"/>
    <x v="9"/>
    <n v="2020"/>
  </r>
  <r>
    <n v="9"/>
    <x v="9"/>
    <n v="2020"/>
  </r>
  <r>
    <n v="16"/>
    <x v="9"/>
    <n v="2020"/>
  </r>
  <r>
    <n v="22"/>
    <x v="9"/>
    <n v="2020"/>
  </r>
  <r>
    <n v="13"/>
    <x v="10"/>
    <n v="2020"/>
  </r>
  <r>
    <n v="19"/>
    <x v="10"/>
    <n v="2020"/>
  </r>
  <r>
    <n v="4"/>
    <x v="1"/>
    <n v="2020"/>
  </r>
  <r>
    <n v="23"/>
    <x v="1"/>
    <n v="2020"/>
  </r>
  <r>
    <n v="1"/>
    <x v="11"/>
    <n v="2020"/>
  </r>
  <r>
    <n v="15"/>
    <x v="11"/>
    <n v="2020"/>
  </r>
  <r>
    <n v="25"/>
    <x v="11"/>
    <n v="2020"/>
  </r>
  <r>
    <n v="29"/>
    <x v="11"/>
    <n v="2020"/>
  </r>
  <r>
    <n v="2"/>
    <x v="2"/>
    <n v="2020"/>
  </r>
  <r>
    <n v="13"/>
    <x v="2"/>
    <n v="2020"/>
  </r>
  <r>
    <n v="16"/>
    <x v="2"/>
    <n v="2020"/>
  </r>
  <r>
    <n v="27"/>
    <x v="2"/>
    <n v="2020"/>
  </r>
  <r>
    <n v="3"/>
    <x v="5"/>
    <n v="2021"/>
  </r>
  <r>
    <n v="14"/>
    <x v="7"/>
    <n v="2021"/>
  </r>
  <r>
    <n v="28"/>
    <x v="7"/>
    <n v="2021"/>
  </r>
  <r>
    <n v="3"/>
    <x v="8"/>
    <n v="2021"/>
  </r>
  <r>
    <n v="4"/>
    <x v="8"/>
    <n v="2021"/>
  </r>
  <r>
    <n v="11"/>
    <x v="8"/>
    <n v="2021"/>
  </r>
  <r>
    <n v="25"/>
    <x v="8"/>
    <n v="2021"/>
  </r>
  <r>
    <n v="9"/>
    <x v="0"/>
    <n v="2021"/>
  </r>
  <r>
    <n v="13"/>
    <x v="0"/>
    <n v="2021"/>
  </r>
  <r>
    <n v="24"/>
    <x v="0"/>
    <n v="2021"/>
  </r>
  <r>
    <n v="3"/>
    <x v="3"/>
    <n v="2021"/>
  </r>
  <r>
    <n v="7"/>
    <x v="4"/>
    <n v="2021"/>
  </r>
  <r>
    <n v="8"/>
    <x v="4"/>
    <n v="2021"/>
  </r>
  <r>
    <n v="9"/>
    <x v="4"/>
    <n v="2021"/>
  </r>
  <r>
    <n v="10"/>
    <x v="4"/>
    <n v="2021"/>
  </r>
  <r>
    <n v="11"/>
    <x v="4"/>
    <n v="2021"/>
  </r>
  <r>
    <n v="1"/>
    <x v="9"/>
    <n v="2021"/>
  </r>
  <r>
    <n v="21"/>
    <x v="9"/>
    <n v="2021"/>
  </r>
  <r>
    <n v="25"/>
    <x v="9"/>
    <n v="2021"/>
  </r>
  <r>
    <n v="29"/>
    <x v="10"/>
    <n v="2021"/>
  </r>
  <r>
    <n v="3"/>
    <x v="1"/>
    <n v="2021"/>
  </r>
  <r>
    <n v="24"/>
    <x v="1"/>
    <n v="2021"/>
  </r>
  <r>
    <n v="31"/>
    <x v="1"/>
    <n v="2021"/>
  </r>
  <r>
    <n v="7"/>
    <x v="11"/>
    <n v="2021"/>
  </r>
  <r>
    <n v="21"/>
    <x v="11"/>
    <n v="2021"/>
  </r>
  <r>
    <n v="28"/>
    <x v="11"/>
    <n v="2021"/>
  </r>
  <r>
    <n v="19"/>
    <x v="2"/>
    <n v="2021"/>
  </r>
  <r>
    <n v="28"/>
    <x v="2"/>
    <n v="2021"/>
  </r>
  <r>
    <n v="2"/>
    <x v="5"/>
    <n v="2022"/>
  </r>
  <r>
    <n v="16"/>
    <x v="5"/>
    <n v="2022"/>
  </r>
  <r>
    <n v="23"/>
    <x v="5"/>
    <n v="2022"/>
  </r>
  <r>
    <n v="30"/>
    <x v="5"/>
    <n v="2022"/>
  </r>
  <r>
    <n v="6"/>
    <x v="6"/>
    <n v="2022"/>
  </r>
  <r>
    <n v="13"/>
    <x v="6"/>
    <n v="2022"/>
  </r>
  <r>
    <n v="20"/>
    <x v="6"/>
    <n v="2022"/>
  </r>
  <r>
    <n v="23"/>
    <x v="6"/>
    <n v="2022"/>
  </r>
  <r>
    <n v="13"/>
    <x v="7"/>
    <n v="2022"/>
  </r>
  <r>
    <n v="25"/>
    <x v="7"/>
    <n v="2022"/>
  </r>
  <r>
    <n v="26"/>
    <x v="7"/>
    <n v="2022"/>
  </r>
  <r>
    <n v="27"/>
    <x v="7"/>
    <n v="2022"/>
  </r>
  <r>
    <n v="10"/>
    <x v="8"/>
    <n v="2022"/>
  </r>
  <r>
    <n v="19"/>
    <x v="8"/>
    <n v="2022"/>
  </r>
  <r>
    <n v="24"/>
    <x v="8"/>
    <n v="2022"/>
  </r>
  <r>
    <n v="8"/>
    <x v="0"/>
    <n v="2022"/>
  </r>
  <r>
    <n v="15"/>
    <x v="0"/>
    <n v="2022"/>
  </r>
  <r>
    <n v="22"/>
    <x v="0"/>
    <n v="2022"/>
  </r>
  <r>
    <n v="26"/>
    <x v="0"/>
    <n v="2022"/>
  </r>
  <r>
    <n v="6"/>
    <x v="3"/>
    <n v="2022"/>
  </r>
  <r>
    <n v="19"/>
    <x v="3"/>
    <n v="2022"/>
  </r>
  <r>
    <n v="3"/>
    <x v="4"/>
    <n v="2022"/>
  </r>
  <r>
    <n v="13"/>
    <x v="4"/>
    <n v="2022"/>
  </r>
  <r>
    <n v="14"/>
    <x v="4"/>
    <n v="2022"/>
  </r>
  <r>
    <n v="15"/>
    <x v="4"/>
    <n v="2022"/>
  </r>
  <r>
    <n v="16"/>
    <x v="4"/>
    <n v="2022"/>
  </r>
  <r>
    <n v="17"/>
    <x v="4"/>
    <n v="2022"/>
  </r>
  <r>
    <n v="30"/>
    <x v="4"/>
    <n v="2022"/>
  </r>
  <r>
    <n v="7"/>
    <x v="9"/>
    <n v="2022"/>
  </r>
  <r>
    <n v="14"/>
    <x v="9"/>
    <n v="2022"/>
  </r>
  <r>
    <n v="27"/>
    <x v="9"/>
    <n v="2022"/>
  </r>
  <r>
    <n v="4"/>
    <x v="10"/>
    <n v="2022"/>
  </r>
  <r>
    <n v="18"/>
    <x v="10"/>
    <n v="2022"/>
  </r>
  <r>
    <n v="25"/>
    <x v="10"/>
    <n v="2022"/>
  </r>
  <r>
    <n v="2"/>
    <x v="1"/>
    <n v="2022"/>
  </r>
  <r>
    <n v="9"/>
    <x v="1"/>
    <n v="2022"/>
  </r>
  <r>
    <n v="14"/>
    <x v="1"/>
    <n v="2022"/>
  </r>
  <r>
    <n v="30"/>
    <x v="1"/>
    <n v="2022"/>
  </r>
  <r>
    <n v="4"/>
    <x v="11"/>
    <n v="2022"/>
  </r>
  <r>
    <n v="5"/>
    <x v="11"/>
    <n v="2022"/>
  </r>
  <r>
    <n v="13"/>
    <x v="11"/>
    <n v="2022"/>
  </r>
  <r>
    <n v="20"/>
    <x v="11"/>
    <n v="2022"/>
  </r>
  <r>
    <n v="27"/>
    <x v="11"/>
    <n v="2022"/>
  </r>
  <r>
    <n v="4"/>
    <x v="2"/>
    <n v="2022"/>
  </r>
  <r>
    <n v="11"/>
    <x v="2"/>
    <n v="2022"/>
  </r>
  <r>
    <n v="18"/>
    <x v="2"/>
    <n v="2022"/>
  </r>
  <r>
    <n v="23"/>
    <x v="2"/>
    <n v="2022"/>
  </r>
  <r>
    <n v="31"/>
    <x v="2"/>
    <n v="2022"/>
  </r>
  <r>
    <n v="1"/>
    <x v="5"/>
    <n v="2023"/>
  </r>
  <r>
    <n v="23"/>
    <x v="5"/>
    <n v="2023"/>
  </r>
  <r>
    <n v="29"/>
    <x v="5"/>
    <n v="2023"/>
  </r>
  <r>
    <n v="12"/>
    <x v="6"/>
    <n v="2023"/>
  </r>
  <r>
    <n v="19"/>
    <x v="6"/>
    <n v="2023"/>
  </r>
  <r>
    <n v="25"/>
    <x v="6"/>
    <n v="2023"/>
  </r>
  <r>
    <n v="13"/>
    <x v="7"/>
    <n v="2023"/>
  </r>
  <r>
    <n v="26"/>
    <x v="7"/>
    <n v="2023"/>
  </r>
  <r>
    <n v="6"/>
    <x v="8"/>
    <n v="2023"/>
  </r>
  <r>
    <n v="23"/>
    <x v="8"/>
    <n v="2023"/>
  </r>
  <r>
    <n v="5"/>
    <x v="0"/>
    <n v="2023"/>
  </r>
  <r>
    <n v="14"/>
    <x v="0"/>
    <n v="2023"/>
  </r>
  <r>
    <n v="23"/>
    <x v="3"/>
    <n v="2023"/>
  </r>
  <r>
    <n v="2"/>
    <x v="4"/>
    <n v="2023"/>
  </r>
  <r>
    <n v="9"/>
    <x v="4"/>
    <n v="2023"/>
  </r>
  <r>
    <n v="13"/>
    <x v="9"/>
    <n v="2023"/>
  </r>
  <r>
    <n v="27"/>
    <x v="9"/>
    <n v="2023"/>
  </r>
  <r>
    <n v="24"/>
    <x v="10"/>
    <n v="2023"/>
  </r>
  <r>
    <n v="8"/>
    <x v="1"/>
    <n v="2023"/>
  </r>
  <r>
    <n v="22"/>
    <x v="1"/>
    <n v="2023"/>
  </r>
  <r>
    <n v="5"/>
    <x v="11"/>
    <n v="2023"/>
  </r>
  <r>
    <n v="18"/>
    <x v="11"/>
    <n v="2023"/>
  </r>
  <r>
    <m/>
    <x v="12"/>
    <m/>
  </r>
  <r>
    <m/>
    <x v="12"/>
    <m/>
  </r>
  <r>
    <m/>
    <x v="12"/>
    <m/>
  </r>
  <r>
    <m/>
    <x v="12"/>
    <m/>
  </r>
  <r>
    <m/>
    <x v="12"/>
    <m/>
  </r>
  <r>
    <m/>
    <x v="12"/>
    <m/>
  </r>
  <r>
    <m/>
    <x v="12"/>
    <m/>
  </r>
  <r>
    <m/>
    <x v="12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8">
  <r>
    <x v="0"/>
    <s v="Maj"/>
    <n v="2015"/>
  </r>
  <r>
    <x v="1"/>
    <s v="Oktober"/>
    <n v="2015"/>
  </r>
  <r>
    <x v="2"/>
    <s v="December"/>
    <n v="2015"/>
  </r>
  <r>
    <x v="3"/>
    <s v="Maj"/>
    <n v="2016"/>
  </r>
  <r>
    <x v="4"/>
    <s v="Maj"/>
    <n v="2016"/>
  </r>
  <r>
    <x v="1"/>
    <s v="Juni"/>
    <n v="2016"/>
  </r>
  <r>
    <x v="5"/>
    <s v="Juli"/>
    <n v="2016"/>
  </r>
  <r>
    <x v="6"/>
    <s v="Juli"/>
    <n v="2016"/>
  </r>
  <r>
    <x v="7"/>
    <s v="Juli"/>
    <n v="2016"/>
  </r>
  <r>
    <x v="8"/>
    <s v="Januar"/>
    <n v="2017"/>
  </r>
  <r>
    <x v="9"/>
    <s v="Februar"/>
    <n v="2017"/>
  </r>
  <r>
    <x v="10"/>
    <s v="Marts"/>
    <n v="2017"/>
  </r>
  <r>
    <x v="5"/>
    <s v="April"/>
    <n v="2017"/>
  </r>
  <r>
    <x v="11"/>
    <s v="Juli"/>
    <n v="2017"/>
  </r>
  <r>
    <x v="12"/>
    <s v="Juli"/>
    <n v="2017"/>
  </r>
  <r>
    <x v="13"/>
    <s v="August"/>
    <n v="2017"/>
  </r>
  <r>
    <x v="1"/>
    <s v="August"/>
    <n v="2017"/>
  </r>
  <r>
    <x v="0"/>
    <s v="September"/>
    <n v="2017"/>
  </r>
  <r>
    <x v="12"/>
    <s v="Oktober"/>
    <n v="2017"/>
  </r>
  <r>
    <x v="14"/>
    <s v="November"/>
    <n v="2017"/>
  </r>
  <r>
    <x v="6"/>
    <s v="December"/>
    <n v="2017"/>
  </r>
  <r>
    <x v="15"/>
    <s v="December"/>
    <n v="2017"/>
  </r>
  <r>
    <x v="16"/>
    <s v="December"/>
    <n v="2017"/>
  </r>
  <r>
    <x v="17"/>
    <s v="Januar"/>
    <n v="2018"/>
  </r>
  <r>
    <x v="18"/>
    <s v="Januar"/>
    <n v="2018"/>
  </r>
  <r>
    <x v="19"/>
    <s v="Februar"/>
    <n v="2018"/>
  </r>
  <r>
    <x v="0"/>
    <s v="Februar"/>
    <n v="2018"/>
  </r>
  <r>
    <x v="19"/>
    <s v="Marts"/>
    <n v="2018"/>
  </r>
  <r>
    <x v="0"/>
    <s v="Marts"/>
    <n v="2018"/>
  </r>
  <r>
    <x v="20"/>
    <s v="April"/>
    <n v="2018"/>
  </r>
  <r>
    <x v="12"/>
    <s v="April"/>
    <n v="2018"/>
  </r>
  <r>
    <x v="19"/>
    <s v="Maj"/>
    <n v="2018"/>
  </r>
  <r>
    <x v="14"/>
    <s v="Maj"/>
    <n v="2018"/>
  </r>
  <r>
    <x v="21"/>
    <s v="Juni"/>
    <n v="2018"/>
  </r>
  <r>
    <x v="21"/>
    <s v="Juli"/>
    <n v="2018"/>
  </r>
  <r>
    <x v="22"/>
    <s v="August"/>
    <n v="2018"/>
  </r>
  <r>
    <x v="7"/>
    <s v="September"/>
    <n v="2018"/>
  </r>
  <r>
    <x v="2"/>
    <s v="September"/>
    <n v="2018"/>
  </r>
  <r>
    <x v="13"/>
    <s v="Oktober"/>
    <n v="2018"/>
  </r>
  <r>
    <x v="23"/>
    <s v="Oktober"/>
    <n v="2018"/>
  </r>
  <r>
    <x v="24"/>
    <s v="November"/>
    <n v="2018"/>
  </r>
  <r>
    <x v="25"/>
    <s v="November"/>
    <n v="2018"/>
  </r>
  <r>
    <x v="8"/>
    <s v="December"/>
    <n v="2018"/>
  </r>
  <r>
    <x v="21"/>
    <s v="Februar"/>
    <n v="2019"/>
  </r>
  <r>
    <x v="6"/>
    <s v="Marts"/>
    <n v="2019"/>
  </r>
  <r>
    <x v="26"/>
    <s v="Marts"/>
    <n v="2019"/>
  </r>
  <r>
    <x v="27"/>
    <s v="April"/>
    <n v="2019"/>
  </r>
  <r>
    <x v="12"/>
    <s v="April"/>
    <n v="2019"/>
  </r>
  <r>
    <x v="28"/>
    <s v="Maj"/>
    <n v="2019"/>
  </r>
  <r>
    <x v="14"/>
    <s v="Maj"/>
    <n v="2019"/>
  </r>
  <r>
    <x v="2"/>
    <s v="Juni"/>
    <n v="2019"/>
  </r>
  <r>
    <x v="15"/>
    <s v="Juli"/>
    <n v="2019"/>
  </r>
  <r>
    <x v="0"/>
    <s v="Juli"/>
    <n v="2019"/>
  </r>
  <r>
    <x v="24"/>
    <s v="August"/>
    <n v="2019"/>
  </r>
  <r>
    <x v="0"/>
    <s v="August"/>
    <n v="2019"/>
  </r>
  <r>
    <x v="4"/>
    <s v="September"/>
    <n v="2019"/>
  </r>
  <r>
    <x v="29"/>
    <s v="Oktober"/>
    <n v="2019"/>
  </r>
  <r>
    <x v="13"/>
    <s v="Oktober"/>
    <n v="2019"/>
  </r>
  <r>
    <x v="6"/>
    <s v="November"/>
    <n v="2019"/>
  </r>
  <r>
    <x v="2"/>
    <s v="Februar"/>
    <n v="2020"/>
  </r>
  <r>
    <x v="20"/>
    <s v="Marts"/>
    <n v="2020"/>
  </r>
  <r>
    <x v="26"/>
    <s v="Maj"/>
    <n v="2020"/>
  </r>
  <r>
    <x v="17"/>
    <s v="Juni"/>
    <n v="2020"/>
  </r>
  <r>
    <x v="18"/>
    <s v="Juni"/>
    <n v="2020"/>
  </r>
  <r>
    <x v="22"/>
    <s v="Juli"/>
    <n v="2020"/>
  </r>
  <r>
    <x v="16"/>
    <s v="Juli"/>
    <n v="2020"/>
  </r>
  <r>
    <x v="3"/>
    <s v="August"/>
    <n v="2020"/>
  </r>
  <r>
    <x v="30"/>
    <s v="August"/>
    <n v="2020"/>
  </r>
  <r>
    <x v="7"/>
    <s v="August"/>
    <n v="2020"/>
  </r>
  <r>
    <x v="12"/>
    <s v="August"/>
    <n v="2020"/>
  </r>
  <r>
    <x v="13"/>
    <s v="September"/>
    <n v="2020"/>
  </r>
  <r>
    <x v="14"/>
    <s v="September"/>
    <n v="2020"/>
  </r>
  <r>
    <x v="24"/>
    <s v="Oktober"/>
    <n v="2020"/>
  </r>
  <r>
    <x v="2"/>
    <s v="Oktober"/>
    <n v="2020"/>
  </r>
  <r>
    <x v="3"/>
    <s v="November"/>
    <n v="2020"/>
  </r>
  <r>
    <x v="11"/>
    <s v="November"/>
    <n v="2020"/>
  </r>
  <r>
    <x v="9"/>
    <s v="November"/>
    <n v="2020"/>
  </r>
  <r>
    <x v="8"/>
    <s v="November"/>
    <n v="2020"/>
  </r>
  <r>
    <x v="5"/>
    <s v="December"/>
    <n v="2020"/>
  </r>
  <r>
    <x v="13"/>
    <s v="December"/>
    <n v="2020"/>
  </r>
  <r>
    <x v="7"/>
    <s v="December"/>
    <n v="2020"/>
  </r>
  <r>
    <x v="18"/>
    <s v="December"/>
    <n v="2020"/>
  </r>
  <r>
    <x v="6"/>
    <s v="Januar"/>
    <n v="2021"/>
  </r>
  <r>
    <x v="17"/>
    <s v="Marts"/>
    <n v="2021"/>
  </r>
  <r>
    <x v="25"/>
    <s v="Marts"/>
    <n v="2021"/>
  </r>
  <r>
    <x v="6"/>
    <s v="April"/>
    <n v="2021"/>
  </r>
  <r>
    <x v="24"/>
    <s v="April"/>
    <n v="2021"/>
  </r>
  <r>
    <x v="10"/>
    <s v="April"/>
    <n v="2021"/>
  </r>
  <r>
    <x v="9"/>
    <s v="April"/>
    <n v="2021"/>
  </r>
  <r>
    <x v="30"/>
    <s v="Maj"/>
    <n v="2021"/>
  </r>
  <r>
    <x v="13"/>
    <s v="Maj"/>
    <n v="2021"/>
  </r>
  <r>
    <x v="0"/>
    <s v="Maj"/>
    <n v="2021"/>
  </r>
  <r>
    <x v="6"/>
    <s v="Juni"/>
    <n v="2021"/>
  </r>
  <r>
    <x v="4"/>
    <s v="Juli"/>
    <n v="2021"/>
  </r>
  <r>
    <x v="20"/>
    <s v="Juli"/>
    <n v="2021"/>
  </r>
  <r>
    <x v="30"/>
    <s v="Juli"/>
    <n v="2021"/>
  </r>
  <r>
    <x v="19"/>
    <s v="Juli"/>
    <n v="2021"/>
  </r>
  <r>
    <x v="10"/>
    <s v="Juli"/>
    <n v="2021"/>
  </r>
  <r>
    <x v="3"/>
    <s v="August"/>
    <n v="2021"/>
  </r>
  <r>
    <x v="23"/>
    <s v="August"/>
    <n v="2021"/>
  </r>
  <r>
    <x v="9"/>
    <s v="August"/>
    <n v="2021"/>
  </r>
  <r>
    <x v="8"/>
    <s v="September"/>
    <n v="2021"/>
  </r>
  <r>
    <x v="6"/>
    <s v="Oktober"/>
    <n v="2021"/>
  </r>
  <r>
    <x v="0"/>
    <s v="Oktober"/>
    <n v="2021"/>
  </r>
  <r>
    <x v="26"/>
    <s v="Oktober"/>
    <n v="2021"/>
  </r>
  <r>
    <x v="4"/>
    <s v="November"/>
    <n v="2021"/>
  </r>
  <r>
    <x v="23"/>
    <s v="November"/>
    <n v="2021"/>
  </r>
  <r>
    <x v="25"/>
    <s v="November"/>
    <n v="2021"/>
  </r>
  <r>
    <x v="14"/>
    <s v="December"/>
    <n v="2021"/>
  </r>
  <r>
    <x v="25"/>
    <s v="December"/>
    <n v="2021"/>
  </r>
  <r>
    <x v="5"/>
    <s v="Januar"/>
    <n v="2022"/>
  </r>
  <r>
    <x v="7"/>
    <s v="Januar"/>
    <n v="2022"/>
  </r>
  <r>
    <x v="2"/>
    <s v="Januar"/>
    <n v="2022"/>
  </r>
  <r>
    <x v="16"/>
    <s v="Januar"/>
    <n v="2022"/>
  </r>
  <r>
    <x v="29"/>
    <s v="Februar"/>
    <n v="2022"/>
  </r>
  <r>
    <x v="13"/>
    <s v="Februar"/>
    <n v="2022"/>
  </r>
  <r>
    <x v="21"/>
    <s v="Februar"/>
    <n v="2022"/>
  </r>
  <r>
    <x v="2"/>
    <s v="Februar"/>
    <n v="2022"/>
  </r>
  <r>
    <x v="13"/>
    <s v="Marts"/>
    <n v="2022"/>
  </r>
  <r>
    <x v="9"/>
    <s v="Marts"/>
    <n v="2022"/>
  </r>
  <r>
    <x v="1"/>
    <s v="Marts"/>
    <n v="2022"/>
  </r>
  <r>
    <x v="18"/>
    <s v="Marts"/>
    <n v="2022"/>
  </r>
  <r>
    <x v="19"/>
    <s v="April"/>
    <n v="2022"/>
  </r>
  <r>
    <x v="14"/>
    <s v="April"/>
    <n v="2022"/>
  </r>
  <r>
    <x v="0"/>
    <s v="April"/>
    <n v="2022"/>
  </r>
  <r>
    <x v="20"/>
    <s v="Maj"/>
    <n v="2022"/>
  </r>
  <r>
    <x v="11"/>
    <s v="Maj"/>
    <n v="2022"/>
  </r>
  <r>
    <x v="12"/>
    <s v="Maj"/>
    <n v="2022"/>
  </r>
  <r>
    <x v="1"/>
    <s v="Maj"/>
    <n v="2022"/>
  </r>
  <r>
    <x v="29"/>
    <s v="Juni"/>
    <n v="2022"/>
  </r>
  <r>
    <x v="14"/>
    <s v="Juni"/>
    <n v="2022"/>
  </r>
  <r>
    <x v="6"/>
    <s v="Juli"/>
    <n v="2022"/>
  </r>
  <r>
    <x v="13"/>
    <s v="Juli"/>
    <n v="2022"/>
  </r>
  <r>
    <x v="17"/>
    <s v="Juli"/>
    <n v="2022"/>
  </r>
  <r>
    <x v="11"/>
    <s v="Juli"/>
    <n v="2022"/>
  </r>
  <r>
    <x v="7"/>
    <s v="Juli"/>
    <n v="2022"/>
  </r>
  <r>
    <x v="15"/>
    <s v="Juli"/>
    <n v="2022"/>
  </r>
  <r>
    <x v="16"/>
    <s v="Juli"/>
    <n v="2022"/>
  </r>
  <r>
    <x v="4"/>
    <s v="August"/>
    <n v="2022"/>
  </r>
  <r>
    <x v="17"/>
    <s v="August"/>
    <n v="2022"/>
  </r>
  <r>
    <x v="18"/>
    <s v="August"/>
    <n v="2022"/>
  </r>
  <r>
    <x v="24"/>
    <s v="September"/>
    <n v="2022"/>
  </r>
  <r>
    <x v="27"/>
    <s v="September"/>
    <n v="2022"/>
  </r>
  <r>
    <x v="9"/>
    <s v="September"/>
    <n v="2022"/>
  </r>
  <r>
    <x v="5"/>
    <s v="Oktober"/>
    <n v="2022"/>
  </r>
  <r>
    <x v="30"/>
    <s v="Oktober"/>
    <n v="2022"/>
  </r>
  <r>
    <x v="17"/>
    <s v="Oktober"/>
    <n v="2022"/>
  </r>
  <r>
    <x v="16"/>
    <s v="Oktober"/>
    <n v="2022"/>
  </r>
  <r>
    <x v="24"/>
    <s v="November"/>
    <n v="2022"/>
  </r>
  <r>
    <x v="28"/>
    <s v="November"/>
    <n v="2022"/>
  </r>
  <r>
    <x v="13"/>
    <s v="November"/>
    <n v="2022"/>
  </r>
  <r>
    <x v="21"/>
    <s v="November"/>
    <n v="2022"/>
  </r>
  <r>
    <x v="18"/>
    <s v="November"/>
    <n v="2022"/>
  </r>
  <r>
    <x v="24"/>
    <s v="December"/>
    <n v="2022"/>
  </r>
  <r>
    <x v="10"/>
    <s v="December"/>
    <n v="2022"/>
  </r>
  <r>
    <x v="27"/>
    <s v="December"/>
    <n v="2022"/>
  </r>
  <r>
    <x v="2"/>
    <s v="December"/>
    <n v="2022"/>
  </r>
  <r>
    <x v="26"/>
    <s v="December"/>
    <n v="2022"/>
  </r>
  <r>
    <x v="3"/>
    <s v="Januar"/>
    <n v="2023"/>
  </r>
  <r>
    <x v="2"/>
    <s v="Januar"/>
    <n v="2023"/>
  </r>
  <r>
    <x v="8"/>
    <s v="Januar"/>
    <n v="2023"/>
  </r>
  <r>
    <x v="22"/>
    <s v="Februar"/>
    <n v="2023"/>
  </r>
  <r>
    <x v="14"/>
    <s v="Februar"/>
    <n v="2023"/>
  </r>
  <r>
    <x v="9"/>
    <s v="Februar"/>
    <n v="2023"/>
  </r>
  <r>
    <x v="13"/>
    <s v="Marts"/>
    <n v="2023"/>
  </r>
  <r>
    <x v="1"/>
    <s v="Marts"/>
    <n v="2023"/>
  </r>
  <r>
    <x v="29"/>
    <s v="April"/>
    <n v="2023"/>
  </r>
  <r>
    <x v="2"/>
    <s v="April"/>
    <n v="2023"/>
  </r>
  <r>
    <x v="28"/>
    <s v="Maj"/>
    <n v="2023"/>
  </r>
  <r>
    <x v="17"/>
    <s v="Maj"/>
    <n v="2023"/>
  </r>
  <r>
    <x v="2"/>
    <s v="Juni"/>
    <n v="2023"/>
  </r>
  <r>
    <x v="5"/>
    <s v="Juli"/>
    <n v="2023"/>
  </r>
  <r>
    <x v="30"/>
    <s v="Juli"/>
    <n v="2023"/>
  </r>
  <r>
    <x v="13"/>
    <s v="August"/>
    <n v="2023"/>
  </r>
  <r>
    <x v="18"/>
    <s v="August"/>
    <n v="2023"/>
  </r>
  <r>
    <x v="0"/>
    <s v="September"/>
    <n v="2023"/>
  </r>
  <r>
    <x v="20"/>
    <s v="Oktober"/>
    <n v="2023"/>
  </r>
  <r>
    <x v="12"/>
    <s v="Oktober"/>
    <n v="2023"/>
  </r>
  <r>
    <x v="28"/>
    <s v="November"/>
    <n v="2023"/>
  </r>
  <r>
    <x v="27"/>
    <s v="November"/>
    <n v="2023"/>
  </r>
  <r>
    <x v="31"/>
    <m/>
    <m/>
  </r>
  <r>
    <x v="31"/>
    <m/>
    <m/>
  </r>
  <r>
    <x v="31"/>
    <m/>
    <m/>
  </r>
  <r>
    <x v="31"/>
    <m/>
    <m/>
  </r>
  <r>
    <x v="31"/>
    <m/>
    <m/>
  </r>
  <r>
    <x v="31"/>
    <m/>
    <m/>
  </r>
  <r>
    <x v="31"/>
    <m/>
    <m/>
  </r>
  <r>
    <x v="31"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7">
  <r>
    <x v="0"/>
    <n v="11"/>
    <m/>
    <m/>
  </r>
  <r>
    <x v="1"/>
    <n v="15"/>
    <m/>
    <m/>
  </r>
  <r>
    <x v="2"/>
    <n v="16"/>
    <n v="56"/>
    <n v="16"/>
  </r>
  <r>
    <x v="3"/>
    <n v="12"/>
    <n v="59"/>
    <n v="12"/>
  </r>
  <r>
    <x v="4"/>
    <n v="45"/>
    <n v="41"/>
    <n v="45"/>
  </r>
  <r>
    <x v="5"/>
    <n v="37"/>
    <n v="47"/>
    <n v="37"/>
  </r>
  <r>
    <x v="6"/>
    <n v="21"/>
    <n v="2"/>
    <n v="21"/>
  </r>
  <r>
    <x v="7"/>
    <n v="44"/>
    <n v="6"/>
    <n v="44"/>
  </r>
  <r>
    <x v="8"/>
    <n v="23"/>
    <m/>
    <m/>
  </r>
  <r>
    <x v="9"/>
    <n v="56"/>
    <n v="36"/>
    <n v="56"/>
  </r>
  <r>
    <x v="10"/>
    <n v="2"/>
    <n v="32"/>
    <n v="2"/>
  </r>
  <r>
    <x v="9"/>
    <n v="43"/>
    <n v="36"/>
    <n v="43"/>
  </r>
  <r>
    <x v="11"/>
    <n v="1"/>
    <n v="35"/>
    <n v="1"/>
  </r>
  <r>
    <x v="12"/>
    <n v="47"/>
    <n v="21"/>
    <n v="47"/>
  </r>
  <r>
    <x v="4"/>
    <n v="57"/>
    <n v="41"/>
    <n v="57"/>
  </r>
  <r>
    <x v="13"/>
    <n v="29"/>
    <n v="18"/>
    <n v="29"/>
  </r>
  <r>
    <x v="14"/>
    <n v="20"/>
    <n v="37"/>
    <n v="20"/>
  </r>
  <r>
    <x v="15"/>
    <n v="38"/>
    <n v="28"/>
    <n v="38"/>
  </r>
  <r>
    <x v="16"/>
    <n v="40"/>
    <n v="29"/>
    <n v="40"/>
  </r>
  <r>
    <x v="14"/>
    <n v="40"/>
    <n v="37"/>
    <n v="40"/>
  </r>
  <r>
    <x v="17"/>
    <n v="37"/>
    <n v="48"/>
    <n v="37"/>
  </r>
  <r>
    <x v="18"/>
    <n v="39"/>
    <n v="38"/>
    <n v="39"/>
  </r>
  <r>
    <x v="15"/>
    <n v="57"/>
    <n v="28"/>
    <n v="57"/>
  </r>
  <r>
    <x v="19"/>
    <n v="0"/>
    <n v="43"/>
    <n v="0"/>
  </r>
  <r>
    <x v="14"/>
    <n v="36"/>
    <n v="37"/>
    <n v="36"/>
  </r>
  <r>
    <x v="20"/>
    <n v="28"/>
    <n v="33"/>
    <n v="28"/>
  </r>
  <r>
    <x v="21"/>
    <n v="17"/>
    <n v="30"/>
    <n v="17"/>
  </r>
  <r>
    <x v="22"/>
    <n v="43"/>
    <n v="44"/>
    <n v="43"/>
  </r>
  <r>
    <x v="23"/>
    <n v="30"/>
    <n v="55"/>
    <n v="30"/>
  </r>
  <r>
    <x v="8"/>
    <n v="20"/>
    <n v="58"/>
    <n v="20"/>
  </r>
  <r>
    <x v="24"/>
    <n v="58"/>
    <n v="10"/>
    <n v="58"/>
  </r>
  <r>
    <x v="23"/>
    <n v="56"/>
    <n v="55"/>
    <n v="56"/>
  </r>
  <r>
    <x v="25"/>
    <n v="0"/>
    <m/>
    <m/>
  </r>
  <r>
    <x v="26"/>
    <n v="1"/>
    <n v="17"/>
    <n v="1"/>
  </r>
  <r>
    <x v="25"/>
    <n v="0"/>
    <m/>
    <m/>
  </r>
  <r>
    <x v="11"/>
    <n v="23"/>
    <n v="35"/>
    <n v="23"/>
  </r>
  <r>
    <x v="14"/>
    <n v="44"/>
    <n v="37"/>
    <n v="44"/>
  </r>
  <r>
    <x v="0"/>
    <n v="20"/>
    <n v="45"/>
    <n v="20"/>
  </r>
  <r>
    <x v="27"/>
    <n v="8"/>
    <n v="54"/>
    <n v="8"/>
  </r>
  <r>
    <x v="28"/>
    <n v="24"/>
    <n v="52"/>
    <n v="24"/>
  </r>
  <r>
    <x v="26"/>
    <n v="22"/>
    <n v="17"/>
    <n v="22"/>
  </r>
  <r>
    <x v="29"/>
    <n v="50"/>
    <n v="51"/>
    <n v="50"/>
  </r>
  <r>
    <x v="22"/>
    <n v="0"/>
    <n v="44"/>
    <n v="0"/>
  </r>
  <r>
    <x v="23"/>
    <n v="53"/>
    <n v="55"/>
    <n v="53"/>
  </r>
  <r>
    <x v="30"/>
    <n v="0"/>
    <n v="39"/>
    <n v="0"/>
  </r>
  <r>
    <x v="31"/>
    <n v="18"/>
    <m/>
    <m/>
  </r>
  <r>
    <x v="22"/>
    <n v="0"/>
    <n v="44"/>
    <n v="0"/>
  </r>
  <r>
    <x v="30"/>
    <n v="11"/>
    <n v="39"/>
    <n v="11"/>
  </r>
  <r>
    <x v="22"/>
    <n v="58"/>
    <n v="44"/>
    <n v="58"/>
  </r>
  <r>
    <x v="30"/>
    <n v="37"/>
    <n v="39"/>
    <n v="37"/>
  </r>
  <r>
    <x v="18"/>
    <n v="7"/>
    <n v="38"/>
    <n v="7"/>
  </r>
  <r>
    <x v="19"/>
    <n v="43"/>
    <n v="43"/>
    <n v="43"/>
  </r>
  <r>
    <x v="32"/>
    <n v="12"/>
    <n v="53"/>
    <n v="12"/>
  </r>
  <r>
    <x v="3"/>
    <n v="37"/>
    <n v="59"/>
    <n v="37"/>
  </r>
  <r>
    <x v="33"/>
    <n v="55"/>
    <n v="42"/>
    <n v="55"/>
  </r>
  <r>
    <x v="34"/>
    <n v="49"/>
    <n v="40"/>
    <n v="49"/>
  </r>
  <r>
    <x v="17"/>
    <n v="48"/>
    <n v="48"/>
    <n v="48"/>
  </r>
  <r>
    <x v="28"/>
    <n v="7"/>
    <n v="52"/>
    <n v="7"/>
  </r>
  <r>
    <x v="13"/>
    <n v="47"/>
    <n v="18"/>
    <n v="47"/>
  </r>
  <r>
    <x v="31"/>
    <n v="17"/>
    <n v="24"/>
    <n v="17"/>
  </r>
  <r>
    <x v="31"/>
    <n v="32"/>
    <n v="24"/>
    <n v="32"/>
  </r>
  <r>
    <x v="14"/>
    <n v="58"/>
    <m/>
    <m/>
  </r>
  <r>
    <x v="14"/>
    <n v="57"/>
    <n v="37"/>
    <n v="57"/>
  </r>
  <r>
    <x v="10"/>
    <n v="7"/>
    <n v="32"/>
    <n v="7"/>
  </r>
  <r>
    <x v="17"/>
    <n v="15"/>
    <n v="48"/>
    <n v="15"/>
  </r>
  <r>
    <x v="35"/>
    <n v="14"/>
    <n v="12"/>
    <n v="14"/>
  </r>
  <r>
    <x v="4"/>
    <n v="24"/>
    <n v="41"/>
    <n v="24"/>
  </r>
  <r>
    <x v="33"/>
    <n v="31"/>
    <n v="42"/>
    <n v="31"/>
  </r>
  <r>
    <x v="30"/>
    <n v="9"/>
    <n v="39"/>
    <n v="9"/>
  </r>
  <r>
    <x v="36"/>
    <n v="47"/>
    <n v="34"/>
    <n v="47"/>
  </r>
  <r>
    <x v="22"/>
    <n v="2"/>
    <n v="44"/>
    <n v="2"/>
  </r>
  <r>
    <x v="18"/>
    <n v="59"/>
    <n v="38"/>
    <n v="59"/>
  </r>
  <r>
    <x v="23"/>
    <n v="1"/>
    <n v="55"/>
    <n v="1"/>
  </r>
  <r>
    <x v="37"/>
    <n v="3"/>
    <m/>
    <m/>
  </r>
  <r>
    <x v="32"/>
    <n v="6"/>
    <n v="53"/>
    <n v="6"/>
  </r>
  <r>
    <x v="18"/>
    <n v="59"/>
    <n v="38"/>
    <n v="59"/>
  </r>
  <r>
    <x v="38"/>
    <n v="7"/>
    <n v="49"/>
    <n v="7"/>
  </r>
  <r>
    <x v="3"/>
    <n v="12"/>
    <n v="59"/>
    <n v="12"/>
  </r>
  <r>
    <x v="22"/>
    <n v="20"/>
    <n v="44"/>
    <n v="20"/>
  </r>
  <r>
    <x v="39"/>
    <n v="35"/>
    <n v="50"/>
    <n v="35"/>
  </r>
  <r>
    <x v="40"/>
    <n v="59"/>
    <n v="25"/>
    <n v="59"/>
  </r>
  <r>
    <x v="33"/>
    <n v="55"/>
    <n v="42"/>
    <n v="55"/>
  </r>
  <r>
    <x v="22"/>
    <n v="5"/>
    <n v="44"/>
    <n v="5"/>
  </r>
  <r>
    <x v="2"/>
    <n v="30"/>
    <n v="56"/>
    <n v="30"/>
  </r>
  <r>
    <x v="30"/>
    <n v="22"/>
    <m/>
    <m/>
  </r>
  <r>
    <x v="39"/>
    <n v="10"/>
    <n v="50"/>
    <n v="10"/>
  </r>
  <r>
    <x v="41"/>
    <n v="17"/>
    <n v="57"/>
    <n v="17"/>
  </r>
  <r>
    <x v="8"/>
    <n v="47"/>
    <n v="58"/>
    <n v="47"/>
  </r>
  <r>
    <x v="18"/>
    <n v="12"/>
    <n v="38"/>
    <n v="12"/>
  </r>
  <r>
    <x v="39"/>
    <n v="12"/>
    <n v="50"/>
    <n v="12"/>
  </r>
  <r>
    <x v="42"/>
    <n v="8"/>
    <m/>
    <m/>
  </r>
  <r>
    <x v="5"/>
    <n v="17"/>
    <n v="47"/>
    <n v="17"/>
  </r>
  <r>
    <x v="2"/>
    <n v="30"/>
    <n v="56"/>
    <n v="30"/>
  </r>
  <r>
    <x v="22"/>
    <n v="16"/>
    <n v="44"/>
    <n v="16"/>
  </r>
  <r>
    <x v="35"/>
    <n v="53"/>
    <m/>
    <m/>
  </r>
  <r>
    <x v="8"/>
    <n v="57"/>
    <n v="58"/>
    <n v="57"/>
  </r>
  <r>
    <x v="38"/>
    <n v="34"/>
    <n v="49"/>
    <n v="34"/>
  </r>
  <r>
    <x v="5"/>
    <n v="34"/>
    <n v="47"/>
    <n v="34"/>
  </r>
  <r>
    <x v="27"/>
    <n v="47"/>
    <n v="54"/>
    <n v="47"/>
  </r>
  <r>
    <x v="43"/>
    <n v="4"/>
    <m/>
    <m/>
  </r>
  <r>
    <x v="44"/>
    <n v="9"/>
    <m/>
    <m/>
  </r>
  <r>
    <x v="5"/>
    <n v="17"/>
    <n v="47"/>
    <n v="17"/>
  </r>
  <r>
    <x v="3"/>
    <n v="20"/>
    <n v="59"/>
    <n v="20"/>
  </r>
  <r>
    <x v="8"/>
    <n v="13"/>
    <n v="58"/>
    <n v="13"/>
  </r>
  <r>
    <x v="16"/>
    <n v="55"/>
    <n v="29"/>
    <n v="55"/>
  </r>
  <r>
    <x v="22"/>
    <n v="21"/>
    <n v="44"/>
    <n v="21"/>
  </r>
  <r>
    <x v="19"/>
    <n v="31"/>
    <n v="43"/>
    <n v="31"/>
  </r>
  <r>
    <x v="28"/>
    <n v="51"/>
    <n v="52"/>
    <n v="51"/>
  </r>
  <r>
    <x v="38"/>
    <n v="41"/>
    <n v="49"/>
    <n v="41"/>
  </r>
  <r>
    <x v="14"/>
    <n v="45"/>
    <n v="37"/>
    <n v="45"/>
  </r>
  <r>
    <x v="3"/>
    <n v="19"/>
    <n v="59"/>
    <n v="19"/>
  </r>
  <r>
    <x v="15"/>
    <n v="57"/>
    <n v="28"/>
    <n v="57"/>
  </r>
  <r>
    <x v="45"/>
    <n v="26"/>
    <n v="26"/>
    <n v="26"/>
  </r>
  <r>
    <x v="7"/>
    <n v="20"/>
    <m/>
    <m/>
  </r>
  <r>
    <x v="12"/>
    <n v="44"/>
    <m/>
    <m/>
  </r>
  <r>
    <x v="31"/>
    <n v="59"/>
    <n v="24"/>
    <n v="59"/>
  </r>
  <r>
    <x v="33"/>
    <n v="25"/>
    <n v="42"/>
    <n v="25"/>
  </r>
  <r>
    <x v="15"/>
    <n v="25"/>
    <n v="28"/>
    <n v="25"/>
  </r>
  <r>
    <x v="28"/>
    <n v="20"/>
    <n v="52"/>
    <n v="20"/>
  </r>
  <r>
    <x v="2"/>
    <n v="28"/>
    <n v="56"/>
    <n v="28"/>
  </r>
  <r>
    <x v="23"/>
    <n v="13"/>
    <n v="55"/>
    <n v="13"/>
  </r>
  <r>
    <x v="23"/>
    <n v="21"/>
    <n v="55"/>
    <n v="21"/>
  </r>
  <r>
    <x v="39"/>
    <n v="9"/>
    <n v="50"/>
    <n v="9"/>
  </r>
  <r>
    <x v="19"/>
    <n v="2"/>
    <m/>
    <m/>
  </r>
  <r>
    <x v="46"/>
    <n v="51"/>
    <m/>
    <m/>
  </r>
  <r>
    <x v="3"/>
    <n v="26"/>
    <n v="59"/>
    <n v="26"/>
  </r>
  <r>
    <x v="6"/>
    <n v="18"/>
    <m/>
    <m/>
  </r>
  <r>
    <x v="30"/>
    <n v="41"/>
    <n v="39"/>
    <n v="41"/>
  </r>
  <r>
    <x v="41"/>
    <n v="49"/>
    <n v="57"/>
    <n v="49"/>
  </r>
  <r>
    <x v="14"/>
    <n v="50"/>
    <n v="37"/>
    <n v="50"/>
  </r>
  <r>
    <x v="41"/>
    <n v="0"/>
    <n v="57"/>
    <n v="0"/>
  </r>
  <r>
    <x v="47"/>
    <n v="5"/>
    <n v="46"/>
    <n v="5"/>
  </r>
  <r>
    <x v="38"/>
    <n v="22"/>
    <n v="49"/>
    <n v="22"/>
  </r>
  <r>
    <x v="24"/>
    <n v="52"/>
    <m/>
    <m/>
  </r>
  <r>
    <x v="19"/>
    <n v="50"/>
    <n v="43"/>
    <n v="50"/>
  </r>
  <r>
    <x v="8"/>
    <n v="15"/>
    <n v="58"/>
    <n v="15"/>
  </r>
  <r>
    <x v="23"/>
    <n v="36"/>
    <n v="55"/>
    <n v="36"/>
  </r>
  <r>
    <x v="38"/>
    <n v="17"/>
    <n v="49"/>
    <n v="17"/>
  </r>
  <r>
    <x v="20"/>
    <n v="9"/>
    <n v="33"/>
    <n v="9"/>
  </r>
  <r>
    <x v="48"/>
    <n v="16"/>
    <n v="22"/>
    <n v="16"/>
  </r>
  <r>
    <x v="32"/>
    <n v="59"/>
    <n v="53"/>
    <n v="59"/>
  </r>
  <r>
    <x v="12"/>
    <n v="48"/>
    <n v="21"/>
    <n v="48"/>
  </r>
  <r>
    <x v="49"/>
    <n v="25"/>
    <n v="27"/>
    <n v="25"/>
  </r>
  <r>
    <x v="15"/>
    <n v="1"/>
    <n v="28"/>
    <n v="1"/>
  </r>
  <r>
    <x v="50"/>
    <n v="20"/>
    <n v="14"/>
    <n v="20"/>
  </r>
  <r>
    <x v="15"/>
    <n v="49"/>
    <n v="28"/>
    <n v="49"/>
  </r>
  <r>
    <x v="5"/>
    <n v="5"/>
    <n v="47"/>
    <n v="5"/>
  </r>
  <r>
    <x v="35"/>
    <n v="28"/>
    <n v="12"/>
    <n v="28"/>
  </r>
  <r>
    <x v="4"/>
    <n v="38"/>
    <n v="41"/>
    <n v="38"/>
  </r>
  <r>
    <x v="33"/>
    <n v="54"/>
    <n v="42"/>
    <n v="54"/>
  </r>
  <r>
    <x v="36"/>
    <n v="3"/>
    <n v="34"/>
    <n v="3"/>
  </r>
  <r>
    <x v="35"/>
    <n v="43"/>
    <n v="12"/>
    <n v="43"/>
  </r>
  <r>
    <x v="4"/>
    <n v="24"/>
    <n v="41"/>
    <n v="24"/>
  </r>
  <r>
    <x v="30"/>
    <n v="44"/>
    <n v="39"/>
    <n v="44"/>
  </r>
  <r>
    <x v="33"/>
    <n v="53"/>
    <n v="42"/>
    <n v="53"/>
  </r>
  <r>
    <x v="28"/>
    <n v="15"/>
    <n v="52"/>
    <n v="15"/>
  </r>
  <r>
    <x v="4"/>
    <n v="1"/>
    <n v="41"/>
    <n v="1"/>
  </r>
  <r>
    <x v="32"/>
    <n v="0"/>
    <n v="53"/>
    <n v="0"/>
  </r>
  <r>
    <x v="5"/>
    <n v="13"/>
    <n v="47"/>
    <n v="13"/>
  </r>
  <r>
    <x v="3"/>
    <n v="44"/>
    <n v="59"/>
    <n v="44"/>
  </r>
  <r>
    <x v="2"/>
    <n v="54"/>
    <n v="56"/>
    <n v="54"/>
  </r>
  <r>
    <x v="2"/>
    <n v="1"/>
    <n v="56"/>
    <n v="1"/>
  </r>
  <r>
    <x v="27"/>
    <n v="25"/>
    <n v="54"/>
    <n v="25"/>
  </r>
  <r>
    <x v="24"/>
    <n v="31"/>
    <n v="10"/>
    <n v="31"/>
  </r>
  <r>
    <x v="27"/>
    <n v="6"/>
    <n v="54"/>
    <n v="6"/>
  </r>
  <r>
    <x v="33"/>
    <n v="17"/>
    <n v="42"/>
    <n v="17"/>
  </r>
  <r>
    <x v="32"/>
    <n v="16"/>
    <n v="53"/>
    <n v="16"/>
  </r>
  <r>
    <x v="47"/>
    <n v="20"/>
    <n v="46"/>
    <n v="20"/>
  </r>
  <r>
    <x v="11"/>
    <n v="58"/>
    <n v="35"/>
    <n v="58"/>
  </r>
  <r>
    <x v="38"/>
    <n v="20"/>
    <n v="49"/>
    <n v="20"/>
  </r>
  <r>
    <x v="18"/>
    <n v="43"/>
    <n v="38"/>
    <n v="43"/>
  </r>
  <r>
    <x v="33"/>
    <n v="53"/>
    <n v="42"/>
    <n v="53"/>
  </r>
  <r>
    <x v="34"/>
    <n v="55"/>
    <n v="40"/>
    <n v="55"/>
  </r>
  <r>
    <x v="5"/>
    <n v="56"/>
    <n v="47"/>
    <n v="56"/>
  </r>
  <r>
    <x v="14"/>
    <n v="18"/>
    <n v="37"/>
    <n v="18"/>
  </r>
  <r>
    <x v="2"/>
    <n v="21"/>
    <n v="56"/>
    <n v="21"/>
  </r>
  <r>
    <x v="46"/>
    <n v="14"/>
    <n v="4"/>
    <n v="14"/>
  </r>
  <r>
    <x v="47"/>
    <n v="44"/>
    <n v="46"/>
    <n v="44"/>
  </r>
  <r>
    <x v="22"/>
    <n v="28"/>
    <n v="44"/>
    <n v="28"/>
  </r>
  <r>
    <x v="29"/>
    <n v="20"/>
    <n v="51"/>
    <n v="20"/>
  </r>
  <r>
    <x v="32"/>
    <n v="12"/>
    <n v="53"/>
    <n v="12"/>
  </r>
  <r>
    <x v="28"/>
    <n v="6"/>
    <n v="52"/>
    <n v="6"/>
  </r>
  <r>
    <x v="19"/>
    <n v="25"/>
    <n v="43"/>
    <n v="25"/>
  </r>
  <r>
    <x v="27"/>
    <n v="25"/>
    <n v="54"/>
    <n v="25"/>
  </r>
  <r>
    <x v="28"/>
    <n v="44"/>
    <n v="52"/>
    <n v="44"/>
  </r>
  <r>
    <x v="32"/>
    <n v="26"/>
    <n v="53"/>
    <n v="26"/>
  </r>
  <r>
    <x v="23"/>
    <n v="28"/>
    <n v="55"/>
    <n v="28"/>
  </r>
  <r>
    <x v="28"/>
    <n v="32"/>
    <n v="52"/>
    <n v="32"/>
  </r>
  <r>
    <x v="38"/>
    <n v="15"/>
    <n v="49"/>
    <n v="15"/>
  </r>
  <r>
    <x v="38"/>
    <n v="58"/>
    <n v="49"/>
    <n v="58"/>
  </r>
  <r>
    <x v="19"/>
    <n v="39"/>
    <n v="43"/>
    <n v="39"/>
  </r>
  <r>
    <x v="33"/>
    <n v="40"/>
    <n v="42"/>
    <n v="40"/>
  </r>
  <r>
    <x v="33"/>
    <n v="11"/>
    <n v="42"/>
    <n v="11"/>
  </r>
  <r>
    <x v="34"/>
    <n v="39"/>
    <n v="40"/>
    <n v="39"/>
  </r>
  <r>
    <x v="47"/>
    <n v="44"/>
    <n v="46"/>
    <n v="44"/>
  </r>
  <r>
    <x v="17"/>
    <n v="18"/>
    <n v="48"/>
    <n v="18"/>
  </r>
  <r>
    <x v="47"/>
    <n v="46"/>
    <n v="46"/>
    <n v="46"/>
  </r>
  <r>
    <x v="18"/>
    <n v="38"/>
    <n v="38"/>
    <n v="38"/>
  </r>
  <r>
    <x v="28"/>
    <n v="28"/>
    <n v="52"/>
    <n v="28"/>
  </r>
  <r>
    <x v="16"/>
    <n v="16"/>
    <n v="29"/>
    <n v="16"/>
  </r>
  <r>
    <x v="33"/>
    <n v="20"/>
    <n v="42"/>
    <n v="20"/>
  </r>
  <r>
    <x v="3"/>
    <n v="38"/>
    <n v="59"/>
    <n v="38"/>
  </r>
  <r>
    <x v="45"/>
    <n v="22"/>
    <n v="26"/>
    <n v="22"/>
  </r>
  <r>
    <x v="29"/>
    <n v="20"/>
    <n v="51"/>
    <n v="20"/>
  </r>
  <r>
    <x v="22"/>
    <n v="23"/>
    <n v="44"/>
    <n v="23"/>
  </r>
  <r>
    <x v="18"/>
    <n v="28"/>
    <n v="38"/>
    <n v="28"/>
  </r>
  <r>
    <x v="19"/>
    <n v="34"/>
    <n v="43"/>
    <n v="34"/>
  </r>
  <r>
    <x v="9"/>
    <n v="32"/>
    <n v="36"/>
    <n v="32"/>
  </r>
  <r>
    <x v="33"/>
    <n v="27"/>
    <n v="42"/>
    <n v="27"/>
  </r>
  <r>
    <x v="17"/>
    <n v="44"/>
    <n v="48"/>
    <n v="44"/>
  </r>
  <r>
    <x v="38"/>
    <n v="36"/>
    <n v="49"/>
    <n v="36"/>
  </r>
  <r>
    <x v="34"/>
    <n v="56"/>
    <n v="40"/>
    <n v="56"/>
  </r>
  <r>
    <x v="13"/>
    <n v="35"/>
    <n v="18"/>
    <n v="35"/>
  </r>
  <r>
    <x v="17"/>
    <n v="11"/>
    <n v="48"/>
    <n v="11"/>
  </r>
  <r>
    <x v="19"/>
    <n v="18"/>
    <n v="43"/>
    <n v="18"/>
  </r>
  <r>
    <x v="8"/>
    <n v="38"/>
    <n v="58"/>
    <n v="38"/>
  </r>
  <r>
    <x v="41"/>
    <n v="29"/>
    <n v="57"/>
    <n v="29"/>
  </r>
  <r>
    <x v="49"/>
    <n v="41"/>
    <n v="27"/>
    <n v="41"/>
  </r>
  <r>
    <x v="29"/>
    <n v="30"/>
    <n v="51"/>
    <n v="30"/>
  </r>
  <r>
    <x v="28"/>
    <n v="35"/>
    <n v="52"/>
    <n v="35"/>
  </r>
  <r>
    <x v="33"/>
    <n v="58"/>
    <n v="42"/>
    <n v="58"/>
  </r>
  <r>
    <x v="29"/>
    <n v="2"/>
    <n v="51"/>
    <n v="2"/>
  </r>
  <r>
    <x v="29"/>
    <n v="40"/>
    <n v="51"/>
    <n v="40"/>
  </r>
  <r>
    <x v="38"/>
    <n v="30"/>
    <n v="49"/>
    <n v="30"/>
  </r>
  <r>
    <x v="34"/>
    <n v="2"/>
    <n v="40"/>
    <n v="2"/>
  </r>
  <r>
    <x v="17"/>
    <n v="15"/>
    <n v="48"/>
    <n v="15"/>
  </r>
  <r>
    <x v="27"/>
    <n v="11"/>
    <n v="54"/>
    <n v="11"/>
  </r>
  <r>
    <x v="29"/>
    <n v="2"/>
    <n v="51"/>
    <n v="2"/>
  </r>
  <r>
    <x v="26"/>
    <n v="15"/>
    <m/>
    <m/>
  </r>
  <r>
    <x v="4"/>
    <n v="56"/>
    <n v="41"/>
    <n v="56"/>
  </r>
  <r>
    <x v="3"/>
    <n v="14"/>
    <n v="59"/>
    <n v="14"/>
  </r>
  <r>
    <x v="27"/>
    <n v="52"/>
    <n v="54"/>
    <n v="52"/>
  </r>
  <r>
    <x v="23"/>
    <n v="28"/>
    <n v="55"/>
    <n v="28"/>
  </r>
  <r>
    <x v="6"/>
    <n v="34"/>
    <m/>
    <m/>
  </r>
  <r>
    <x v="8"/>
    <n v="1"/>
    <n v="58"/>
    <n v="1"/>
  </r>
  <r>
    <x v="23"/>
    <n v="16"/>
    <m/>
    <m/>
  </r>
  <r>
    <x v="49"/>
    <n v="43"/>
    <m/>
    <m/>
  </r>
  <r>
    <x v="23"/>
    <n v="50"/>
    <n v="55"/>
    <n v="50"/>
  </r>
  <r>
    <x v="46"/>
    <n v="44"/>
    <m/>
    <m/>
  </r>
  <r>
    <x v="27"/>
    <n v="5"/>
    <n v="54"/>
    <n v="5"/>
  </r>
  <r>
    <x v="27"/>
    <n v="46"/>
    <n v="54"/>
    <n v="46"/>
  </r>
  <r>
    <x v="15"/>
    <n v="46"/>
    <n v="28"/>
    <n v="46"/>
  </r>
  <r>
    <x v="29"/>
    <n v="32"/>
    <n v="51"/>
    <n v="32"/>
  </r>
  <r>
    <x v="32"/>
    <n v="53"/>
    <n v="53"/>
    <n v="53"/>
  </r>
  <r>
    <x v="43"/>
    <n v="48"/>
    <n v="9"/>
    <n v="48"/>
  </r>
  <r>
    <x v="51"/>
    <n v="38"/>
    <m/>
    <m/>
  </r>
  <r>
    <x v="38"/>
    <n v="40"/>
    <n v="49"/>
    <n v="40"/>
  </r>
  <r>
    <x v="32"/>
    <n v="57"/>
    <n v="53"/>
    <n v="57"/>
  </r>
  <r>
    <x v="41"/>
    <n v="39"/>
    <n v="57"/>
    <n v="39"/>
  </r>
  <r>
    <x v="2"/>
    <n v="14"/>
    <n v="56"/>
    <n v="14"/>
  </r>
  <r>
    <x v="32"/>
    <n v="15"/>
    <n v="53"/>
    <n v="15"/>
  </r>
  <r>
    <x v="2"/>
    <n v="36"/>
    <n v="56"/>
    <n v="36"/>
  </r>
  <r>
    <x v="28"/>
    <n v="51"/>
    <n v="52"/>
    <n v="51"/>
  </r>
  <r>
    <x v="39"/>
    <n v="16"/>
    <n v="50"/>
    <n v="16"/>
  </r>
  <r>
    <x v="37"/>
    <n v="4"/>
    <m/>
    <m/>
  </r>
  <r>
    <x v="12"/>
    <n v="29"/>
    <m/>
    <m/>
  </r>
  <r>
    <x v="40"/>
    <n v="42"/>
    <m/>
    <m/>
  </r>
  <r>
    <x v="9"/>
    <n v="0"/>
    <n v="36"/>
    <n v="0"/>
  </r>
  <r>
    <x v="46"/>
    <n v="43"/>
    <n v="4"/>
    <n v="43"/>
  </r>
  <r>
    <x v="4"/>
    <n v="58"/>
    <n v="41"/>
    <n v="58"/>
  </r>
  <r>
    <x v="9"/>
    <n v="55"/>
    <n v="36"/>
    <n v="55"/>
  </r>
  <r>
    <x v="15"/>
    <n v="12"/>
    <n v="28"/>
    <n v="12"/>
  </r>
  <r>
    <x v="19"/>
    <n v="37"/>
    <n v="43"/>
    <n v="37"/>
  </r>
  <r>
    <x v="24"/>
    <n v="25"/>
    <n v="10"/>
    <n v="25"/>
  </r>
  <r>
    <x v="0"/>
    <n v="40"/>
    <n v="45"/>
    <n v="40"/>
  </r>
  <r>
    <x v="1"/>
    <n v="40"/>
    <m/>
    <m/>
  </r>
  <r>
    <x v="50"/>
    <n v="14"/>
    <m/>
    <m/>
  </r>
  <r>
    <x v="16"/>
    <n v="40"/>
    <m/>
    <m/>
  </r>
  <r>
    <x v="41"/>
    <n v="51"/>
    <n v="57"/>
    <n v="51"/>
  </r>
  <r>
    <x v="32"/>
    <n v="9"/>
    <n v="53"/>
    <n v="9"/>
  </r>
  <r>
    <x v="52"/>
    <n v="14"/>
    <m/>
    <m/>
  </r>
  <r>
    <x v="53"/>
    <n v="38"/>
    <m/>
    <m/>
  </r>
  <r>
    <x v="23"/>
    <n v="38"/>
    <n v="55"/>
    <n v="38"/>
  </r>
  <r>
    <x v="4"/>
    <n v="52"/>
    <n v="41"/>
    <n v="52"/>
  </r>
  <r>
    <x v="22"/>
    <n v="16"/>
    <n v="44"/>
    <n v="16"/>
  </r>
  <r>
    <x v="54"/>
    <n v="16"/>
    <n v="3"/>
    <n v="16"/>
  </r>
  <r>
    <x v="41"/>
    <n v="2"/>
    <n v="57"/>
    <n v="2"/>
  </r>
  <r>
    <x v="32"/>
    <n v="3"/>
    <n v="53"/>
    <n v="3"/>
  </r>
  <r>
    <x v="23"/>
    <n v="55"/>
    <n v="55"/>
    <n v="55"/>
  </r>
  <r>
    <x v="40"/>
    <n v="40"/>
    <n v="25"/>
    <n v="40"/>
  </r>
  <r>
    <x v="23"/>
    <n v="49"/>
    <n v="55"/>
    <n v="49"/>
  </r>
  <r>
    <x v="28"/>
    <n v="42"/>
    <n v="52"/>
    <n v="42"/>
  </r>
  <r>
    <x v="3"/>
    <n v="5"/>
    <n v="59"/>
    <n v="5"/>
  </r>
  <r>
    <x v="28"/>
    <n v="4"/>
    <n v="52"/>
    <n v="4"/>
  </r>
  <r>
    <x v="2"/>
    <n v="22"/>
    <n v="56"/>
    <n v="22"/>
  </r>
  <r>
    <x v="33"/>
    <n v="42"/>
    <n v="42"/>
    <n v="42"/>
  </r>
  <r>
    <x v="41"/>
    <n v="55"/>
    <n v="57"/>
    <n v="55"/>
  </r>
  <r>
    <x v="38"/>
    <n v="10"/>
    <n v="49"/>
    <n v="10"/>
  </r>
  <r>
    <x v="19"/>
    <n v="20"/>
    <n v="43"/>
    <n v="20"/>
  </r>
  <r>
    <x v="41"/>
    <n v="57"/>
    <n v="57"/>
    <n v="57"/>
  </r>
  <r>
    <x v="1"/>
    <n v="1"/>
    <m/>
    <m/>
  </r>
  <r>
    <x v="18"/>
    <n v="32"/>
    <n v="38"/>
    <n v="32"/>
  </r>
  <r>
    <x v="47"/>
    <n v="41"/>
    <n v="46"/>
    <n v="41"/>
  </r>
  <r>
    <x v="26"/>
    <n v="31"/>
    <n v="17"/>
    <n v="31"/>
  </r>
  <r>
    <x v="8"/>
    <n v="19"/>
    <n v="58"/>
    <n v="19"/>
  </r>
  <r>
    <x v="8"/>
    <n v="56"/>
    <n v="58"/>
    <n v="56"/>
  </r>
  <r>
    <x v="55"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7">
  <r>
    <n v="45"/>
    <x v="0"/>
    <m/>
    <m/>
  </r>
  <r>
    <n v="16"/>
    <x v="1"/>
    <m/>
    <m/>
  </r>
  <r>
    <n v="56"/>
    <x v="2"/>
    <n v="56"/>
    <n v="16"/>
  </r>
  <r>
    <n v="59"/>
    <x v="3"/>
    <n v="59"/>
    <n v="12"/>
  </r>
  <r>
    <n v="41"/>
    <x v="4"/>
    <n v="41"/>
    <n v="45"/>
  </r>
  <r>
    <n v="47"/>
    <x v="5"/>
    <n v="47"/>
    <n v="37"/>
  </r>
  <r>
    <n v="2"/>
    <x v="6"/>
    <n v="2"/>
    <n v="21"/>
  </r>
  <r>
    <n v="6"/>
    <x v="7"/>
    <n v="6"/>
    <n v="44"/>
  </r>
  <r>
    <n v="58"/>
    <x v="8"/>
    <m/>
    <m/>
  </r>
  <r>
    <n v="36"/>
    <x v="9"/>
    <n v="36"/>
    <n v="56"/>
  </r>
  <r>
    <n v="32"/>
    <x v="10"/>
    <n v="32"/>
    <n v="2"/>
  </r>
  <r>
    <n v="36"/>
    <x v="11"/>
    <n v="36"/>
    <n v="43"/>
  </r>
  <r>
    <n v="35"/>
    <x v="12"/>
    <n v="35"/>
    <n v="1"/>
  </r>
  <r>
    <n v="21"/>
    <x v="13"/>
    <n v="21"/>
    <n v="47"/>
  </r>
  <r>
    <n v="41"/>
    <x v="14"/>
    <n v="41"/>
    <n v="57"/>
  </r>
  <r>
    <n v="18"/>
    <x v="15"/>
    <n v="18"/>
    <n v="29"/>
  </r>
  <r>
    <n v="37"/>
    <x v="16"/>
    <n v="37"/>
    <n v="20"/>
  </r>
  <r>
    <n v="28"/>
    <x v="17"/>
    <n v="28"/>
    <n v="38"/>
  </r>
  <r>
    <n v="29"/>
    <x v="18"/>
    <n v="29"/>
    <n v="40"/>
  </r>
  <r>
    <n v="37"/>
    <x v="18"/>
    <n v="37"/>
    <n v="40"/>
  </r>
  <r>
    <n v="48"/>
    <x v="5"/>
    <n v="48"/>
    <n v="37"/>
  </r>
  <r>
    <n v="38"/>
    <x v="19"/>
    <n v="38"/>
    <n v="39"/>
  </r>
  <r>
    <n v="28"/>
    <x v="14"/>
    <n v="28"/>
    <n v="57"/>
  </r>
  <r>
    <n v="43"/>
    <x v="20"/>
    <n v="43"/>
    <n v="0"/>
  </r>
  <r>
    <n v="37"/>
    <x v="21"/>
    <n v="37"/>
    <n v="36"/>
  </r>
  <r>
    <n v="33"/>
    <x v="22"/>
    <n v="33"/>
    <n v="28"/>
  </r>
  <r>
    <n v="30"/>
    <x v="23"/>
    <n v="30"/>
    <n v="17"/>
  </r>
  <r>
    <n v="44"/>
    <x v="11"/>
    <n v="44"/>
    <n v="43"/>
  </r>
  <r>
    <n v="55"/>
    <x v="24"/>
    <n v="55"/>
    <n v="30"/>
  </r>
  <r>
    <n v="58"/>
    <x v="16"/>
    <n v="58"/>
    <n v="20"/>
  </r>
  <r>
    <n v="10"/>
    <x v="25"/>
    <n v="10"/>
    <n v="58"/>
  </r>
  <r>
    <n v="55"/>
    <x v="9"/>
    <n v="55"/>
    <n v="56"/>
  </r>
  <r>
    <n v="0"/>
    <x v="20"/>
    <m/>
    <m/>
  </r>
  <r>
    <n v="17"/>
    <x v="12"/>
    <n v="17"/>
    <n v="1"/>
  </r>
  <r>
    <n v="0"/>
    <x v="20"/>
    <m/>
    <m/>
  </r>
  <r>
    <n v="35"/>
    <x v="8"/>
    <n v="35"/>
    <n v="23"/>
  </r>
  <r>
    <n v="37"/>
    <x v="7"/>
    <n v="37"/>
    <n v="44"/>
  </r>
  <r>
    <n v="45"/>
    <x v="16"/>
    <n v="45"/>
    <n v="20"/>
  </r>
  <r>
    <n v="54"/>
    <x v="26"/>
    <n v="54"/>
    <n v="8"/>
  </r>
  <r>
    <n v="52"/>
    <x v="27"/>
    <n v="52"/>
    <n v="24"/>
  </r>
  <r>
    <n v="17"/>
    <x v="28"/>
    <n v="17"/>
    <n v="22"/>
  </r>
  <r>
    <n v="51"/>
    <x v="29"/>
    <n v="51"/>
    <n v="50"/>
  </r>
  <r>
    <n v="44"/>
    <x v="20"/>
    <n v="44"/>
    <n v="0"/>
  </r>
  <r>
    <n v="55"/>
    <x v="30"/>
    <n v="55"/>
    <n v="53"/>
  </r>
  <r>
    <n v="39"/>
    <x v="20"/>
    <n v="39"/>
    <n v="0"/>
  </r>
  <r>
    <n v="24"/>
    <x v="31"/>
    <m/>
    <m/>
  </r>
  <r>
    <n v="44"/>
    <x v="20"/>
    <n v="44"/>
    <n v="0"/>
  </r>
  <r>
    <n v="39"/>
    <x v="0"/>
    <n v="39"/>
    <n v="11"/>
  </r>
  <r>
    <n v="44"/>
    <x v="25"/>
    <n v="44"/>
    <n v="58"/>
  </r>
  <r>
    <n v="39"/>
    <x v="5"/>
    <n v="39"/>
    <n v="37"/>
  </r>
  <r>
    <n v="38"/>
    <x v="32"/>
    <n v="38"/>
    <n v="7"/>
  </r>
  <r>
    <n v="43"/>
    <x v="11"/>
    <n v="43"/>
    <n v="43"/>
  </r>
  <r>
    <n v="53"/>
    <x v="3"/>
    <n v="53"/>
    <n v="12"/>
  </r>
  <r>
    <n v="59"/>
    <x v="5"/>
    <n v="59"/>
    <n v="37"/>
  </r>
  <r>
    <n v="42"/>
    <x v="33"/>
    <n v="42"/>
    <n v="55"/>
  </r>
  <r>
    <n v="40"/>
    <x v="34"/>
    <n v="40"/>
    <n v="49"/>
  </r>
  <r>
    <n v="48"/>
    <x v="35"/>
    <n v="48"/>
    <n v="48"/>
  </r>
  <r>
    <n v="52"/>
    <x v="32"/>
    <n v="52"/>
    <n v="7"/>
  </r>
  <r>
    <n v="18"/>
    <x v="13"/>
    <n v="18"/>
    <n v="47"/>
  </r>
  <r>
    <n v="24"/>
    <x v="23"/>
    <n v="24"/>
    <n v="17"/>
  </r>
  <r>
    <n v="24"/>
    <x v="36"/>
    <n v="24"/>
    <n v="32"/>
  </r>
  <r>
    <n v="37"/>
    <x v="25"/>
    <m/>
    <m/>
  </r>
  <r>
    <n v="37"/>
    <x v="14"/>
    <n v="37"/>
    <n v="57"/>
  </r>
  <r>
    <n v="32"/>
    <x v="32"/>
    <n v="32"/>
    <n v="7"/>
  </r>
  <r>
    <n v="48"/>
    <x v="1"/>
    <n v="48"/>
    <n v="15"/>
  </r>
  <r>
    <n v="12"/>
    <x v="37"/>
    <n v="12"/>
    <n v="14"/>
  </r>
  <r>
    <n v="41"/>
    <x v="27"/>
    <n v="41"/>
    <n v="24"/>
  </r>
  <r>
    <n v="42"/>
    <x v="38"/>
    <n v="42"/>
    <n v="31"/>
  </r>
  <r>
    <n v="39"/>
    <x v="39"/>
    <n v="39"/>
    <n v="9"/>
  </r>
  <r>
    <n v="34"/>
    <x v="13"/>
    <n v="34"/>
    <n v="47"/>
  </r>
  <r>
    <n v="44"/>
    <x v="10"/>
    <n v="44"/>
    <n v="2"/>
  </r>
  <r>
    <n v="38"/>
    <x v="40"/>
    <n v="38"/>
    <n v="59"/>
  </r>
  <r>
    <n v="55"/>
    <x v="12"/>
    <n v="55"/>
    <n v="1"/>
  </r>
  <r>
    <n v="1"/>
    <x v="41"/>
    <m/>
    <m/>
  </r>
  <r>
    <n v="53"/>
    <x v="42"/>
    <n v="53"/>
    <n v="6"/>
  </r>
  <r>
    <n v="38"/>
    <x v="40"/>
    <n v="38"/>
    <n v="59"/>
  </r>
  <r>
    <n v="49"/>
    <x v="32"/>
    <n v="49"/>
    <n v="7"/>
  </r>
  <r>
    <n v="59"/>
    <x v="3"/>
    <n v="59"/>
    <n v="12"/>
  </r>
  <r>
    <n v="44"/>
    <x v="16"/>
    <n v="44"/>
    <n v="20"/>
  </r>
  <r>
    <n v="50"/>
    <x v="43"/>
    <n v="50"/>
    <n v="35"/>
  </r>
  <r>
    <n v="25"/>
    <x v="40"/>
    <n v="25"/>
    <n v="59"/>
  </r>
  <r>
    <n v="42"/>
    <x v="33"/>
    <n v="42"/>
    <n v="55"/>
  </r>
  <r>
    <n v="44"/>
    <x v="44"/>
    <n v="44"/>
    <n v="5"/>
  </r>
  <r>
    <n v="56"/>
    <x v="24"/>
    <n v="56"/>
    <n v="30"/>
  </r>
  <r>
    <n v="39"/>
    <x v="28"/>
    <m/>
    <m/>
  </r>
  <r>
    <n v="50"/>
    <x v="45"/>
    <n v="50"/>
    <n v="10"/>
  </r>
  <r>
    <n v="57"/>
    <x v="23"/>
    <n v="57"/>
    <n v="17"/>
  </r>
  <r>
    <n v="58"/>
    <x v="13"/>
    <n v="58"/>
    <n v="47"/>
  </r>
  <r>
    <n v="38"/>
    <x v="3"/>
    <n v="38"/>
    <n v="12"/>
  </r>
  <r>
    <n v="50"/>
    <x v="3"/>
    <n v="50"/>
    <n v="12"/>
  </r>
  <r>
    <n v="23"/>
    <x v="26"/>
    <m/>
    <m/>
  </r>
  <r>
    <n v="47"/>
    <x v="23"/>
    <n v="47"/>
    <n v="17"/>
  </r>
  <r>
    <n v="56"/>
    <x v="24"/>
    <n v="56"/>
    <n v="30"/>
  </r>
  <r>
    <n v="44"/>
    <x v="2"/>
    <n v="44"/>
    <n v="16"/>
  </r>
  <r>
    <n v="12"/>
    <x v="30"/>
    <m/>
    <m/>
  </r>
  <r>
    <n v="58"/>
    <x v="14"/>
    <n v="58"/>
    <n v="57"/>
  </r>
  <r>
    <n v="49"/>
    <x v="46"/>
    <n v="49"/>
    <n v="34"/>
  </r>
  <r>
    <n v="47"/>
    <x v="46"/>
    <n v="47"/>
    <n v="34"/>
  </r>
  <r>
    <n v="54"/>
    <x v="13"/>
    <n v="54"/>
    <n v="47"/>
  </r>
  <r>
    <n v="9"/>
    <x v="47"/>
    <m/>
    <m/>
  </r>
  <r>
    <n v="5"/>
    <x v="39"/>
    <m/>
    <m/>
  </r>
  <r>
    <n v="47"/>
    <x v="23"/>
    <n v="47"/>
    <n v="17"/>
  </r>
  <r>
    <n v="59"/>
    <x v="16"/>
    <n v="59"/>
    <n v="20"/>
  </r>
  <r>
    <n v="58"/>
    <x v="48"/>
    <n v="58"/>
    <n v="13"/>
  </r>
  <r>
    <n v="29"/>
    <x v="33"/>
    <n v="29"/>
    <n v="55"/>
  </r>
  <r>
    <n v="44"/>
    <x v="6"/>
    <n v="44"/>
    <n v="21"/>
  </r>
  <r>
    <n v="43"/>
    <x v="38"/>
    <n v="43"/>
    <n v="31"/>
  </r>
  <r>
    <n v="52"/>
    <x v="49"/>
    <n v="52"/>
    <n v="51"/>
  </r>
  <r>
    <n v="49"/>
    <x v="50"/>
    <n v="49"/>
    <n v="41"/>
  </r>
  <r>
    <n v="37"/>
    <x v="4"/>
    <n v="37"/>
    <n v="45"/>
  </r>
  <r>
    <n v="59"/>
    <x v="51"/>
    <n v="59"/>
    <n v="19"/>
  </r>
  <r>
    <n v="28"/>
    <x v="14"/>
    <n v="28"/>
    <n v="57"/>
  </r>
  <r>
    <n v="26"/>
    <x v="52"/>
    <n v="26"/>
    <n v="26"/>
  </r>
  <r>
    <n v="6"/>
    <x v="16"/>
    <m/>
    <m/>
  </r>
  <r>
    <n v="21"/>
    <x v="7"/>
    <m/>
    <m/>
  </r>
  <r>
    <n v="24"/>
    <x v="40"/>
    <n v="24"/>
    <n v="59"/>
  </r>
  <r>
    <n v="42"/>
    <x v="53"/>
    <n v="42"/>
    <n v="25"/>
  </r>
  <r>
    <n v="28"/>
    <x v="53"/>
    <n v="28"/>
    <n v="25"/>
  </r>
  <r>
    <n v="52"/>
    <x v="16"/>
    <n v="52"/>
    <n v="20"/>
  </r>
  <r>
    <n v="56"/>
    <x v="22"/>
    <n v="56"/>
    <n v="28"/>
  </r>
  <r>
    <n v="55"/>
    <x v="48"/>
    <n v="55"/>
    <n v="13"/>
  </r>
  <r>
    <n v="55"/>
    <x v="6"/>
    <n v="55"/>
    <n v="21"/>
  </r>
  <r>
    <n v="50"/>
    <x v="39"/>
    <n v="50"/>
    <n v="9"/>
  </r>
  <r>
    <n v="43"/>
    <x v="10"/>
    <m/>
    <m/>
  </r>
  <r>
    <n v="4"/>
    <x v="49"/>
    <m/>
    <m/>
  </r>
  <r>
    <n v="59"/>
    <x v="52"/>
    <n v="59"/>
    <n v="26"/>
  </r>
  <r>
    <n v="2"/>
    <x v="31"/>
    <m/>
    <m/>
  </r>
  <r>
    <n v="39"/>
    <x v="50"/>
    <n v="39"/>
    <n v="41"/>
  </r>
  <r>
    <n v="57"/>
    <x v="34"/>
    <n v="57"/>
    <n v="49"/>
  </r>
  <r>
    <n v="37"/>
    <x v="29"/>
    <n v="37"/>
    <n v="50"/>
  </r>
  <r>
    <n v="57"/>
    <x v="20"/>
    <n v="57"/>
    <n v="0"/>
  </r>
  <r>
    <n v="46"/>
    <x v="44"/>
    <n v="46"/>
    <n v="5"/>
  </r>
  <r>
    <n v="49"/>
    <x v="28"/>
    <n v="49"/>
    <n v="22"/>
  </r>
  <r>
    <n v="10"/>
    <x v="54"/>
    <m/>
    <m/>
  </r>
  <r>
    <n v="43"/>
    <x v="29"/>
    <n v="43"/>
    <n v="50"/>
  </r>
  <r>
    <n v="58"/>
    <x v="1"/>
    <n v="58"/>
    <n v="15"/>
  </r>
  <r>
    <n v="55"/>
    <x v="21"/>
    <n v="55"/>
    <n v="36"/>
  </r>
  <r>
    <n v="49"/>
    <x v="23"/>
    <n v="49"/>
    <n v="17"/>
  </r>
  <r>
    <n v="33"/>
    <x v="39"/>
    <n v="33"/>
    <n v="9"/>
  </r>
  <r>
    <n v="22"/>
    <x v="2"/>
    <n v="22"/>
    <n v="16"/>
  </r>
  <r>
    <n v="53"/>
    <x v="40"/>
    <n v="53"/>
    <n v="59"/>
  </r>
  <r>
    <n v="21"/>
    <x v="35"/>
    <n v="21"/>
    <n v="48"/>
  </r>
  <r>
    <n v="27"/>
    <x v="53"/>
    <n v="27"/>
    <n v="25"/>
  </r>
  <r>
    <n v="28"/>
    <x v="12"/>
    <n v="28"/>
    <n v="1"/>
  </r>
  <r>
    <n v="14"/>
    <x v="16"/>
    <n v="14"/>
    <n v="20"/>
  </r>
  <r>
    <n v="28"/>
    <x v="34"/>
    <n v="28"/>
    <n v="49"/>
  </r>
  <r>
    <n v="47"/>
    <x v="44"/>
    <n v="47"/>
    <n v="5"/>
  </r>
  <r>
    <n v="12"/>
    <x v="22"/>
    <n v="12"/>
    <n v="28"/>
  </r>
  <r>
    <n v="41"/>
    <x v="17"/>
    <n v="41"/>
    <n v="38"/>
  </r>
  <r>
    <n v="42"/>
    <x v="55"/>
    <n v="42"/>
    <n v="54"/>
  </r>
  <r>
    <n v="34"/>
    <x v="41"/>
    <n v="34"/>
    <n v="3"/>
  </r>
  <r>
    <n v="12"/>
    <x v="11"/>
    <n v="12"/>
    <n v="43"/>
  </r>
  <r>
    <n v="41"/>
    <x v="27"/>
    <n v="41"/>
    <n v="24"/>
  </r>
  <r>
    <n v="39"/>
    <x v="7"/>
    <n v="39"/>
    <n v="44"/>
  </r>
  <r>
    <n v="42"/>
    <x v="30"/>
    <n v="42"/>
    <n v="53"/>
  </r>
  <r>
    <n v="52"/>
    <x v="1"/>
    <n v="52"/>
    <n v="15"/>
  </r>
  <r>
    <n v="41"/>
    <x v="12"/>
    <n v="41"/>
    <n v="1"/>
  </r>
  <r>
    <n v="53"/>
    <x v="20"/>
    <n v="53"/>
    <n v="0"/>
  </r>
  <r>
    <n v="47"/>
    <x v="48"/>
    <n v="47"/>
    <n v="13"/>
  </r>
  <r>
    <n v="59"/>
    <x v="7"/>
    <n v="59"/>
    <n v="44"/>
  </r>
  <r>
    <n v="56"/>
    <x v="55"/>
    <n v="56"/>
    <n v="54"/>
  </r>
  <r>
    <n v="56"/>
    <x v="12"/>
    <n v="56"/>
    <n v="1"/>
  </r>
  <r>
    <n v="54"/>
    <x v="53"/>
    <n v="54"/>
    <n v="25"/>
  </r>
  <r>
    <n v="10"/>
    <x v="38"/>
    <n v="10"/>
    <n v="31"/>
  </r>
  <r>
    <n v="54"/>
    <x v="42"/>
    <n v="54"/>
    <n v="6"/>
  </r>
  <r>
    <n v="42"/>
    <x v="23"/>
    <n v="42"/>
    <n v="17"/>
  </r>
  <r>
    <n v="53"/>
    <x v="2"/>
    <n v="53"/>
    <n v="16"/>
  </r>
  <r>
    <n v="46"/>
    <x v="16"/>
    <n v="46"/>
    <n v="20"/>
  </r>
  <r>
    <n v="35"/>
    <x v="25"/>
    <n v="35"/>
    <n v="58"/>
  </r>
  <r>
    <n v="49"/>
    <x v="16"/>
    <n v="49"/>
    <n v="20"/>
  </r>
  <r>
    <n v="38"/>
    <x v="11"/>
    <n v="38"/>
    <n v="43"/>
  </r>
  <r>
    <n v="42"/>
    <x v="30"/>
    <n v="42"/>
    <n v="53"/>
  </r>
  <r>
    <n v="40"/>
    <x v="33"/>
    <n v="40"/>
    <n v="55"/>
  </r>
  <r>
    <n v="47"/>
    <x v="9"/>
    <n v="47"/>
    <n v="56"/>
  </r>
  <r>
    <n v="37"/>
    <x v="31"/>
    <n v="37"/>
    <n v="18"/>
  </r>
  <r>
    <n v="56"/>
    <x v="6"/>
    <n v="56"/>
    <n v="21"/>
  </r>
  <r>
    <n v="4"/>
    <x v="37"/>
    <n v="4"/>
    <n v="14"/>
  </r>
  <r>
    <n v="46"/>
    <x v="7"/>
    <n v="46"/>
    <n v="44"/>
  </r>
  <r>
    <n v="44"/>
    <x v="22"/>
    <n v="44"/>
    <n v="28"/>
  </r>
  <r>
    <n v="51"/>
    <x v="16"/>
    <n v="51"/>
    <n v="20"/>
  </r>
  <r>
    <n v="53"/>
    <x v="3"/>
    <n v="53"/>
    <n v="12"/>
  </r>
  <r>
    <n v="52"/>
    <x v="42"/>
    <n v="52"/>
    <n v="6"/>
  </r>
  <r>
    <n v="43"/>
    <x v="53"/>
    <n v="43"/>
    <n v="25"/>
  </r>
  <r>
    <n v="54"/>
    <x v="53"/>
    <n v="54"/>
    <n v="25"/>
  </r>
  <r>
    <n v="52"/>
    <x v="7"/>
    <n v="52"/>
    <n v="44"/>
  </r>
  <r>
    <n v="53"/>
    <x v="52"/>
    <n v="53"/>
    <n v="26"/>
  </r>
  <r>
    <n v="55"/>
    <x v="22"/>
    <n v="55"/>
    <n v="28"/>
  </r>
  <r>
    <n v="52"/>
    <x v="36"/>
    <n v="52"/>
    <n v="32"/>
  </r>
  <r>
    <n v="49"/>
    <x v="1"/>
    <n v="49"/>
    <n v="15"/>
  </r>
  <r>
    <n v="49"/>
    <x v="25"/>
    <n v="49"/>
    <n v="58"/>
  </r>
  <r>
    <n v="43"/>
    <x v="19"/>
    <n v="43"/>
    <n v="39"/>
  </r>
  <r>
    <n v="42"/>
    <x v="18"/>
    <n v="42"/>
    <n v="40"/>
  </r>
  <r>
    <n v="42"/>
    <x v="0"/>
    <n v="42"/>
    <n v="11"/>
  </r>
  <r>
    <n v="40"/>
    <x v="19"/>
    <n v="40"/>
    <n v="39"/>
  </r>
  <r>
    <n v="46"/>
    <x v="7"/>
    <n v="46"/>
    <n v="44"/>
  </r>
  <r>
    <n v="48"/>
    <x v="31"/>
    <n v="48"/>
    <n v="18"/>
  </r>
  <r>
    <n v="46"/>
    <x v="56"/>
    <n v="46"/>
    <n v="46"/>
  </r>
  <r>
    <n v="38"/>
    <x v="17"/>
    <n v="38"/>
    <n v="38"/>
  </r>
  <r>
    <n v="52"/>
    <x v="22"/>
    <n v="52"/>
    <n v="28"/>
  </r>
  <r>
    <n v="29"/>
    <x v="2"/>
    <n v="29"/>
    <n v="16"/>
  </r>
  <r>
    <n v="42"/>
    <x v="16"/>
    <n v="42"/>
    <n v="20"/>
  </r>
  <r>
    <n v="59"/>
    <x v="17"/>
    <n v="59"/>
    <n v="38"/>
  </r>
  <r>
    <n v="26"/>
    <x v="28"/>
    <n v="26"/>
    <n v="22"/>
  </r>
  <r>
    <n v="51"/>
    <x v="16"/>
    <n v="51"/>
    <n v="20"/>
  </r>
  <r>
    <n v="44"/>
    <x v="8"/>
    <n v="44"/>
    <n v="23"/>
  </r>
  <r>
    <n v="38"/>
    <x v="22"/>
    <n v="38"/>
    <n v="28"/>
  </r>
  <r>
    <n v="43"/>
    <x v="46"/>
    <n v="43"/>
    <n v="34"/>
  </r>
  <r>
    <n v="36"/>
    <x v="36"/>
    <n v="36"/>
    <n v="32"/>
  </r>
  <r>
    <n v="42"/>
    <x v="57"/>
    <n v="42"/>
    <n v="27"/>
  </r>
  <r>
    <n v="48"/>
    <x v="7"/>
    <n v="48"/>
    <n v="44"/>
  </r>
  <r>
    <n v="49"/>
    <x v="21"/>
    <n v="49"/>
    <n v="36"/>
  </r>
  <r>
    <n v="40"/>
    <x v="9"/>
    <n v="40"/>
    <n v="56"/>
  </r>
  <r>
    <n v="18"/>
    <x v="43"/>
    <n v="18"/>
    <n v="35"/>
  </r>
  <r>
    <n v="48"/>
    <x v="0"/>
    <n v="48"/>
    <n v="11"/>
  </r>
  <r>
    <n v="43"/>
    <x v="31"/>
    <n v="43"/>
    <n v="18"/>
  </r>
  <r>
    <n v="58"/>
    <x v="17"/>
    <n v="58"/>
    <n v="38"/>
  </r>
  <r>
    <n v="57"/>
    <x v="15"/>
    <n v="57"/>
    <n v="29"/>
  </r>
  <r>
    <n v="27"/>
    <x v="50"/>
    <n v="27"/>
    <n v="41"/>
  </r>
  <r>
    <n v="51"/>
    <x v="24"/>
    <n v="51"/>
    <n v="30"/>
  </r>
  <r>
    <n v="52"/>
    <x v="43"/>
    <n v="52"/>
    <n v="35"/>
  </r>
  <r>
    <n v="42"/>
    <x v="25"/>
    <n v="42"/>
    <n v="58"/>
  </r>
  <r>
    <n v="51"/>
    <x v="10"/>
    <n v="51"/>
    <n v="2"/>
  </r>
  <r>
    <n v="51"/>
    <x v="18"/>
    <n v="51"/>
    <n v="40"/>
  </r>
  <r>
    <n v="49"/>
    <x v="24"/>
    <n v="49"/>
    <n v="30"/>
  </r>
  <r>
    <n v="40"/>
    <x v="10"/>
    <n v="40"/>
    <n v="2"/>
  </r>
  <r>
    <n v="48"/>
    <x v="1"/>
    <n v="48"/>
    <n v="15"/>
  </r>
  <r>
    <n v="54"/>
    <x v="0"/>
    <n v="54"/>
    <n v="11"/>
  </r>
  <r>
    <n v="51"/>
    <x v="10"/>
    <n v="51"/>
    <n v="2"/>
  </r>
  <r>
    <n v="17"/>
    <x v="1"/>
    <m/>
    <m/>
  </r>
  <r>
    <n v="41"/>
    <x v="9"/>
    <n v="41"/>
    <n v="56"/>
  </r>
  <r>
    <n v="59"/>
    <x v="37"/>
    <n v="59"/>
    <n v="14"/>
  </r>
  <r>
    <n v="54"/>
    <x v="54"/>
    <n v="54"/>
    <n v="52"/>
  </r>
  <r>
    <n v="55"/>
    <x v="22"/>
    <n v="55"/>
    <n v="28"/>
  </r>
  <r>
    <n v="2"/>
    <x v="46"/>
    <m/>
    <m/>
  </r>
  <r>
    <n v="58"/>
    <x v="12"/>
    <n v="58"/>
    <n v="1"/>
  </r>
  <r>
    <n v="55"/>
    <x v="2"/>
    <m/>
    <m/>
  </r>
  <r>
    <n v="27"/>
    <x v="11"/>
    <m/>
    <m/>
  </r>
  <r>
    <n v="55"/>
    <x v="29"/>
    <n v="55"/>
    <n v="50"/>
  </r>
  <r>
    <n v="4"/>
    <x v="7"/>
    <m/>
    <m/>
  </r>
  <r>
    <n v="54"/>
    <x v="44"/>
    <n v="54"/>
    <n v="5"/>
  </r>
  <r>
    <n v="54"/>
    <x v="56"/>
    <n v="54"/>
    <n v="46"/>
  </r>
  <r>
    <n v="28"/>
    <x v="56"/>
    <n v="28"/>
    <n v="46"/>
  </r>
  <r>
    <n v="51"/>
    <x v="36"/>
    <n v="51"/>
    <n v="32"/>
  </r>
  <r>
    <n v="53"/>
    <x v="30"/>
    <n v="53"/>
    <n v="53"/>
  </r>
  <r>
    <n v="9"/>
    <x v="35"/>
    <n v="9"/>
    <n v="48"/>
  </r>
  <r>
    <n v="15"/>
    <x v="17"/>
    <m/>
    <m/>
  </r>
  <r>
    <n v="49"/>
    <x v="18"/>
    <n v="49"/>
    <n v="40"/>
  </r>
  <r>
    <n v="53"/>
    <x v="14"/>
    <n v="53"/>
    <n v="57"/>
  </r>
  <r>
    <n v="57"/>
    <x v="19"/>
    <n v="57"/>
    <n v="39"/>
  </r>
  <r>
    <n v="56"/>
    <x v="37"/>
    <n v="56"/>
    <n v="14"/>
  </r>
  <r>
    <n v="53"/>
    <x v="1"/>
    <n v="53"/>
    <n v="15"/>
  </r>
  <r>
    <n v="56"/>
    <x v="21"/>
    <n v="56"/>
    <n v="36"/>
  </r>
  <r>
    <n v="52"/>
    <x v="49"/>
    <n v="52"/>
    <n v="51"/>
  </r>
  <r>
    <n v="50"/>
    <x v="2"/>
    <n v="50"/>
    <n v="16"/>
  </r>
  <r>
    <n v="1"/>
    <x v="47"/>
    <m/>
    <m/>
  </r>
  <r>
    <n v="21"/>
    <x v="15"/>
    <m/>
    <m/>
  </r>
  <r>
    <n v="25"/>
    <x v="58"/>
    <m/>
    <m/>
  </r>
  <r>
    <n v="36"/>
    <x v="20"/>
    <n v="36"/>
    <n v="0"/>
  </r>
  <r>
    <n v="4"/>
    <x v="11"/>
    <n v="4"/>
    <n v="43"/>
  </r>
  <r>
    <n v="41"/>
    <x v="25"/>
    <n v="41"/>
    <n v="58"/>
  </r>
  <r>
    <n v="36"/>
    <x v="33"/>
    <n v="36"/>
    <n v="55"/>
  </r>
  <r>
    <n v="28"/>
    <x v="3"/>
    <n v="28"/>
    <n v="12"/>
  </r>
  <r>
    <n v="43"/>
    <x v="5"/>
    <n v="43"/>
    <n v="37"/>
  </r>
  <r>
    <n v="10"/>
    <x v="53"/>
    <n v="10"/>
    <n v="25"/>
  </r>
  <r>
    <n v="45"/>
    <x v="18"/>
    <n v="45"/>
    <n v="40"/>
  </r>
  <r>
    <n v="16"/>
    <x v="18"/>
    <m/>
    <m/>
  </r>
  <r>
    <n v="14"/>
    <x v="37"/>
    <m/>
    <m/>
  </r>
  <r>
    <n v="29"/>
    <x v="18"/>
    <m/>
    <m/>
  </r>
  <r>
    <n v="57"/>
    <x v="49"/>
    <n v="57"/>
    <n v="51"/>
  </r>
  <r>
    <n v="53"/>
    <x v="39"/>
    <n v="53"/>
    <n v="9"/>
  </r>
  <r>
    <n v="19"/>
    <x v="37"/>
    <m/>
    <m/>
  </r>
  <r>
    <n v="11"/>
    <x v="17"/>
    <m/>
    <m/>
  </r>
  <r>
    <n v="55"/>
    <x v="17"/>
    <n v="55"/>
    <n v="38"/>
  </r>
  <r>
    <n v="41"/>
    <x v="54"/>
    <n v="41"/>
    <n v="52"/>
  </r>
  <r>
    <n v="44"/>
    <x v="2"/>
    <n v="44"/>
    <n v="16"/>
  </r>
  <r>
    <n v="3"/>
    <x v="2"/>
    <n v="3"/>
    <n v="16"/>
  </r>
  <r>
    <n v="57"/>
    <x v="10"/>
    <n v="57"/>
    <n v="2"/>
  </r>
  <r>
    <n v="53"/>
    <x v="41"/>
    <n v="53"/>
    <n v="3"/>
  </r>
  <r>
    <n v="55"/>
    <x v="33"/>
    <n v="55"/>
    <n v="55"/>
  </r>
  <r>
    <n v="25"/>
    <x v="18"/>
    <n v="25"/>
    <n v="40"/>
  </r>
  <r>
    <n v="55"/>
    <x v="34"/>
    <n v="55"/>
    <n v="49"/>
  </r>
  <r>
    <n v="52"/>
    <x v="58"/>
    <n v="52"/>
    <n v="42"/>
  </r>
  <r>
    <n v="59"/>
    <x v="44"/>
    <n v="59"/>
    <n v="5"/>
  </r>
  <r>
    <n v="52"/>
    <x v="47"/>
    <n v="52"/>
    <n v="4"/>
  </r>
  <r>
    <n v="56"/>
    <x v="28"/>
    <n v="56"/>
    <n v="22"/>
  </r>
  <r>
    <n v="42"/>
    <x v="58"/>
    <n v="42"/>
    <n v="42"/>
  </r>
  <r>
    <n v="57"/>
    <x v="33"/>
    <n v="57"/>
    <n v="55"/>
  </r>
  <r>
    <n v="49"/>
    <x v="45"/>
    <n v="49"/>
    <n v="10"/>
  </r>
  <r>
    <n v="43"/>
    <x v="16"/>
    <n v="43"/>
    <n v="20"/>
  </r>
  <r>
    <n v="57"/>
    <x v="14"/>
    <n v="57"/>
    <n v="57"/>
  </r>
  <r>
    <n v="16"/>
    <x v="12"/>
    <m/>
    <m/>
  </r>
  <r>
    <n v="38"/>
    <x v="36"/>
    <n v="38"/>
    <n v="32"/>
  </r>
  <r>
    <n v="46"/>
    <x v="50"/>
    <n v="46"/>
    <n v="41"/>
  </r>
  <r>
    <n v="17"/>
    <x v="38"/>
    <n v="17"/>
    <n v="31"/>
  </r>
  <r>
    <n v="58"/>
    <x v="51"/>
    <n v="58"/>
    <n v="19"/>
  </r>
  <r>
    <n v="58"/>
    <x v="9"/>
    <n v="58"/>
    <n v="56"/>
  </r>
  <r>
    <m/>
    <x v="59"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7">
  <r>
    <x v="0"/>
    <x v="0"/>
  </r>
  <r>
    <x v="0"/>
    <x v="0"/>
  </r>
  <r>
    <x v="1"/>
    <x v="1"/>
  </r>
  <r>
    <x v="2"/>
    <x v="2"/>
  </r>
  <r>
    <x v="3"/>
    <x v="3"/>
  </r>
  <r>
    <x v="4"/>
    <x v="4"/>
  </r>
  <r>
    <x v="5"/>
    <x v="5"/>
  </r>
  <r>
    <x v="6"/>
    <x v="6"/>
  </r>
  <r>
    <x v="0"/>
    <x v="0"/>
  </r>
  <r>
    <x v="7"/>
    <x v="7"/>
  </r>
  <r>
    <x v="8"/>
    <x v="8"/>
  </r>
  <r>
    <x v="7"/>
    <x v="9"/>
  </r>
  <r>
    <x v="9"/>
    <x v="10"/>
  </r>
  <r>
    <x v="10"/>
    <x v="11"/>
  </r>
  <r>
    <x v="3"/>
    <x v="12"/>
  </r>
  <r>
    <x v="11"/>
    <x v="13"/>
  </r>
  <r>
    <x v="12"/>
    <x v="14"/>
  </r>
  <r>
    <x v="13"/>
    <x v="15"/>
  </r>
  <r>
    <x v="14"/>
    <x v="16"/>
  </r>
  <r>
    <x v="12"/>
    <x v="16"/>
  </r>
  <r>
    <x v="15"/>
    <x v="4"/>
  </r>
  <r>
    <x v="16"/>
    <x v="17"/>
  </r>
  <r>
    <x v="13"/>
    <x v="12"/>
  </r>
  <r>
    <x v="17"/>
    <x v="18"/>
  </r>
  <r>
    <x v="12"/>
    <x v="19"/>
  </r>
  <r>
    <x v="18"/>
    <x v="20"/>
  </r>
  <r>
    <x v="19"/>
    <x v="21"/>
  </r>
  <r>
    <x v="20"/>
    <x v="9"/>
  </r>
  <r>
    <x v="21"/>
    <x v="22"/>
  </r>
  <r>
    <x v="22"/>
    <x v="14"/>
  </r>
  <r>
    <x v="23"/>
    <x v="23"/>
  </r>
  <r>
    <x v="21"/>
    <x v="7"/>
  </r>
  <r>
    <x v="0"/>
    <x v="0"/>
  </r>
  <r>
    <x v="24"/>
    <x v="10"/>
  </r>
  <r>
    <x v="0"/>
    <x v="0"/>
  </r>
  <r>
    <x v="9"/>
    <x v="24"/>
  </r>
  <r>
    <x v="12"/>
    <x v="6"/>
  </r>
  <r>
    <x v="25"/>
    <x v="14"/>
  </r>
  <r>
    <x v="26"/>
    <x v="25"/>
  </r>
  <r>
    <x v="27"/>
    <x v="26"/>
  </r>
  <r>
    <x v="24"/>
    <x v="27"/>
  </r>
  <r>
    <x v="28"/>
    <x v="28"/>
  </r>
  <r>
    <x v="20"/>
    <x v="18"/>
  </r>
  <r>
    <x v="21"/>
    <x v="29"/>
  </r>
  <r>
    <x v="29"/>
    <x v="18"/>
  </r>
  <r>
    <x v="0"/>
    <x v="0"/>
  </r>
  <r>
    <x v="20"/>
    <x v="18"/>
  </r>
  <r>
    <x v="29"/>
    <x v="30"/>
  </r>
  <r>
    <x v="20"/>
    <x v="23"/>
  </r>
  <r>
    <x v="29"/>
    <x v="4"/>
  </r>
  <r>
    <x v="16"/>
    <x v="31"/>
  </r>
  <r>
    <x v="17"/>
    <x v="9"/>
  </r>
  <r>
    <x v="30"/>
    <x v="2"/>
  </r>
  <r>
    <x v="2"/>
    <x v="4"/>
  </r>
  <r>
    <x v="31"/>
    <x v="32"/>
  </r>
  <r>
    <x v="32"/>
    <x v="33"/>
  </r>
  <r>
    <x v="15"/>
    <x v="34"/>
  </r>
  <r>
    <x v="27"/>
    <x v="31"/>
  </r>
  <r>
    <x v="11"/>
    <x v="11"/>
  </r>
  <r>
    <x v="33"/>
    <x v="21"/>
  </r>
  <r>
    <x v="33"/>
    <x v="35"/>
  </r>
  <r>
    <x v="0"/>
    <x v="0"/>
  </r>
  <r>
    <x v="12"/>
    <x v="12"/>
  </r>
  <r>
    <x v="8"/>
    <x v="31"/>
  </r>
  <r>
    <x v="15"/>
    <x v="36"/>
  </r>
  <r>
    <x v="34"/>
    <x v="37"/>
  </r>
  <r>
    <x v="3"/>
    <x v="26"/>
  </r>
  <r>
    <x v="31"/>
    <x v="38"/>
  </r>
  <r>
    <x v="29"/>
    <x v="39"/>
  </r>
  <r>
    <x v="35"/>
    <x v="11"/>
  </r>
  <r>
    <x v="20"/>
    <x v="8"/>
  </r>
  <r>
    <x v="16"/>
    <x v="40"/>
  </r>
  <r>
    <x v="21"/>
    <x v="10"/>
  </r>
  <r>
    <x v="0"/>
    <x v="0"/>
  </r>
  <r>
    <x v="30"/>
    <x v="41"/>
  </r>
  <r>
    <x v="16"/>
    <x v="40"/>
  </r>
  <r>
    <x v="36"/>
    <x v="31"/>
  </r>
  <r>
    <x v="2"/>
    <x v="2"/>
  </r>
  <r>
    <x v="20"/>
    <x v="14"/>
  </r>
  <r>
    <x v="37"/>
    <x v="42"/>
  </r>
  <r>
    <x v="38"/>
    <x v="40"/>
  </r>
  <r>
    <x v="31"/>
    <x v="32"/>
  </r>
  <r>
    <x v="20"/>
    <x v="43"/>
  </r>
  <r>
    <x v="1"/>
    <x v="22"/>
  </r>
  <r>
    <x v="0"/>
    <x v="0"/>
  </r>
  <r>
    <x v="37"/>
    <x v="44"/>
  </r>
  <r>
    <x v="39"/>
    <x v="21"/>
  </r>
  <r>
    <x v="22"/>
    <x v="11"/>
  </r>
  <r>
    <x v="16"/>
    <x v="2"/>
  </r>
  <r>
    <x v="37"/>
    <x v="2"/>
  </r>
  <r>
    <x v="0"/>
    <x v="0"/>
  </r>
  <r>
    <x v="4"/>
    <x v="21"/>
  </r>
  <r>
    <x v="1"/>
    <x v="22"/>
  </r>
  <r>
    <x v="20"/>
    <x v="1"/>
  </r>
  <r>
    <x v="0"/>
    <x v="0"/>
  </r>
  <r>
    <x v="22"/>
    <x v="12"/>
  </r>
  <r>
    <x v="36"/>
    <x v="45"/>
  </r>
  <r>
    <x v="4"/>
    <x v="45"/>
  </r>
  <r>
    <x v="26"/>
    <x v="11"/>
  </r>
  <r>
    <x v="0"/>
    <x v="0"/>
  </r>
  <r>
    <x v="0"/>
    <x v="0"/>
  </r>
  <r>
    <x v="4"/>
    <x v="21"/>
  </r>
  <r>
    <x v="2"/>
    <x v="14"/>
  </r>
  <r>
    <x v="22"/>
    <x v="46"/>
  </r>
  <r>
    <x v="14"/>
    <x v="32"/>
  </r>
  <r>
    <x v="20"/>
    <x v="5"/>
  </r>
  <r>
    <x v="17"/>
    <x v="38"/>
  </r>
  <r>
    <x v="27"/>
    <x v="47"/>
  </r>
  <r>
    <x v="36"/>
    <x v="48"/>
  </r>
  <r>
    <x v="12"/>
    <x v="3"/>
  </r>
  <r>
    <x v="2"/>
    <x v="49"/>
  </r>
  <r>
    <x v="13"/>
    <x v="12"/>
  </r>
  <r>
    <x v="40"/>
    <x v="50"/>
  </r>
  <r>
    <x v="0"/>
    <x v="0"/>
  </r>
  <r>
    <x v="0"/>
    <x v="0"/>
  </r>
  <r>
    <x v="33"/>
    <x v="40"/>
  </r>
  <r>
    <x v="31"/>
    <x v="51"/>
  </r>
  <r>
    <x v="13"/>
    <x v="51"/>
  </r>
  <r>
    <x v="27"/>
    <x v="14"/>
  </r>
  <r>
    <x v="1"/>
    <x v="20"/>
  </r>
  <r>
    <x v="21"/>
    <x v="46"/>
  </r>
  <r>
    <x v="21"/>
    <x v="5"/>
  </r>
  <r>
    <x v="37"/>
    <x v="39"/>
  </r>
  <r>
    <x v="0"/>
    <x v="0"/>
  </r>
  <r>
    <x v="0"/>
    <x v="0"/>
  </r>
  <r>
    <x v="2"/>
    <x v="50"/>
  </r>
  <r>
    <x v="0"/>
    <x v="0"/>
  </r>
  <r>
    <x v="29"/>
    <x v="48"/>
  </r>
  <r>
    <x v="39"/>
    <x v="33"/>
  </r>
  <r>
    <x v="12"/>
    <x v="28"/>
  </r>
  <r>
    <x v="39"/>
    <x v="18"/>
  </r>
  <r>
    <x v="41"/>
    <x v="43"/>
  </r>
  <r>
    <x v="36"/>
    <x v="27"/>
  </r>
  <r>
    <x v="0"/>
    <x v="0"/>
  </r>
  <r>
    <x v="17"/>
    <x v="28"/>
  </r>
  <r>
    <x v="22"/>
    <x v="36"/>
  </r>
  <r>
    <x v="21"/>
    <x v="19"/>
  </r>
  <r>
    <x v="36"/>
    <x v="21"/>
  </r>
  <r>
    <x v="18"/>
    <x v="39"/>
  </r>
  <r>
    <x v="42"/>
    <x v="1"/>
  </r>
  <r>
    <x v="30"/>
    <x v="40"/>
  </r>
  <r>
    <x v="10"/>
    <x v="34"/>
  </r>
  <r>
    <x v="43"/>
    <x v="51"/>
  </r>
  <r>
    <x v="13"/>
    <x v="10"/>
  </r>
  <r>
    <x v="44"/>
    <x v="14"/>
  </r>
  <r>
    <x v="13"/>
    <x v="33"/>
  </r>
  <r>
    <x v="4"/>
    <x v="43"/>
  </r>
  <r>
    <x v="34"/>
    <x v="20"/>
  </r>
  <r>
    <x v="3"/>
    <x v="15"/>
  </r>
  <r>
    <x v="31"/>
    <x v="52"/>
  </r>
  <r>
    <x v="35"/>
    <x v="53"/>
  </r>
  <r>
    <x v="34"/>
    <x v="9"/>
  </r>
  <r>
    <x v="3"/>
    <x v="26"/>
  </r>
  <r>
    <x v="29"/>
    <x v="6"/>
  </r>
  <r>
    <x v="31"/>
    <x v="29"/>
  </r>
  <r>
    <x v="27"/>
    <x v="36"/>
  </r>
  <r>
    <x v="3"/>
    <x v="10"/>
  </r>
  <r>
    <x v="30"/>
    <x v="18"/>
  </r>
  <r>
    <x v="4"/>
    <x v="46"/>
  </r>
  <r>
    <x v="2"/>
    <x v="6"/>
  </r>
  <r>
    <x v="1"/>
    <x v="52"/>
  </r>
  <r>
    <x v="1"/>
    <x v="10"/>
  </r>
  <r>
    <x v="26"/>
    <x v="51"/>
  </r>
  <r>
    <x v="23"/>
    <x v="38"/>
  </r>
  <r>
    <x v="26"/>
    <x v="41"/>
  </r>
  <r>
    <x v="31"/>
    <x v="21"/>
  </r>
  <r>
    <x v="30"/>
    <x v="1"/>
  </r>
  <r>
    <x v="41"/>
    <x v="14"/>
  </r>
  <r>
    <x v="9"/>
    <x v="23"/>
  </r>
  <r>
    <x v="36"/>
    <x v="14"/>
  </r>
  <r>
    <x v="16"/>
    <x v="9"/>
  </r>
  <r>
    <x v="31"/>
    <x v="29"/>
  </r>
  <r>
    <x v="32"/>
    <x v="32"/>
  </r>
  <r>
    <x v="4"/>
    <x v="7"/>
  </r>
  <r>
    <x v="12"/>
    <x v="54"/>
  </r>
  <r>
    <x v="1"/>
    <x v="5"/>
  </r>
  <r>
    <x v="45"/>
    <x v="37"/>
  </r>
  <r>
    <x v="41"/>
    <x v="6"/>
  </r>
  <r>
    <x v="20"/>
    <x v="20"/>
  </r>
  <r>
    <x v="28"/>
    <x v="14"/>
  </r>
  <r>
    <x v="30"/>
    <x v="2"/>
  </r>
  <r>
    <x v="27"/>
    <x v="41"/>
  </r>
  <r>
    <x v="17"/>
    <x v="51"/>
  </r>
  <r>
    <x v="26"/>
    <x v="51"/>
  </r>
  <r>
    <x v="27"/>
    <x v="6"/>
  </r>
  <r>
    <x v="30"/>
    <x v="50"/>
  </r>
  <r>
    <x v="21"/>
    <x v="20"/>
  </r>
  <r>
    <x v="27"/>
    <x v="35"/>
  </r>
  <r>
    <x v="36"/>
    <x v="36"/>
  </r>
  <r>
    <x v="36"/>
    <x v="23"/>
  </r>
  <r>
    <x v="17"/>
    <x v="17"/>
  </r>
  <r>
    <x v="31"/>
    <x v="16"/>
  </r>
  <r>
    <x v="31"/>
    <x v="30"/>
  </r>
  <r>
    <x v="32"/>
    <x v="17"/>
  </r>
  <r>
    <x v="41"/>
    <x v="6"/>
  </r>
  <r>
    <x v="15"/>
    <x v="54"/>
  </r>
  <r>
    <x v="41"/>
    <x v="55"/>
  </r>
  <r>
    <x v="16"/>
    <x v="15"/>
  </r>
  <r>
    <x v="27"/>
    <x v="20"/>
  </r>
  <r>
    <x v="14"/>
    <x v="1"/>
  </r>
  <r>
    <x v="31"/>
    <x v="14"/>
  </r>
  <r>
    <x v="2"/>
    <x v="15"/>
  </r>
  <r>
    <x v="40"/>
    <x v="27"/>
  </r>
  <r>
    <x v="28"/>
    <x v="14"/>
  </r>
  <r>
    <x v="20"/>
    <x v="24"/>
  </r>
  <r>
    <x v="16"/>
    <x v="20"/>
  </r>
  <r>
    <x v="17"/>
    <x v="45"/>
  </r>
  <r>
    <x v="7"/>
    <x v="35"/>
  </r>
  <r>
    <x v="31"/>
    <x v="56"/>
  </r>
  <r>
    <x v="15"/>
    <x v="6"/>
  </r>
  <r>
    <x v="36"/>
    <x v="19"/>
  </r>
  <r>
    <x v="32"/>
    <x v="7"/>
  </r>
  <r>
    <x v="11"/>
    <x v="42"/>
  </r>
  <r>
    <x v="15"/>
    <x v="30"/>
  </r>
  <r>
    <x v="17"/>
    <x v="54"/>
  </r>
  <r>
    <x v="22"/>
    <x v="15"/>
  </r>
  <r>
    <x v="39"/>
    <x v="13"/>
  </r>
  <r>
    <x v="43"/>
    <x v="48"/>
  </r>
  <r>
    <x v="28"/>
    <x v="22"/>
  </r>
  <r>
    <x v="27"/>
    <x v="42"/>
  </r>
  <r>
    <x v="31"/>
    <x v="23"/>
  </r>
  <r>
    <x v="28"/>
    <x v="8"/>
  </r>
  <r>
    <x v="28"/>
    <x v="16"/>
  </r>
  <r>
    <x v="36"/>
    <x v="22"/>
  </r>
  <r>
    <x v="32"/>
    <x v="8"/>
  </r>
  <r>
    <x v="15"/>
    <x v="36"/>
  </r>
  <r>
    <x v="26"/>
    <x v="30"/>
  </r>
  <r>
    <x v="28"/>
    <x v="8"/>
  </r>
  <r>
    <x v="0"/>
    <x v="0"/>
  </r>
  <r>
    <x v="3"/>
    <x v="7"/>
  </r>
  <r>
    <x v="2"/>
    <x v="37"/>
  </r>
  <r>
    <x v="26"/>
    <x v="57"/>
  </r>
  <r>
    <x v="21"/>
    <x v="20"/>
  </r>
  <r>
    <x v="0"/>
    <x v="0"/>
  </r>
  <r>
    <x v="22"/>
    <x v="10"/>
  </r>
  <r>
    <x v="0"/>
    <x v="0"/>
  </r>
  <r>
    <x v="0"/>
    <x v="0"/>
  </r>
  <r>
    <x v="21"/>
    <x v="28"/>
  </r>
  <r>
    <x v="0"/>
    <x v="0"/>
  </r>
  <r>
    <x v="26"/>
    <x v="43"/>
  </r>
  <r>
    <x v="26"/>
    <x v="55"/>
  </r>
  <r>
    <x v="13"/>
    <x v="55"/>
  </r>
  <r>
    <x v="28"/>
    <x v="35"/>
  </r>
  <r>
    <x v="30"/>
    <x v="29"/>
  </r>
  <r>
    <x v="46"/>
    <x v="34"/>
  </r>
  <r>
    <x v="0"/>
    <x v="0"/>
  </r>
  <r>
    <x v="36"/>
    <x v="16"/>
  </r>
  <r>
    <x v="30"/>
    <x v="12"/>
  </r>
  <r>
    <x v="39"/>
    <x v="17"/>
  </r>
  <r>
    <x v="1"/>
    <x v="37"/>
  </r>
  <r>
    <x v="30"/>
    <x v="36"/>
  </r>
  <r>
    <x v="1"/>
    <x v="19"/>
  </r>
  <r>
    <x v="27"/>
    <x v="47"/>
  </r>
  <r>
    <x v="37"/>
    <x v="1"/>
  </r>
  <r>
    <x v="0"/>
    <x v="0"/>
  </r>
  <r>
    <x v="0"/>
    <x v="0"/>
  </r>
  <r>
    <x v="0"/>
    <x v="0"/>
  </r>
  <r>
    <x v="7"/>
    <x v="18"/>
  </r>
  <r>
    <x v="45"/>
    <x v="9"/>
  </r>
  <r>
    <x v="3"/>
    <x v="23"/>
  </r>
  <r>
    <x v="7"/>
    <x v="32"/>
  </r>
  <r>
    <x v="13"/>
    <x v="2"/>
  </r>
  <r>
    <x v="17"/>
    <x v="4"/>
  </r>
  <r>
    <x v="23"/>
    <x v="51"/>
  </r>
  <r>
    <x v="25"/>
    <x v="16"/>
  </r>
  <r>
    <x v="0"/>
    <x v="0"/>
  </r>
  <r>
    <x v="0"/>
    <x v="0"/>
  </r>
  <r>
    <x v="0"/>
    <x v="0"/>
  </r>
  <r>
    <x v="39"/>
    <x v="47"/>
  </r>
  <r>
    <x v="30"/>
    <x v="39"/>
  </r>
  <r>
    <x v="0"/>
    <x v="0"/>
  </r>
  <r>
    <x v="0"/>
    <x v="0"/>
  </r>
  <r>
    <x v="21"/>
    <x v="15"/>
  </r>
  <r>
    <x v="3"/>
    <x v="57"/>
  </r>
  <r>
    <x v="20"/>
    <x v="1"/>
  </r>
  <r>
    <x v="47"/>
    <x v="1"/>
  </r>
  <r>
    <x v="39"/>
    <x v="8"/>
  </r>
  <r>
    <x v="30"/>
    <x v="53"/>
  </r>
  <r>
    <x v="21"/>
    <x v="32"/>
  </r>
  <r>
    <x v="38"/>
    <x v="16"/>
  </r>
  <r>
    <x v="21"/>
    <x v="33"/>
  </r>
  <r>
    <x v="27"/>
    <x v="58"/>
  </r>
  <r>
    <x v="2"/>
    <x v="43"/>
  </r>
  <r>
    <x v="27"/>
    <x v="59"/>
  </r>
  <r>
    <x v="1"/>
    <x v="27"/>
  </r>
  <r>
    <x v="31"/>
    <x v="58"/>
  </r>
  <r>
    <x v="39"/>
    <x v="32"/>
  </r>
  <r>
    <x v="36"/>
    <x v="44"/>
  </r>
  <r>
    <x v="17"/>
    <x v="14"/>
  </r>
  <r>
    <x v="39"/>
    <x v="12"/>
  </r>
  <r>
    <x v="0"/>
    <x v="0"/>
  </r>
  <r>
    <x v="16"/>
    <x v="35"/>
  </r>
  <r>
    <x v="41"/>
    <x v="48"/>
  </r>
  <r>
    <x v="24"/>
    <x v="38"/>
  </r>
  <r>
    <x v="22"/>
    <x v="49"/>
  </r>
  <r>
    <x v="22"/>
    <x v="7"/>
  </r>
  <r>
    <x v="0"/>
    <x v="0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4">
  <r>
    <d v="2015-05-24T00:00:00"/>
    <s v="Copenhagen Marathon"/>
    <s v="København"/>
    <x v="0"/>
    <d v="1899-12-30T03:35:11"/>
  </r>
  <r>
    <d v="2015-10-26T00:00:00"/>
    <s v="Dublin Marathon"/>
    <s v="Dublin"/>
    <x v="1"/>
    <d v="1899-12-30T03:37:56"/>
  </r>
  <r>
    <d v="2015-12-23T00:00:00"/>
    <s v="Skodsborg Marathon"/>
    <s v="Rudersdal"/>
    <x v="0"/>
    <d v="1899-12-30T04:32:28"/>
  </r>
  <r>
    <d v="2016-05-01T00:00:00"/>
    <s v="Skodsborg Marathon - Rød Front i Wiskeybæltet "/>
    <s v="Rudersdal"/>
    <x v="0"/>
    <d v="1899-12-30T04:00:51"/>
  </r>
  <r>
    <d v="2016-05-07T00:00:00"/>
    <s v="Midt i Marathon"/>
    <s v="Sorø"/>
    <x v="0"/>
    <d v="1899-12-30T03:57:12"/>
  </r>
  <r>
    <d v="2016-06-26T00:00:00"/>
    <s v="Skinnermarathon "/>
    <s v="Greve"/>
    <x v="0"/>
    <d v="1899-12-30T03:51:50"/>
  </r>
  <r>
    <d v="2016-07-02T00:00:00"/>
    <s v="Skinnermarathon "/>
    <s v="Greve"/>
    <x v="0"/>
    <d v="1899-12-30T03:47:41"/>
  </r>
  <r>
    <d v="2016-07-03T00:00:00"/>
    <s v="Ø-Marathon - På udflugt i Lundby"/>
    <s v="Vordingborg"/>
    <x v="0"/>
    <d v="1899-12-30T04:05:04"/>
  </r>
  <r>
    <d v="2016-07-16T00:00:00"/>
    <s v="Skinnermarathon - 16 Juli 2016"/>
    <s v="Greve"/>
    <x v="0"/>
    <d v="1899-12-30T03:43:32"/>
  </r>
  <r>
    <d v="2017-01-29T00:00:00"/>
    <s v="3600 Marathon "/>
    <s v="Frederikssund"/>
    <x v="0"/>
    <d v="1899-12-30T03:53:10"/>
  </r>
  <r>
    <d v="2017-02-25T00:00:00"/>
    <s v="Brønderup Marathon "/>
    <s v="Næstved"/>
    <x v="0"/>
    <d v="1899-12-30T03:44:31"/>
  </r>
  <r>
    <d v="2017-03-11T00:00:00"/>
    <s v="Brønderup Marathon "/>
    <s v="Næstved"/>
    <x v="0"/>
    <d v="1899-12-30T03:48:47"/>
  </r>
  <r>
    <d v="2017-04-02T00:00:00"/>
    <s v="Rom Marathon"/>
    <s v="Rom"/>
    <x v="2"/>
    <d v="1899-12-30T03:37:25"/>
  </r>
  <r>
    <d v="2017-07-15T00:00:00"/>
    <s v="Skinnermarathon - 15 Juli 2017"/>
    <s v="Greve"/>
    <x v="0"/>
    <d v="1899-12-30T04:01:20"/>
  </r>
  <r>
    <d v="2017-07-22T00:00:00"/>
    <s v="Skinnermarathon - 22 Juli 2017"/>
    <s v="Greve"/>
    <x v="0"/>
    <d v="1899-12-30T04:07:10"/>
  </r>
  <r>
    <d v="2017-08-13T00:00:00"/>
    <s v="Skinner Marathon - 13 August 2017"/>
    <s v="Greve"/>
    <x v="0"/>
    <d v="1899-12-30T04:02:41"/>
  </r>
  <r>
    <d v="2017-08-26T00:00:00"/>
    <s v="3600 Marathon- De danske Hospitals klovne"/>
    <s v="Frederikssund"/>
    <x v="0"/>
    <d v="1899-12-30T03:56:30"/>
  </r>
  <r>
    <d v="2017-09-24T00:00:00"/>
    <s v="Marathon PopUp #2 Vestskov Rute"/>
    <s v="Albertslund"/>
    <x v="0"/>
    <d v="1899-12-30T03:58:53"/>
  </r>
  <r>
    <d v="2017-10-22T00:00:00"/>
    <s v="Marathon PopUp #3 Vestskov Rute"/>
    <s v="Albertslund"/>
    <x v="0"/>
    <d v="1899-12-30T04:03:17"/>
  </r>
  <r>
    <d v="2017-11-19T00:00:00"/>
    <s v="Marathon PopUp #5 Kongelunden"/>
    <s v="Dragør"/>
    <x v="0"/>
    <d v="1899-12-30T04:01:30"/>
  </r>
  <r>
    <d v="2017-12-03T00:00:00"/>
    <s v="Næver Run - Mette Dideriksen nr 100"/>
    <s v="Næstved"/>
    <x v="0"/>
    <d v="1899-12-30T04:01:02"/>
  </r>
  <r>
    <d v="2017-12-17T00:00:00"/>
    <s v="Gåsetårn Julemarathon"/>
    <s v="Vordingborg"/>
    <x v="0"/>
    <d v="1899-12-30T04:05:36"/>
  </r>
  <r>
    <d v="2017-12-30T00:00:00"/>
    <s v="Marathon PopUp #8"/>
    <s v="Hvidovre"/>
    <x v="0"/>
    <d v="1899-12-30T04:18:06"/>
  </r>
  <r>
    <d v="2018-01-14T00:00:00"/>
    <s v="Kalundborg Vinter Marathon"/>
    <s v="Kalundborg"/>
    <x v="0"/>
    <d v="1899-12-30T04:09:07"/>
  </r>
  <r>
    <d v="2018-01-27T00:00:00"/>
    <s v="Juhldal/Bjerrede Marathon"/>
    <s v="Faxe"/>
    <x v="0"/>
    <d v="1899-12-30T04:05:09"/>
  </r>
  <r>
    <d v="2018-02-10T00:00:00"/>
    <s v="Marathon PopUp - Kalvebod fælles 21,1 km rundstrækning"/>
    <s v="Hvidovre"/>
    <x v="0"/>
    <d v="1899-12-30T03:59:19"/>
  </r>
  <r>
    <d v="2018-02-24T00:00:00"/>
    <s v="Humør Marathon - Adam #100 pg Peter Panik #200"/>
    <s v="Ringsted"/>
    <x v="0"/>
    <d v="1899-12-30T03:55:11"/>
  </r>
  <r>
    <d v="2018-03-10T00:00:00"/>
    <s v="Marathon PopUp - Vallensbæk"/>
    <s v="Vallensbæk"/>
    <x v="0"/>
    <d v="1899-12-30T03:58:15"/>
  </r>
  <r>
    <d v="2018-03-24T00:00:00"/>
    <s v="Midt-I-Marathon Sorø - Løb mod autisme"/>
    <s v="Sorø"/>
    <x v="0"/>
    <d v="1899-12-30T03:55:03"/>
  </r>
  <r>
    <d v="2018-04-08T00:00:00"/>
    <s v="Paris Marathon "/>
    <s v="Paris"/>
    <x v="3"/>
    <d v="1899-12-30T03:59:43"/>
  </r>
  <r>
    <d v="2018-04-22T00:00:00"/>
    <s v="Gåsetårn Marathon &quot;Bo Johansen #100&quot;"/>
    <s v="Vordingborg"/>
    <x v="0"/>
    <d v="1899-12-30T04:02:58"/>
  </r>
  <r>
    <d v="2018-05-10T00:00:00"/>
    <s v="Kalkmineløbet - marathon"/>
    <s v="Viborg"/>
    <x v="0"/>
    <d v="1899-12-30T04:38:56"/>
  </r>
  <r>
    <d v="2018-05-19T00:00:00"/>
    <s v="Ø-Marathon Pinsemarathon - se pinse solen danse"/>
    <s v="Tårnby"/>
    <x v="0"/>
    <d v="1899-12-30T03:55:08"/>
  </r>
  <r>
    <d v="2018-06-20T00:00:00"/>
    <s v="Marahon Popup - Vallensbæk"/>
    <s v="Vallensbæk"/>
    <x v="0"/>
    <d v="1899-12-30T04:19:48"/>
  </r>
  <r>
    <d v="2018-07-20T00:00:00"/>
    <s v="Marahon Popup - Vestskoven"/>
    <s v="Albertslund"/>
    <x v="0"/>
    <d v="1899-12-30T03:59:55"/>
  </r>
  <r>
    <d v="2018-08-12T00:00:00"/>
    <s v="Skinner Marathon"/>
    <s v="Greve"/>
    <x v="0"/>
    <d v="1899-12-30T03:58:10"/>
  </r>
  <r>
    <d v="2018-09-16T00:00:00"/>
    <s v="Berlin Marathon"/>
    <s v="Berlin"/>
    <x v="4"/>
    <d v="1899-12-30T03:55:28"/>
  </r>
  <r>
    <d v="2018-09-23T00:00:00"/>
    <s v="Sjælsø Marathon"/>
    <s v="Rudersdal"/>
    <x v="0"/>
    <d v="1899-12-30T04:07:06"/>
  </r>
  <r>
    <d v="2018-10-13T00:00:00"/>
    <s v="HTM Marathon "/>
    <s v="Herlev"/>
    <x v="0"/>
    <d v="1899-12-30T04:02:55"/>
  </r>
  <r>
    <d v="2018-10-21T00:00:00"/>
    <s v="Trivsel Marathon - Støt Brysterne"/>
    <s v="Slagelse"/>
    <x v="0"/>
    <d v="1899-12-30T04:06:47"/>
  </r>
  <r>
    <d v="2018-11-04T00:00:00"/>
    <s v="Marathon Pop-Up på Tur - Helsingborg"/>
    <s v="Helsingborg"/>
    <x v="5"/>
    <d v="1899-12-30T04:18:10"/>
  </r>
  <r>
    <d v="2018-11-28T00:00:00"/>
    <s v="Frederiksberg Marathon - På tur - Skodsborg ruten"/>
    <s v="Lyngby-Taarbæk"/>
    <x v="0"/>
    <d v="1899-12-30T04:31:06"/>
  </r>
  <r>
    <d v="2018-12-29T00:00:00"/>
    <s v="Brøderup Marathon - Thomas Lønbæk nr. 200"/>
    <s v="Næstved"/>
    <x v="0"/>
    <d v="1899-12-30T04:11:37"/>
  </r>
  <r>
    <d v="2019-02-20T00:00:00"/>
    <s v="Marathon PopUp - Tueholmsø"/>
    <s v="Vallensbæk"/>
    <x v="0"/>
    <d v="1899-12-30T03:56:53"/>
  </r>
  <r>
    <d v="2019-03-03T00:00:00"/>
    <s v="Marathon PopUp - Vestskoven"/>
    <s v="Albertslund"/>
    <x v="0"/>
    <d v="1899-12-30T03:59:52"/>
  </r>
  <r>
    <d v="2019-03-31T00:00:00"/>
    <s v="Marathon PopUp - 2500 Glostrup"/>
    <s v="Glostrup"/>
    <x v="0"/>
    <d v="1899-12-30T03:55:51"/>
  </r>
  <r>
    <d v="2019-04-18T00:00:00"/>
    <s v="Gåsetårn Marathon - Chr. Langballe nr 100"/>
    <s v="Vordingborg"/>
    <x v="0"/>
    <d v="1899-12-30T03:57:27"/>
  </r>
  <r>
    <d v="2019-04-22T00:00:00"/>
    <s v="Marathon PopUp - Vallensbæk"/>
    <s v="Vallensbæk"/>
    <x v="0"/>
    <d v="1899-12-30T03:58:30"/>
  </r>
  <r>
    <d v="2019-05-05T00:00:00"/>
    <s v="Marathon PopUp - Rødovre"/>
    <s v="Rødovre"/>
    <x v="0"/>
    <d v="1899-12-30T03:58:15"/>
  </r>
  <r>
    <d v="2019-05-19T00:00:00"/>
    <s v="Copenhagen Marathon"/>
    <s v="København"/>
    <x v="0"/>
    <d v="1899-12-30T03:42:56"/>
  </r>
  <r>
    <d v="2019-06-23T00:00:00"/>
    <s v="Flensburg Marathon"/>
    <s v="Flensburg "/>
    <x v="4"/>
    <d v="1899-12-30T03:46:37"/>
  </r>
  <r>
    <d v="2019-07-14T00:00:00"/>
    <s v="Marathon Danmark Regionsløb nr 5 - 2019"/>
    <s v="Halsnæs"/>
    <x v="0"/>
    <d v="1899-12-30T04:39:34"/>
  </r>
  <r>
    <d v="2019-07-25T00:00:00"/>
    <s v="Vestvoldsmarathon "/>
    <s v="Brøndby"/>
    <x v="0"/>
    <d v="1899-12-30T04:17:45"/>
  </r>
  <r>
    <d v="2019-08-04T00:00:00"/>
    <s v="Skinner Marathon"/>
    <s v="Greve"/>
    <x v="0"/>
    <d v="1899-12-30T04:07:18"/>
  </r>
  <r>
    <d v="2019-08-24T00:00:00"/>
    <s v="Samsø marathon"/>
    <s v="Samsø"/>
    <x v="0"/>
    <d v="1899-12-30T03:47:06"/>
  </r>
  <r>
    <d v="2019-09-07T00:00:00"/>
    <s v="Kvickrun på Tour"/>
    <s v="Guldborgsund"/>
    <x v="0"/>
    <d v="1899-12-30T04:16:33"/>
  </r>
  <r>
    <d v="2019-10-06T00:00:00"/>
    <s v="Center og Zeeland Marathon - CoZ marathon "/>
    <s v="Ringsted"/>
    <x v="0"/>
    <d v="1899-12-30T03:56:15"/>
  </r>
  <r>
    <d v="2019-10-13T00:00:00"/>
    <s v="Chicago Marathon"/>
    <s v="Chicago"/>
    <x v="6"/>
    <d v="1899-12-30T03:54:05"/>
  </r>
  <r>
    <d v="2019-11-03T00:00:00"/>
    <s v="Marathon Danmark Løbeshop - Thurø "/>
    <s v="Svendborg"/>
    <x v="0"/>
    <d v="1899-12-30T04:06:58"/>
  </r>
  <r>
    <d v="2020-02-23T00:00:00"/>
    <s v="Marathon PopUp - Valbyparken"/>
    <s v="København"/>
    <x v="0"/>
    <d v="1899-12-30T03:59:15"/>
  </r>
  <r>
    <d v="2020-03-08T00:00:00"/>
    <s v="SH Løb Run to the hills"/>
    <s v="Hillerød"/>
    <x v="0"/>
    <d v="1899-12-30T04:18:16"/>
  </r>
  <r>
    <d v="2020-05-31T00:00:00"/>
    <s v="Marathon PopUp - Tueholm Sø"/>
    <s v="Vallensbæk"/>
    <x v="0"/>
    <d v="1899-12-30T04:14:29"/>
  </r>
  <r>
    <d v="2020-06-14T00:00:00"/>
    <s v="Marathon PopUp - Tueholm Sø"/>
    <s v="Vallensbæk"/>
    <x v="0"/>
    <d v="1899-12-30T04:07:04"/>
  </r>
  <r>
    <d v="2020-06-27T00:00:00"/>
    <s v="Marathon PopUp - Fredensborg"/>
    <s v="Fredensborg"/>
    <x v="0"/>
    <d v="1899-12-30T04:20:46"/>
  </r>
  <r>
    <d v="2020-07-12T00:00:00"/>
    <s v="Marathon Danmark Regionsløb nr 5 - 2020"/>
    <s v="Dragør"/>
    <x v="0"/>
    <d v="1899-12-30T04:08:36"/>
  </r>
  <r>
    <d v="2020-07-30T00:00:00"/>
    <s v="Marathon PopUp - Høje Taastrup"/>
    <s v="Høje-Taastrup"/>
    <x v="0"/>
    <d v="1899-12-30T04:03:52"/>
  </r>
  <r>
    <d v="2020-08-01T00:00:00"/>
    <s v="Eventyr Kvarteres marathon "/>
    <s v="Herlev"/>
    <x v="0"/>
    <d v="1899-12-30T04:06:51"/>
  </r>
  <r>
    <d v="2020-08-09T00:00:00"/>
    <s v="Skinnermarathon"/>
    <s v="Greve"/>
    <x v="0"/>
    <d v="1899-12-30T03:56:06"/>
  </r>
  <r>
    <d v="2020-08-16T00:00:00"/>
    <s v="Marathon PopUp - Valbyparken - Rikke nr. 100"/>
    <s v="København"/>
    <x v="0"/>
    <d v="1899-12-30T04:21:24"/>
  </r>
  <r>
    <d v="2020-08-22T00:00:00"/>
    <s v="Marathon Danmark Løbeshop - Thurø - Ulrik Pihl Fødselsdag"/>
    <s v="Svendborg"/>
    <x v="0"/>
    <d v="1899-12-30T04:00:27"/>
  </r>
  <r>
    <d v="2020-09-13T00:00:00"/>
    <s v="Kirke Syv Marathon"/>
    <s v="Roskilde"/>
    <x v="0"/>
    <d v="1899-12-30T04:11:57"/>
  </r>
  <r>
    <d v="2020-09-19T00:00:00"/>
    <s v="Ballerup Cannonball #4"/>
    <s v="Ballerup"/>
    <x v="0"/>
    <d v="1899-12-30T04:04:32"/>
  </r>
  <r>
    <d v="2020-10-04T00:00:00"/>
    <s v="Vestvoldsmarathon "/>
    <s v="Brøndby"/>
    <x v="0"/>
    <d v="1899-12-30T03:59:07"/>
  </r>
  <r>
    <d v="2020-10-23T00:00:00"/>
    <s v="Marathon Danmark Kommuneløb Øst - Solrød"/>
    <s v="Solrød"/>
    <x v="0"/>
    <d v="1899-12-30T04:00:51"/>
  </r>
  <r>
    <d v="2020-11-01T00:00:00"/>
    <s v="Letting Run"/>
    <s v="Frederikssund"/>
    <x v="0"/>
    <d v="1899-12-30T03:40:56"/>
  </r>
  <r>
    <d v="2020-11-15T00:00:00"/>
    <s v="Marathon Popup - Allerød"/>
    <s v="Allerød"/>
    <x v="0"/>
    <d v="1899-12-30T03:48:11"/>
  </r>
  <r>
    <d v="2020-11-25T00:00:00"/>
    <s v="Frederiksberg Marathon - Rummelighedsmarathon "/>
    <s v="Frederiksberg"/>
    <x v="0"/>
    <d v="1899-12-30T03:56:22"/>
  </r>
  <r>
    <d v="2020-11-29T00:00:00"/>
    <s v="Marathon PopUp - Vridsløselille Statsfængsel "/>
    <s v="Albertslund"/>
    <x v="0"/>
    <d v="1899-12-30T03:43:18"/>
  </r>
  <r>
    <d v="2020-12-02T00:00:00"/>
    <s v="KD28 - DR Byen"/>
    <s v="København"/>
    <x v="0"/>
    <d v="1899-12-30T03:55:38"/>
  </r>
  <r>
    <d v="2020-12-13T00:00:00"/>
    <s v="Marathon PopUp - Gribskov"/>
    <s v="Gribskov"/>
    <x v="0"/>
    <d v="1899-12-30T03:55:42"/>
  </r>
  <r>
    <d v="2020-12-16T00:00:00"/>
    <s v="KD28 - DR Byen"/>
    <s v="København"/>
    <x v="0"/>
    <d v="1899-12-30T03:52:41"/>
  </r>
  <r>
    <d v="2020-12-27T00:00:00"/>
    <s v="Humør Marathon på Tur"/>
    <s v="Ishøj"/>
    <x v="0"/>
    <d v="1899-12-30T03:57:30"/>
  </r>
  <r>
    <d v="2021-01-03T00:00:00"/>
    <s v="Frederiksberg marathon på Tur - Vestegnsruten"/>
    <s v="Glostrup"/>
    <x v="0"/>
    <d v="1899-12-30T04:21:56"/>
  </r>
  <r>
    <d v="2021-03-14T00:00:00"/>
    <s v="Marathon PopUp - Vallensbæk"/>
    <s v="Vallensbæk"/>
    <x v="0"/>
    <d v="1899-12-30T03:47:47"/>
  </r>
  <r>
    <d v="2021-03-28T00:00:00"/>
    <s v="Marathon PopUp - Copenhill"/>
    <s v="København"/>
    <x v="0"/>
    <d v="1899-12-30T03:55:25"/>
  </r>
  <r>
    <d v="2021-04-03T00:00:00"/>
    <s v="Marathon Danmark Løbeshop on Tour"/>
    <s v="Syddjurs"/>
    <x v="0"/>
    <d v="1899-12-30T04:11:45"/>
  </r>
  <r>
    <d v="2021-04-04T00:00:00"/>
    <s v="Marathon Danmark Løbeshop on Tour"/>
    <s v="Vesthimmerland"/>
    <x v="0"/>
    <d v="1899-12-30T04:02:32"/>
  </r>
  <r>
    <d v="2021-04-11T00:00:00"/>
    <s v="Marathon PopUp - Københavns Havn"/>
    <s v="København"/>
    <x v="0"/>
    <d v="1899-12-30T03:49:37"/>
  </r>
  <r>
    <d v="2021-04-25T00:00:00"/>
    <s v="Gangergaarden Marathon"/>
    <s v="Kalundborg"/>
    <x v="0"/>
    <d v="1899-12-30T03:46:42"/>
  </r>
  <r>
    <d v="2021-05-09T00:00:00"/>
    <s v="Hareskovby Marathon Lise Friis nr 600 Sune Hundebøll nr 200"/>
    <s v="Furesø"/>
    <x v="0"/>
    <d v="1899-12-30T04:03:56"/>
  </r>
  <r>
    <d v="2021-05-13T00:00:00"/>
    <s v="Marathon PopUp - Circleton"/>
    <s v="Albertslund"/>
    <x v="0"/>
    <d v="1899-12-30T03:32:55"/>
  </r>
  <r>
    <d v="2021-05-24T00:00:00"/>
    <s v="Gangergaarden Marathon"/>
    <s v="Kalundborg"/>
    <x v="0"/>
    <d v="1899-12-30T03:42:56"/>
  </r>
  <r>
    <d v="2021-06-03T00:00:00"/>
    <s v="Marathon PopUp - Henrik Birkedal 42 år 195 dage"/>
    <s v="Vallensbæk"/>
    <x v="0"/>
    <d v="1899-12-30T03:43:17"/>
  </r>
  <r>
    <d v="2021-07-07T00:00:00"/>
    <s v="Marathon Danmark Regionsløb 2021 - Nordjylland"/>
    <s v="Mariagerfjord"/>
    <x v="0"/>
    <d v="1899-12-30T04:25:12"/>
  </r>
  <r>
    <d v="2021-07-08T00:00:00"/>
    <s v="Marathon Danmark Regionsløb 2021 - Midtjylland"/>
    <s v="Herning"/>
    <x v="0"/>
    <d v="1899-12-30T03:56:21"/>
  </r>
  <r>
    <d v="2021-07-09T00:00:00"/>
    <s v="Marathon Danmark Regionsløb 2021 - Syddanmark"/>
    <s v="Tønder"/>
    <x v="0"/>
    <d v="1899-12-30T04:13:01"/>
  </r>
  <r>
    <d v="2021-07-10T00:00:00"/>
    <s v="Marathon Danmark Regionsløb 2021 - Sjælland"/>
    <s v="Faxe"/>
    <x v="0"/>
    <d v="1899-12-30T03:57:06"/>
  </r>
  <r>
    <d v="2021-07-11T00:00:00"/>
    <s v="Marathon Danmark Regionsløb 2021 - Hovedstaden"/>
    <s v="Fredensborg"/>
    <x v="0"/>
    <d v="1899-12-30T03:55:06"/>
  </r>
  <r>
    <d v="2021-08-01T00:00:00"/>
    <s v="Skinner Marathon "/>
    <s v="Greve"/>
    <x v="0"/>
    <d v="1899-12-30T03:48:36"/>
  </r>
  <r>
    <d v="2021-08-21T00:00:00"/>
    <s v="Marathon PopUp - Betinas Sørensens nr. 100"/>
    <s v="Albertslund"/>
    <x v="0"/>
    <d v="1899-12-30T04:17:27"/>
  </r>
  <r>
    <d v="2021-08-25T00:00:00"/>
    <s v="Fredskov Run and Fun"/>
    <s v="København"/>
    <x v="0"/>
    <d v="1899-12-30T03:55:52"/>
  </r>
  <r>
    <d v="2021-09-29T00:00:00"/>
    <s v="Frederiksberg Marathon - Rummelighedsmarathon "/>
    <s v="Frederiksberg"/>
    <x v="0"/>
    <d v="1899-12-30T03:57:47"/>
  </r>
  <r>
    <d v="2021-10-03T00:00:00"/>
    <s v="Center og Zeeland Marathon - CoZ marathon "/>
    <s v="Ringsted"/>
    <x v="0"/>
    <d v="1899-12-30T03:51:25"/>
  </r>
  <r>
    <d v="2021-10-24T00:00:00"/>
    <s v="Marathon PopUp - Gentofte"/>
    <s v="Gentofte"/>
    <x v="0"/>
    <d v="1899-12-30T04:03:24"/>
  </r>
  <r>
    <d v="2021-10-31T00:00:00"/>
    <s v="Kokkedal Halloween Marathon"/>
    <s v="Fredensborg"/>
    <x v="0"/>
    <d v="1899-12-30T04:03:01"/>
  </r>
  <r>
    <d v="2021-11-07T00:00:00"/>
    <s v="Tosseløb Canonball"/>
    <s v="Ringsted"/>
    <x v="0"/>
    <d v="1899-12-30T03:55:53"/>
  </r>
  <r>
    <d v="2021-11-21T00:00:00"/>
    <s v="Marathon PopUp - Amagerbanen/Kløvermarken"/>
    <s v="København"/>
    <x v="0"/>
    <d v="1899-12-30T03:57:25"/>
  </r>
  <r>
    <d v="2021-11-28T00:00:00"/>
    <s v="Kokkedal 1 Søndag i advent Marathon"/>
    <s v="Fredensborg"/>
    <x v="0"/>
    <d v="1899-12-30T03:58:04"/>
  </r>
  <r>
    <d v="2021-12-19T00:00:00"/>
    <s v="PE Marathon - 1 års jubilæum"/>
    <s v="Tårnby"/>
    <x v="0"/>
    <d v="1899-12-30T03:57:37"/>
  </r>
  <r>
    <d v="2021-12-28T00:00:00"/>
    <s v="Marathon PopUp - Stenløse"/>
    <s v="Egedal"/>
    <x v="0"/>
    <d v="1899-12-30T04:12:10"/>
  </r>
  <r>
    <d v="2022-01-02T00:00:00"/>
    <s v="Fredskov Run and Fun"/>
    <s v="København"/>
    <x v="0"/>
    <d v="1899-12-30T04:00:15"/>
  </r>
  <r>
    <d v="2022-01-16T00:00:00"/>
    <s v="Humørmarathon - Mettes nr 100 halvmarathon "/>
    <s v="Ringsted"/>
    <x v="0"/>
    <d v="1899-12-30T03:56:30"/>
  </r>
  <r>
    <d v="2022-01-23T00:00:00"/>
    <s v="Moffe Marathon"/>
    <s v="Brøndby"/>
    <x v="0"/>
    <d v="1899-12-30T03:57:08"/>
  </r>
  <r>
    <d v="2022-01-30T00:00:00"/>
    <s v="Marathon Popup - Vallensbæk"/>
    <s v="Vallensbæk"/>
    <x v="0"/>
    <d v="1899-12-30T04:08:03"/>
  </r>
  <r>
    <d v="2022-02-06T00:00:00"/>
    <s v="Humørmarathon - Thestrup nr 100 halvmarathon "/>
    <s v="Ringsted"/>
    <x v="0"/>
    <d v="1899-12-30T03:53:18"/>
  </r>
  <r>
    <d v="2022-02-13T00:00:00"/>
    <s v="Marathon Popup - Glostrup"/>
    <s v="Glostrup"/>
    <x v="0"/>
    <d v="1899-12-30T03:53:16"/>
  </r>
  <r>
    <d v="2022-02-20T00:00:00"/>
    <s v="Moffe Marathon - Vestskoven"/>
    <s v="Albertslund"/>
    <x v="0"/>
    <d v="1899-12-30T03:47:05"/>
  </r>
  <r>
    <d v="2022-02-23T00:00:00"/>
    <s v="KD28 - DR Byen"/>
    <s v="København"/>
    <x v="0"/>
    <d v="1899-12-30T04:08:34"/>
  </r>
  <r>
    <d v="2022-03-13T00:00:00"/>
    <s v="Hvalsø Cannonball - Morten Broogaard nr. 200 Halvmarathon"/>
    <s v="Lejre"/>
    <x v="0"/>
    <d v="1899-12-30T04:11:44"/>
  </r>
  <r>
    <d v="2022-03-25T00:00:00"/>
    <s v="Marathon Danmark Kommuneløb Øst - Nexelø"/>
    <s v="Kalundborg"/>
    <x v="0"/>
    <d v="1899-12-30T04:46:03"/>
  </r>
  <r>
    <d v="2022-03-26T00:00:00"/>
    <s v="Marathon Danmark Kommuneløb Øst - Holbæk"/>
    <s v="Holbæk"/>
    <x v="0"/>
    <d v="1899-12-30T04:21:27"/>
  </r>
  <r>
    <d v="2022-03-27T00:00:00"/>
    <s v="Marathon Danmark Kommuneløb Øst - Odsherred"/>
    <s v="Odsherred"/>
    <x v="0"/>
    <d v="1899-12-30T04:36:17"/>
  </r>
  <r>
    <d v="2022-04-10T00:00:00"/>
    <s v="Trivsel Marathon"/>
    <s v="Slagelse"/>
    <x v="0"/>
    <d v="1899-12-30T04:03:22"/>
  </r>
  <r>
    <d v="2022-04-19T00:00:00"/>
    <s v="Fredskov Run and Fun - Basic"/>
    <s v="København"/>
    <x v="0"/>
    <d v="1899-12-30T03:55:37"/>
  </r>
  <r>
    <d v="2022-04-24T00:00:00"/>
    <s v="Vienna International Marathon"/>
    <s v="Wien"/>
    <x v="7"/>
    <d v="1899-12-30T03:31:21"/>
  </r>
  <r>
    <d v="2022-05-08T00:00:00"/>
    <s v="Marathon PopUp - mors dag"/>
    <s v="Albertslund"/>
    <x v="0"/>
    <d v="1899-12-30T04:01:08"/>
  </r>
  <r>
    <d v="2022-05-15T00:00:00"/>
    <s v="Copenhagen Marathon - 💑💍❤"/>
    <s v="København"/>
    <x v="0"/>
    <d v="1899-12-30T03:48:15"/>
  </r>
  <r>
    <d v="2022-05-22T00:00:00"/>
    <s v="Green Running - Troldeløb"/>
    <s v="Vallensbæk"/>
    <x v="0"/>
    <d v="1899-12-30T04:14:31"/>
  </r>
  <r>
    <d v="2022-05-26T00:00:00"/>
    <s v="Letting Run"/>
    <s v="Frederikssund"/>
    <x v="0"/>
    <d v="1899-12-30T04:05:26"/>
  </r>
  <r>
    <d v="2022-06-06T00:00:00"/>
    <s v="Aneste nr 1.000"/>
    <s v="Næstved"/>
    <x v="0"/>
    <d v="1899-12-30T03:54:16"/>
  </r>
  <r>
    <d v="2022-06-19T00:00:00"/>
    <s v="Moffe Marathon - Rødovre - Lars Forum nr. 100"/>
    <s v="Rødovre"/>
    <x v="0"/>
    <d v="1899-12-30T04:04:23"/>
  </r>
  <r>
    <d v="2022-07-03T00:00:00"/>
    <s v="Skinner mararthon "/>
    <s v="Greve"/>
    <x v="0"/>
    <d v="1899-12-30T04:04:54"/>
  </r>
  <r>
    <d v="2022-07-13T00:00:00"/>
    <s v="Marathon Danmark Regionsløb 2021 - Nordjylland"/>
    <s v="Frederikshavn"/>
    <x v="0"/>
    <d v="1899-12-30T04:57:54"/>
  </r>
  <r>
    <d v="2022-07-14T00:00:00"/>
    <s v="Marathon Danmark Regionsløb 2021 - Midtjylland"/>
    <s v="Silkeborg"/>
    <x v="0"/>
    <d v="1899-12-30T04:29:51"/>
  </r>
  <r>
    <d v="2022-07-15T00:00:00"/>
    <s v="Marathon Danmark Regionsløb 2021 - Syddanmark"/>
    <s v="Billund"/>
    <x v="0"/>
    <d v="1899-12-30T04:15:26"/>
  </r>
  <r>
    <d v="2022-07-16T00:00:00"/>
    <s v="Marathon Danmark Regionsløb 2021 - Sjælland"/>
    <s v="Køge"/>
    <x v="0"/>
    <d v="1899-12-30T03:56:04"/>
  </r>
  <r>
    <d v="2022-07-17T00:00:00"/>
    <s v="Marathon Danmark Regionsløb 2021 - Hovedstaden"/>
    <s v="Lyngby-Taarbæk"/>
    <x v="0"/>
    <d v="1899-12-30T04:21:25"/>
  </r>
  <r>
    <d v="2022-07-30T00:00:00"/>
    <s v="Bornholm Cannonball - Høst marathon"/>
    <s v="Bornholm"/>
    <x v="0"/>
    <d v="1899-12-30T04:05:04"/>
  </r>
  <r>
    <d v="2022-08-07T00:00:00"/>
    <s v="Marathon PopUp - Stenløse"/>
    <s v="Egedal"/>
    <x v="0"/>
    <d v="1899-12-30T04:07:38"/>
  </r>
  <r>
    <d v="2022-08-14T00:00:00"/>
    <s v="Skinner mararthon "/>
    <s v="Greve"/>
    <x v="0"/>
    <d v="1899-12-30T03:53:18"/>
  </r>
  <r>
    <d v="2022-08-27T00:00:00"/>
    <s v="Anholt Marathon"/>
    <s v="Norddjurs"/>
    <x v="0"/>
    <d v="1899-12-30T04:17:15"/>
  </r>
  <r>
    <d v="2022-09-04T00:00:00"/>
    <s v="Marathon PopUp Høje-Taastrup"/>
    <s v="Høje-Taastrup"/>
    <x v="0"/>
    <d v="1899-12-30T03:41:56"/>
  </r>
  <r>
    <d v="2022-09-18T00:00:00"/>
    <s v="Marathon PopUp Dragør"/>
    <s v="Dragør"/>
    <x v="0"/>
    <d v="1899-12-30T03:58:08"/>
  </r>
  <r>
    <d v="2022-09-25T00:00:00"/>
    <s v="HCA - Marathon og Ulrik Pihl nr. 1000"/>
    <s v="Odense"/>
    <x v="0"/>
    <d v="1899-12-30T03:22:23"/>
  </r>
  <r>
    <d v="2022-10-02T00:00:00"/>
    <s v="Center og Zeeland Marathon - CoZ marathon "/>
    <s v="Ringsted"/>
    <x v="0"/>
    <d v="1899-12-30T03:49:27"/>
  </r>
  <r>
    <d v="2022-09-09T00:00:00"/>
    <s v="Marathon PopUp - Vestskoven"/>
    <s v="Albertslund"/>
    <x v="0"/>
    <d v="1899-12-30T03:56:18"/>
  </r>
  <r>
    <d v="2022-10-14T00:00:00"/>
    <s v="Ø-Marathon "/>
    <s v="København"/>
    <x v="0"/>
    <d v="1899-12-30T03:54:33"/>
  </r>
  <r>
    <d v="2022-10-30T00:00:00"/>
    <s v="Letting Run - Mie Mandix nr. 100"/>
    <s v="Frederikssund"/>
    <x v="0"/>
    <d v="1899-12-30T03:59:29"/>
  </r>
  <r>
    <d v="2022-11-04T00:00:00"/>
    <s v="Marathon Danmark Kommuneserie Vest - Lemvig"/>
    <s v="Lemvig"/>
    <x v="0"/>
    <d v="1899-12-30T04:09:12"/>
  </r>
  <r>
    <d v="2022-11-05T00:00:00"/>
    <s v="Marathon Danmark Kommuneserie Vest - Struer"/>
    <s v="Struer"/>
    <x v="0"/>
    <d v="1899-12-30T05:30:19"/>
  </r>
  <r>
    <d v="2022-11-13T00:00:00"/>
    <s v="Moffe Marathon - Damhussøen"/>
    <s v="Rødovre "/>
    <x v="0"/>
    <d v="1899-12-30T03:55:50"/>
  </r>
  <r>
    <d v="2022-11-20T00:00:00"/>
    <s v="Marathon PopUp - Vestskoven - Løbsdirector fødselsdag"/>
    <s v="Albertslund"/>
    <x v="0"/>
    <d v="1899-12-30T04:05:46"/>
  </r>
  <r>
    <d v="2022-11-27T00:00:00"/>
    <s v="Holger Danske Marathon "/>
    <s v="Helsingør"/>
    <x v="0"/>
    <d v="1899-12-30T03:54:05"/>
  </r>
  <r>
    <d v="2022-12-04T00:00:00"/>
    <s v="Ø-marathon - Møllebro nr 700"/>
    <s v="Tårnby"/>
    <x v="0"/>
    <d v="1899-12-30T04:12:57"/>
  </r>
  <r>
    <d v="2022-12-11T00:00:00"/>
    <s v="Kokkedal Marathon"/>
    <s v="Fredensborg"/>
    <x v="0"/>
    <d v="1899-12-30T04:12:19"/>
  </r>
  <r>
    <d v="2022-12-18T00:00:00"/>
    <s v="Kolding Julemarathon 2022"/>
    <s v="Kolding"/>
    <x v="0"/>
    <d v="1899-12-30T04:24:11"/>
  </r>
  <r>
    <d v="2022-12-23T00:00:00"/>
    <s v="Kerteminde Cannonball - Trine nr. 200"/>
    <s v="Kerteminde"/>
    <x v="0"/>
    <d v="1899-12-30T03:52:09"/>
  </r>
  <r>
    <d v="2022-12-31T00:00:00"/>
    <s v="PE Marathon - Nytårsløb"/>
    <s v="Tårnby"/>
    <x v="0"/>
    <d v="1899-12-30T04:01:56"/>
  </r>
  <r>
    <d v="2023-01-01T00:00:00"/>
    <s v="Frederiksberg Marathon"/>
    <s v="Frederiksberg"/>
    <x v="0"/>
    <d v="1899-12-30T04:17:12"/>
  </r>
  <r>
    <d v="2023-01-22T00:00:00"/>
    <s v="Marathon PopUp - Vallensbæk"/>
    <s v="Vallensbæk"/>
    <x v="0"/>
    <d v="1899-12-30T03:39:30"/>
  </r>
  <r>
    <d v="2023-01-29T00:00:00"/>
    <s v="Marathon PopUp - Glostrup"/>
    <s v="Glostrup"/>
    <x v="0"/>
    <d v="1899-12-30T04:02:30"/>
  </r>
  <r>
    <d v="2023-02-12T00:00:00"/>
    <s v="SH Løb - Dodekalitterne"/>
    <s v="Lolland"/>
    <x v="0"/>
    <d v="1899-12-30T04:14:31"/>
  </r>
  <r>
    <d v="2023-02-19T00:00:00"/>
    <s v="SH - Ishøj"/>
    <s v="Ishøj"/>
    <x v="0"/>
    <d v="1899-12-30T04:04:35"/>
  </r>
  <r>
    <d v="2023-02-25T00:00:00"/>
    <s v="Kokkedal Marathon - Hørsholm"/>
    <s v="Hørsholm"/>
    <x v="0"/>
    <d v="1899-12-30T04:26:38"/>
  </r>
  <r>
    <d v="2023-03-12T00:00:00"/>
    <s v="Fredskov Run and Fun Basic - Valby"/>
    <s v="København"/>
    <x v="0"/>
    <d v="1899-12-30T03:52:51"/>
  </r>
  <r>
    <d v="2023-03-26T00:00:00"/>
    <s v="Marathon Danmark - Kommuneserie Øst - Hillerød"/>
    <s v="Hillerød"/>
    <x v="0"/>
    <d v="1899-12-30T04:19:52"/>
  </r>
  <r>
    <d v="2023-04-06T00:00:00"/>
    <s v="Midtfyn Cannonball"/>
    <s v="Faaborg-Midtfyn"/>
    <x v="0"/>
    <d v="1899-12-30T03:55:16"/>
  </r>
  <r>
    <d v="2023-04-23T00:00:00"/>
    <s v="Krakow Marathon"/>
    <s v="Krakow"/>
    <x v="8"/>
    <d v="1899-12-30T03:34:22"/>
  </r>
  <r>
    <d v="2023-05-05T00:00:00"/>
    <s v="Roskilde Marathon - Anne-Marie nr. 300"/>
    <s v="Roskilde"/>
    <x v="0"/>
    <d v="1899-12-30T04:04:34"/>
  </r>
  <r>
    <d v="2023-05-14T00:00:00"/>
    <s v="Copenhagen Marathon"/>
    <s v="København"/>
    <x v="0"/>
    <d v="1899-12-30T03:36:55"/>
  </r>
  <r>
    <d v="2023-06-23T00:00:00"/>
    <s v="Ø-Marathon - Sankt Hans - Start kl 22. "/>
    <s v="Tårnby"/>
    <x v="0"/>
    <d v="1899-12-30T04:17:22"/>
  </r>
  <r>
    <d v="2023-07-02T00:00:00"/>
    <s v="K2 Marathon Nr 100"/>
    <s v="Ballerup"/>
    <x v="0"/>
    <d v="1899-12-30T04:18:45"/>
  </r>
  <r>
    <d v="2023-07-09T00:00:00"/>
    <s v="Skinner Marathon"/>
    <s v="Greve"/>
    <x v="0"/>
    <d v="1899-12-30T04:16:44"/>
  </r>
  <r>
    <d v="2023-08-13T00:00:00"/>
    <s v="Skinnermarathon "/>
    <s v="Greve"/>
    <x v="0"/>
    <d v="1899-12-30T04:05:53"/>
  </r>
  <r>
    <d v="2023-08-28T00:00:00"/>
    <s v="Marathon Pop-Up - Discount"/>
    <s v="Vallensbæk"/>
    <x v="0"/>
    <d v="1899-12-30T03:53:03"/>
  </r>
  <r>
    <d v="2023-09-24T00:00:00"/>
    <s v="Team Førslev Motion - Paw Jeppesen løber maraton nr. 200 "/>
    <s v="Faxe"/>
    <x v="0"/>
    <d v="1899-12-30T04:11:57"/>
  </r>
  <r>
    <d v="2023-10-09T00:00:00"/>
    <s v="Marathon Pop-Up - Discount"/>
    <s v="Vallensbæk"/>
    <x v="0"/>
    <d v="1899-12-30T04:06:43"/>
  </r>
  <r>
    <d v="2023-10-22T00:00:00"/>
    <s v="Ljubljana International Marathon"/>
    <s v="Ljubljana"/>
    <x v="9"/>
    <d v="1899-12-30T03:41:27"/>
  </r>
  <r>
    <d v="2023-11-05T00:00:00"/>
    <s v="Marathon PopUp - Discount"/>
    <s v="Albertslund"/>
    <x v="0"/>
    <d v="1899-12-30T04:05:45"/>
  </r>
  <r>
    <d v="2023-11-18T00:00:00"/>
    <s v="Klub 100 Marathon - General forsamling 2023"/>
    <s v="Sorø"/>
    <x v="0"/>
    <d v="1899-12-30T04:05:43"/>
  </r>
  <r>
    <d v="2023-12-10T00:00:00"/>
    <s v="Malaga International Marathon"/>
    <s v="Malaga"/>
    <x v="10"/>
    <d v="1899-12-30T03:42:57"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  <r>
    <m/>
    <m/>
    <m/>
    <x v="11"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0">
  <r>
    <n v="1"/>
    <d v="2004-05-23T00:00:00"/>
    <s v="Copenhagen Marathon"/>
    <s v="København"/>
    <x v="0"/>
  </r>
  <r>
    <n v="2"/>
    <d v="2005-09-25T00:00:00"/>
    <s v="Berlin Marathon"/>
    <s v="Berlin"/>
    <x v="1"/>
  </r>
  <r>
    <n v="3"/>
    <d v="2007-09-30T00:00:00"/>
    <s v="Berlin Marathon"/>
    <s v="Berlin"/>
    <x v="1"/>
  </r>
  <r>
    <n v="4"/>
    <d v="2009-09-20T00:00:00"/>
    <s v="Berlin Marathon"/>
    <s v="Berlin"/>
    <x v="1"/>
  </r>
  <r>
    <n v="5"/>
    <d v="2010-04-11T00:00:00"/>
    <s v="Paris Marathon"/>
    <s v="Paris"/>
    <x v="2"/>
  </r>
  <r>
    <n v="6"/>
    <d v="2010-10-09T00:00:00"/>
    <s v="Harzen Gebirgslauf - Brocken Marathon"/>
    <s v="Wernigerode"/>
    <x v="1"/>
  </r>
  <r>
    <n v="7"/>
    <d v="2011-09-25T00:00:00"/>
    <s v="Berlin Marathon"/>
    <s v="Berlin"/>
    <x v="1"/>
  </r>
  <r>
    <n v="8"/>
    <d v="2012-10-21T00:00:00"/>
    <s v="Amsterdam Marathon "/>
    <s v="Amsterdam"/>
    <x v="3"/>
  </r>
  <r>
    <n v="9"/>
    <d v="2012-05-20T00:00:00"/>
    <s v="Copenhagen Marathon"/>
    <s v="København"/>
    <x v="0"/>
  </r>
  <r>
    <n v="10"/>
    <d v="2013-06-29T00:00:00"/>
    <s v="Ø-Marathon"/>
    <s v="Tårnby"/>
    <x v="0"/>
  </r>
  <r>
    <n v="11"/>
    <d v="2014-01-18T00:00:00"/>
    <s v="Damhus Cannonball"/>
    <s v="København"/>
    <x v="0"/>
  </r>
  <r>
    <n v="12"/>
    <d v="2014-02-01T00:00:00"/>
    <s v="Kanonkugle Marathon"/>
    <s v="Hvidovre"/>
    <x v="0"/>
  </r>
  <r>
    <n v="13"/>
    <d v="2014-02-05T00:00:00"/>
    <s v="Ø-Marathon - Onsdags sneglen"/>
    <s v="Tårnby"/>
    <x v="0"/>
  </r>
  <r>
    <n v="14"/>
    <d v="2014-02-22T00:00:00"/>
    <s v="Midt i Sorø Marathon "/>
    <s v="Sorø"/>
    <x v="0"/>
  </r>
  <r>
    <n v="15"/>
    <d v="2014-03-01T00:00:00"/>
    <s v="Damhus Cannonball  "/>
    <s v="København"/>
    <x v="0"/>
  </r>
  <r>
    <n v="16"/>
    <d v="2014-03-22T00:00:00"/>
    <s v="Midt i Sorø Marathon "/>
    <s v="Sorø"/>
    <x v="0"/>
  </r>
  <r>
    <n v="17"/>
    <d v="2014-03-29T00:00:00"/>
    <s v="Ø-Marathon"/>
    <s v="Tårnby"/>
    <x v="0"/>
  </r>
  <r>
    <n v="18"/>
    <d v="2014-04-06T00:00:00"/>
    <s v="Rundt om solen - Argi + Marathon"/>
    <s v="København "/>
    <x v="0"/>
  </r>
  <r>
    <n v="19"/>
    <d v="2014-04-27T00:00:00"/>
    <s v="Rundt om solen - Argi + Marathon"/>
    <s v="København "/>
    <x v="0"/>
  </r>
  <r>
    <n v="20"/>
    <d v="2014-05-17T00:00:00"/>
    <s v="Løbevejleder marathon"/>
    <s v="København "/>
    <x v="0"/>
  </r>
  <r>
    <n v="21"/>
    <d v="2014-05-29T00:00:00"/>
    <s v="Rundt om Solen Marathon "/>
    <s v="København "/>
    <x v="0"/>
  </r>
  <r>
    <n v="22"/>
    <d v="2014-06-09T00:00:00"/>
    <s v="Ø-Marathon Pinsemarathon - se pinse solen danse -"/>
    <s v="Tårnby"/>
    <x v="0"/>
  </r>
  <r>
    <n v="23"/>
    <d v="2014-06-20T00:00:00"/>
    <s v="5 Taarn 3 i træk marathon"/>
    <s v="Kalundborg"/>
    <x v="0"/>
  </r>
  <r>
    <n v="24"/>
    <d v="2014-06-21T00:00:00"/>
    <s v="5 Taarn 3 i træk marathon"/>
    <s v="Kalundborg"/>
    <x v="0"/>
  </r>
  <r>
    <n v="25"/>
    <d v="2014-06-22T00:00:00"/>
    <s v="5 Taarn 3 i træk marathon"/>
    <s v="Kalundborg"/>
    <x v="0"/>
  </r>
  <r>
    <n v="26"/>
    <d v="2014-07-06T00:00:00"/>
    <s v="Skinnermarathon "/>
    <s v="Greve"/>
    <x v="0"/>
  </r>
  <r>
    <n v="27"/>
    <d v="2014-07-30T00:00:00"/>
    <s v="Ø-Marathon - Marathonlisse "/>
    <s v="Tårnby"/>
    <x v="0"/>
  </r>
  <r>
    <n v="28"/>
    <d v="2014-08-16T00:00:00"/>
    <s v="Jeppe K - Skodsborg dobbeltmarathon nr 2 "/>
    <s v="Gentofte"/>
    <x v="0"/>
  </r>
  <r>
    <n v="29"/>
    <d v="2014-08-16T00:00:00"/>
    <s v="Jeppe K - Skodsborg dobbeltmarathon nr 2 "/>
    <s v="Gentofte"/>
    <x v="0"/>
  </r>
  <r>
    <n v="30"/>
    <d v="2014-08-23T00:00:00"/>
    <s v="Rundt om Solen Marathon"/>
    <s v="København "/>
    <x v="0"/>
  </r>
  <r>
    <n v="31"/>
    <d v="2015-05-24T00:00:00"/>
    <s v="Copenhagen Marathon"/>
    <s v="København"/>
    <x v="0"/>
  </r>
  <r>
    <n v="32"/>
    <d v="2015-07-17T00:00:00"/>
    <s v="Toppen af Nokken"/>
    <s v="København"/>
    <x v="0"/>
  </r>
  <r>
    <n v="33"/>
    <d v="2015-08-29T00:00:00"/>
    <s v="Vestegnsmarathon "/>
    <s v="Ishøj"/>
    <x v="0"/>
  </r>
  <r>
    <n v="34"/>
    <d v="2015-10-26T00:00:00"/>
    <s v="Dublin Marathon"/>
    <s v="Dublin"/>
    <x v="4"/>
  </r>
  <r>
    <n v="35"/>
    <d v="2016-02-06T00:00:00"/>
    <s v="Vestegnsmarathon"/>
    <s v="Ishøj"/>
    <x v="0"/>
  </r>
  <r>
    <n v="36"/>
    <d v="2016-03-28T00:00:00"/>
    <s v="Brøderup Marathon"/>
    <s v="Næstved"/>
    <x v="0"/>
  </r>
  <r>
    <n v="37"/>
    <d v="2016-04-22T00:00:00"/>
    <s v="3600 Marathon "/>
    <s v="Frederikssund"/>
    <x v="0"/>
  </r>
  <r>
    <n v="38"/>
    <d v="2016-04-30T00:00:00"/>
    <s v="Ø-Marathon "/>
    <s v="Tårnby"/>
    <x v="0"/>
  </r>
  <r>
    <n v="39"/>
    <d v="2016-05-01T00:00:00"/>
    <s v="Skodsborg Marathon - Rød Front i Wiskeybæltet "/>
    <s v="Rudersdal"/>
    <x v="0"/>
  </r>
  <r>
    <n v="40"/>
    <d v="2016-05-07T00:00:00"/>
    <s v="Midt i Marathon"/>
    <s v="Sorø"/>
    <x v="0"/>
  </r>
  <r>
    <n v="41"/>
    <d v="2016-06-25T00:00:00"/>
    <s v="5 Taarn 3 i træk marathon "/>
    <s v="Kalundborg"/>
    <x v="0"/>
  </r>
  <r>
    <n v="42"/>
    <d v="2016-06-26T00:00:00"/>
    <s v="Skinnermarathon "/>
    <s v="Greve"/>
    <x v="0"/>
  </r>
  <r>
    <n v="43"/>
    <d v="2016-07-02T00:00:00"/>
    <s v="Skinnermarathon "/>
    <s v="Greve"/>
    <x v="0"/>
  </r>
  <r>
    <n v="44"/>
    <d v="2016-07-03T00:00:00"/>
    <s v="Ø-Marathon - På udflugt i Lundby"/>
    <s v="Vordingborg"/>
    <x v="0"/>
  </r>
  <r>
    <n v="45"/>
    <d v="2016-07-09T00:00:00"/>
    <s v="Skinnermarathon "/>
    <s v="Greve"/>
    <x v="0"/>
  </r>
  <r>
    <n v="46"/>
    <d v="2016-08-27T00:00:00"/>
    <s v="Vestegnsmarathon"/>
    <s v="Ishøj"/>
    <x v="0"/>
  </r>
  <r>
    <n v="47"/>
    <d v="2016-10-16T00:00:00"/>
    <s v="Sydkyst Marathon - Efterår"/>
    <s v="Greve"/>
    <x v="0"/>
  </r>
  <r>
    <n v="48"/>
    <d v="2016-10-27T00:00:00"/>
    <s v="Midt i Marathon Sorø"/>
    <s v="Sorø"/>
    <x v="0"/>
  </r>
  <r>
    <n v="49"/>
    <d v="2016-12-03T00:00:00"/>
    <s v="Juhldal/Bjerrede Marathon"/>
    <s v="Faxe"/>
    <x v="0"/>
  </r>
  <r>
    <n v="50"/>
    <d v="2017-01-08T00:00:00"/>
    <s v="Kalundborg Vinter Marathon"/>
    <s v="Kalundborg"/>
    <x v="0"/>
  </r>
  <r>
    <n v="51"/>
    <d v="2017-01-15T00:00:00"/>
    <s v="Succes marathon"/>
    <s v="Næstved"/>
    <x v="0"/>
  </r>
  <r>
    <n v="52"/>
    <d v="2017-01-21T00:00:00"/>
    <s v="Vedel Marathon Gørlev "/>
    <s v="Kalundborg"/>
    <x v="0"/>
  </r>
  <r>
    <n v="53"/>
    <d v="2017-01-29T00:00:00"/>
    <s v="3600 Marathon "/>
    <s v="Frederikssund"/>
    <x v="0"/>
  </r>
  <r>
    <n v="54"/>
    <d v="2017-02-04T00:00:00"/>
    <s v="Vestegnsmarathon"/>
    <s v="Ishøj"/>
    <x v="0"/>
  </r>
  <r>
    <n v="55"/>
    <d v="2017-02-19T00:00:00"/>
    <s v="Sæddermarathon "/>
    <s v="Køge"/>
    <x v="0"/>
  </r>
  <r>
    <n v="56"/>
    <d v="2017-02-25T00:00:00"/>
    <s v="Brønderup Marathon "/>
    <s v="Næstved"/>
    <x v="0"/>
  </r>
  <r>
    <n v="57"/>
    <d v="2017-03-11T00:00:00"/>
    <s v="Brønderup Marathon "/>
    <s v="Næstved"/>
    <x v="0"/>
  </r>
  <r>
    <n v="58"/>
    <d v="2017-03-16T00:00:00"/>
    <s v="Midt i Marathon - Pia Hansson nr. 500"/>
    <s v="Sorø"/>
    <x v="0"/>
  </r>
  <r>
    <n v="59"/>
    <d v="2017-03-19T00:00:00"/>
    <s v="Sydkyst Marathon - Forår"/>
    <s v="Greve"/>
    <x v="0"/>
  </r>
  <r>
    <n v="60"/>
    <d v="2017-03-25T00:00:00"/>
    <s v="Ø-Marathon "/>
    <s v="Tårnby"/>
    <x v="0"/>
  </r>
  <r>
    <n v="61"/>
    <d v="2017-04-02T00:00:00"/>
    <s v="Rom Marathon"/>
    <s v="Rom"/>
    <x v="5"/>
  </r>
  <r>
    <n v="62"/>
    <d v="2017-04-15T00:00:00"/>
    <s v="Skjoldungen Trail Marathon "/>
    <s v="Roskilde"/>
    <x v="0"/>
  </r>
  <r>
    <n v="63"/>
    <d v="2017-05-07T00:00:00"/>
    <s v="5 Tårns Motion - Vintermarathon i sommerklæ'r"/>
    <s v="Kalundborg"/>
    <x v="0"/>
  </r>
  <r>
    <n v="64"/>
    <d v="2017-05-12T00:00:00"/>
    <s v="3600 Marathon"/>
    <s v="Frederikssund"/>
    <x v="0"/>
  </r>
  <r>
    <n v="65"/>
    <d v="2017-05-17T00:00:00"/>
    <s v="Mølle Marathon "/>
    <s v="Kalundborg"/>
    <x v="0"/>
  </r>
  <r>
    <n v="66"/>
    <d v="2017-05-21T00:00:00"/>
    <s v="Copenhagen Marathon "/>
    <s v="København"/>
    <x v="0"/>
  </r>
  <r>
    <n v="67"/>
    <d v="2017-05-25T00:00:00"/>
    <s v="Kanonkugle Marathon "/>
    <s v="Hvidovre"/>
    <x v="0"/>
  </r>
  <r>
    <n v="68"/>
    <d v="2017-06-23T00:00:00"/>
    <s v="Kalunborg Triple Marathon "/>
    <s v="Kalundborg"/>
    <x v="0"/>
  </r>
  <r>
    <n v="69"/>
    <d v="2017-06-24T00:00:00"/>
    <s v="Kalunborg Triple Marathon "/>
    <s v="Kalundborg"/>
    <x v="0"/>
  </r>
  <r>
    <n v="70"/>
    <d v="2017-06-25T00:00:00"/>
    <s v="Kalunborg Triple Marathon "/>
    <s v="Kalundborg"/>
    <x v="0"/>
  </r>
  <r>
    <n v="71"/>
    <d v="2017-07-01T00:00:00"/>
    <s v="Skinnermarathon "/>
    <s v="Greve"/>
    <x v="0"/>
  </r>
  <r>
    <n v="72"/>
    <d v="2017-07-09T00:00:00"/>
    <s v="Skinnermarathon "/>
    <s v="Greve"/>
    <x v="0"/>
  </r>
  <r>
    <n v="73"/>
    <d v="2017-07-13T00:00:00"/>
    <s v="Vestvoldsmarathon "/>
    <s v="Brøndby"/>
    <x v="0"/>
  </r>
  <r>
    <n v="74"/>
    <d v="2017-07-15T00:00:00"/>
    <s v="Skinnermarathon "/>
    <s v="Greve"/>
    <x v="0"/>
  </r>
  <r>
    <n v="75"/>
    <d v="2017-07-19T00:00:00"/>
    <s v="Vestvoldsmarathon"/>
    <s v="Brøndby"/>
    <x v="0"/>
  </r>
  <r>
    <n v="76"/>
    <d v="2017-07-22T00:00:00"/>
    <s v="Skinnermarathon "/>
    <s v="Greve"/>
    <x v="0"/>
  </r>
  <r>
    <n v="77"/>
    <d v="2017-07-23T00:00:00"/>
    <s v="Skinnermarathon "/>
    <s v="Greve"/>
    <x v="0"/>
  </r>
  <r>
    <n v="78"/>
    <d v="2017-07-25T00:00:00"/>
    <s v="Marathon PopUp "/>
    <s v="Vallensbæk"/>
    <x v="0"/>
  </r>
  <r>
    <n v="79"/>
    <d v="2017-08-05T00:00:00"/>
    <s v="Mølle Marathon "/>
    <s v="Kalundborg"/>
    <x v="0"/>
  </r>
  <r>
    <n v="80"/>
    <d v="2017-08-12T00:00:00"/>
    <s v="Hvalsø marathon - De fire årstider"/>
    <s v="Lejre"/>
    <x v="0"/>
  </r>
  <r>
    <n v="81"/>
    <d v="2017-08-13T00:00:00"/>
    <s v="Skinnermarathon "/>
    <s v="Greve"/>
    <x v="0"/>
  </r>
  <r>
    <n v="82"/>
    <d v="2017-08-17T00:00:00"/>
    <s v="Kanonkugle Marathon"/>
    <s v="Hvidovre"/>
    <x v="0"/>
  </r>
  <r>
    <n v="83"/>
    <d v="2017-08-23T00:00:00"/>
    <s v="Midt i Marathon Parnas"/>
    <s v="Sorø"/>
    <x v="0"/>
  </r>
  <r>
    <n v="84"/>
    <d v="2017-08-26T00:00:00"/>
    <s v="3600 Marathon- De danske Hospitals klovne"/>
    <s v="Frederikssund"/>
    <x v="0"/>
  </r>
  <r>
    <n v="85"/>
    <d v="2017-09-24T00:00:00"/>
    <s v="Marathon PopUp #2 Vestskov Rute"/>
    <s v="Albertslund"/>
    <x v="0"/>
  </r>
  <r>
    <n v="86"/>
    <d v="2017-10-29T00:00:00"/>
    <s v="Marathon PopUp #4 Avedøre Holme"/>
    <s v="Hvidovre"/>
    <x v="0"/>
  </r>
  <r>
    <n v="87"/>
    <d v="2017-11-03T00:00:00"/>
    <s v="Humørmarathon"/>
    <s v="Ringsted"/>
    <x v="0"/>
  </r>
  <r>
    <n v="88"/>
    <d v="2017-11-19T00:00:00"/>
    <s v="Marathon PopUp #5 Kongelunden"/>
    <s v="Dragør"/>
    <x v="0"/>
  </r>
  <r>
    <n v="89"/>
    <d v="2017-11-26T00:00:00"/>
    <s v="Adventsløbet Kalundborg"/>
    <s v="Kalundborg"/>
    <x v="0"/>
  </r>
  <r>
    <n v="90"/>
    <d v="2017-12-03T00:00:00"/>
    <s v="Næver Run - Mette Dideriksen nr 100"/>
    <s v="Næstved"/>
    <x v="0"/>
  </r>
  <r>
    <n v="91"/>
    <d v="2017-12-10T00:00:00"/>
    <s v="Marathon PopUp #6 - Vallensbækstrand"/>
    <s v="Vallensbæk"/>
    <x v="0"/>
  </r>
  <r>
    <n v="92"/>
    <d v="2017-12-13T00:00:00"/>
    <s v="Frederiksberg Marathon - Rummelighedsmarathon "/>
    <s v="Frederiksberg"/>
    <x v="0"/>
  </r>
  <r>
    <n v="93"/>
    <d v="2017-12-17T00:00:00"/>
    <s v="Gåsetårn Julemarathon"/>
    <s v="Vordingborg"/>
    <x v="0"/>
  </r>
  <r>
    <n v="94"/>
    <d v="2017-12-23T00:00:00"/>
    <s v="Ø-marathon - Jul på Øen"/>
    <s v="Tårnby"/>
    <x v="0"/>
  </r>
  <r>
    <n v="95"/>
    <d v="2017-12-27T00:00:00"/>
    <s v="Marathon PopUp #7"/>
    <s v="Albertslund"/>
    <x v="0"/>
  </r>
  <r>
    <n v="96"/>
    <d v="2017-12-30T00:00:00"/>
    <s v="Marathon PopUp #8"/>
    <s v="Hvidovre"/>
    <x v="0"/>
  </r>
  <r>
    <n v="97"/>
    <d v="2018-01-05T00:00:00"/>
    <s v="Vestvoldsmarathon"/>
    <s v="Brøndby"/>
    <x v="0"/>
  </r>
  <r>
    <n v="98"/>
    <d v="2018-01-06T00:00:00"/>
    <s v="Vedel Marathon Gørlev "/>
    <s v="Kalundborg"/>
    <x v="0"/>
  </r>
  <r>
    <n v="99"/>
    <d v="2018-01-13T00:00:00"/>
    <s v="Marathon PopUp #9"/>
    <s v="Vallensbæk"/>
    <x v="0"/>
  </r>
  <r>
    <n v="100"/>
    <d v="2018-01-14T00:00:00"/>
    <s v="Kalundborg Vinter Marathon"/>
    <s v="Kalundborg"/>
    <x v="0"/>
  </r>
  <r>
    <n v="101"/>
    <d v="2018-01-27T00:00:00"/>
    <s v="Juhldal/Bjerrede Marathon"/>
    <s v="Faxe"/>
    <x v="0"/>
  </r>
  <r>
    <n v="102"/>
    <d v="2018-02-03T00:00:00"/>
    <s v="Marathon PopUp - Tueholm Sø"/>
    <s v="Vallensbæk"/>
    <x v="0"/>
  </r>
  <r>
    <n v="103"/>
    <d v="2018-02-10T00:00:00"/>
    <s v="Marathon PopUp - Kalvebod fælles 21,1 km rundstrækning"/>
    <s v="Hvidovre"/>
    <x v="0"/>
  </r>
  <r>
    <n v="104"/>
    <d v="2018-02-14T00:00:00"/>
    <s v="Sjælsø Marathon"/>
    <s v="Rudersdal"/>
    <x v="0"/>
  </r>
  <r>
    <n v="105"/>
    <d v="2018-02-17T00:00:00"/>
    <s v="Trivsel Marathon "/>
    <s v="Slagelse"/>
    <x v="0"/>
  </r>
  <r>
    <n v="106"/>
    <d v="2018-02-18T00:00:00"/>
    <s v="Gåsetårn Marathon &quot;løbesmølf nr. 100&quot;"/>
    <s v="Vordingborg"/>
    <x v="0"/>
  </r>
  <r>
    <n v="107"/>
    <d v="2018-02-24T00:00:00"/>
    <s v="Humør Marathon - Adam #100 pg Peter Panik #200"/>
    <s v="Ringsted"/>
    <x v="0"/>
  </r>
  <r>
    <n v="108"/>
    <d v="2018-02-25T00:00:00"/>
    <s v="Quick - Marathon PopUp Vestskoven"/>
    <s v="Albertslund"/>
    <x v="0"/>
  </r>
  <r>
    <n v="109"/>
    <d v="2018-03-10T00:00:00"/>
    <s v="Marathon PopUp - Vallensbæk"/>
    <s v="Vallensbæk"/>
    <x v="0"/>
  </r>
  <r>
    <n v="110"/>
    <d v="2018-03-17T00:00:00"/>
    <s v="Hvalsø marathon - De fire årstider - forår"/>
    <s v="Lejre"/>
    <x v="0"/>
  </r>
  <r>
    <n v="111"/>
    <d v="2018-03-29T00:00:00"/>
    <s v="Marathon PopUp - Påske trippel #1"/>
    <s v="København"/>
    <x v="0"/>
  </r>
  <r>
    <n v="112"/>
    <d v="2018-04-08T00:00:00"/>
    <s v="Paris Marathon "/>
    <s v="Paris"/>
    <x v="2"/>
  </r>
  <r>
    <n v="113"/>
    <d v="2018-04-22T00:00:00"/>
    <s v="Gåsetårn Marathon &quot;Bo Johansen #100&quot;"/>
    <s v="Vordingborg"/>
    <x v="0"/>
  </r>
  <r>
    <n v="114"/>
    <d v="2018-04-29T00:00:00"/>
    <s v="Marathon PopUp - Amager fælled "/>
    <s v="København"/>
    <x v="0"/>
  </r>
  <r>
    <n v="115"/>
    <d v="2018-05-10T00:00:00"/>
    <s v="Kalkmineløbet - marathon"/>
    <s v="Viborg"/>
    <x v="0"/>
  </r>
  <r>
    <n v="116"/>
    <d v="2018-05-13T00:00:00"/>
    <s v="Copenhagen marathon"/>
    <s v="København"/>
    <x v="0"/>
  </r>
  <r>
    <n v="117"/>
    <d v="2018-05-16T00:00:00"/>
    <s v="Sjælsø Marathon"/>
    <s v="Rudersdal"/>
    <x v="0"/>
  </r>
  <r>
    <n v="118"/>
    <d v="2018-05-19T00:00:00"/>
    <s v="Ø-Marathon Pinsemarathon - se pinse solen danse -"/>
    <s v="Tårnby"/>
    <x v="0"/>
  </r>
  <r>
    <n v="119"/>
    <d v="2018-05-20T00:00:00"/>
    <s v="Humør Marathon på Tur - David nr 500"/>
    <s v="Odsherred"/>
    <x v="0"/>
  </r>
  <r>
    <n v="120"/>
    <d v="2018-05-27T00:00:00"/>
    <s v="Marathon PopUp - Vestskoven"/>
    <s v="Albertslund"/>
    <x v="0"/>
  </r>
  <r>
    <n v="121"/>
    <d v="2018-06-01T00:00:00"/>
    <s v="Regionsløb - Region Hovedstaden - Valby"/>
    <s v="København "/>
    <x v="0"/>
  </r>
  <r>
    <n v="122"/>
    <d v="2018-06-02T00:00:00"/>
    <s v="Regionsløb - Region Sjælland - Lystskoven Slagelse"/>
    <s v="Slagelse"/>
    <x v="0"/>
  </r>
  <r>
    <n v="123"/>
    <d v="2018-06-03T00:00:00"/>
    <s v="Regionsløb - Region Syddanmark - Givskud"/>
    <s v="Vejle"/>
    <x v="0"/>
  </r>
  <r>
    <n v="124"/>
    <d v="2018-06-04T00:00:00"/>
    <s v="Regionsløb - Region Midtjylland - Dollerupbakker"/>
    <s v="Viborg"/>
    <x v="0"/>
  </r>
  <r>
    <n v="125"/>
    <d v="2018-06-05T00:00:00"/>
    <s v="Regionsløb - Region Nordjylland - Jesperhus, Mors"/>
    <s v="Morsø"/>
    <x v="0"/>
  </r>
  <r>
    <n v="126"/>
    <d v="2018-06-20T00:00:00"/>
    <s v="Marahon Popup - Vallensbæk"/>
    <s v="Vallensbæk"/>
    <x v="0"/>
  </r>
  <r>
    <n v="127"/>
    <d v="2018-08-03T00:00:00"/>
    <s v="Næverrun på Tur - Benløse marathon"/>
    <s v="Ringsted"/>
    <x v="0"/>
  </r>
  <r>
    <n v="128"/>
    <d v="2018-08-18T00:00:00"/>
    <s v="Samsø marathon"/>
    <s v="Samsø"/>
    <x v="0"/>
  </r>
  <r>
    <n v="129"/>
    <d v="2018-09-01T00:00:00"/>
    <s v="Kerteminde Cannonball"/>
    <s v="Kerteminde"/>
    <x v="0"/>
  </r>
  <r>
    <n v="130"/>
    <d v="2018-09-16T00:00:00"/>
    <s v="Berlin Marathon"/>
    <s v="Berlin"/>
    <x v="1"/>
  </r>
  <r>
    <n v="131"/>
    <d v="2018-09-23T00:00:00"/>
    <s v="Sjælsø Marathon"/>
    <s v="Rudersdal"/>
    <x v="0"/>
  </r>
  <r>
    <n v="132"/>
    <d v="2018-10-30T00:00:00"/>
    <s v="HCA marathon "/>
    <s v="Odense"/>
    <x v="0"/>
  </r>
  <r>
    <n v="133"/>
    <d v="2018-10-14T00:00:00"/>
    <s v="Center og Zeeland Marathon - CoZ marathon (fejl i officiel tid for mig)"/>
    <s v="Ringsted"/>
    <x v="0"/>
  </r>
  <r>
    <n v="134"/>
    <d v="2018-10-21T00:00:00"/>
    <s v="Trivsel Marathon - Støt Brysterne"/>
    <s v="Slagelse"/>
    <x v="0"/>
  </r>
  <r>
    <n v="135"/>
    <d v="2018-10-28T00:00:00"/>
    <s v="Brussels Marathon"/>
    <s v="Bruxelles"/>
    <x v="6"/>
  </r>
  <r>
    <n v="136"/>
    <d v="2018-11-04T00:00:00"/>
    <s v="Marathon Pop-Up på Tur - Helsingborg"/>
    <s v="Helsingborg"/>
    <x v="7"/>
  </r>
  <r>
    <n v="137"/>
    <d v="2018-11-17T00:00:00"/>
    <s v="Benløsemarathon #3"/>
    <s v="Ringsted"/>
    <x v="0"/>
  </r>
  <r>
    <n v="138"/>
    <d v="2018-12-23T00:00:00"/>
    <s v="Fruens Bøge - Ricky &quot;Batman&quot; nr. 300"/>
    <s v="Odense"/>
    <x v="0"/>
  </r>
  <r>
    <n v="139"/>
    <d v="2018-12-29T00:00:00"/>
    <s v="Brøderup Marathon - Thomas Lønbæk nr. 200"/>
    <s v="Næstved"/>
    <x v="0"/>
  </r>
  <r>
    <n v="140"/>
    <d v="2019-01-20T00:00:00"/>
    <s v="DR Nielsen Vinterhygge marathon 10 udgave"/>
    <s v="Vejle"/>
    <x v="0"/>
  </r>
  <r>
    <n v="141"/>
    <d v="2019-02-09T00:00:00"/>
    <s v="Marathon PopUp "/>
    <s v="Albertslund"/>
    <x v="0"/>
  </r>
  <r>
    <n v="142"/>
    <d v="2019-02-23T00:00:00"/>
    <s v="Raveline Marathon - Peter Olsen 50 År"/>
    <s v="København"/>
    <x v="0"/>
  </r>
  <r>
    <n v="143"/>
    <d v="2019-03-31T00:00:00"/>
    <s v="Marathon PopUp - 2500 Glostrup"/>
    <s v="Glostrup"/>
    <x v="0"/>
  </r>
  <r>
    <n v="144"/>
    <d v="2019-04-14T00:00:00"/>
    <s v="Pandekagemarathon - Karen nr 100 halvmarathon"/>
    <s v="Tønder"/>
    <x v="0"/>
  </r>
  <r>
    <n v="145"/>
    <d v="2019-04-18T00:00:00"/>
    <s v="Gåsetårn Marathon - Chr. Langballe nr 100"/>
    <s v="Vordingborg"/>
    <x v="0"/>
  </r>
  <r>
    <n v="146"/>
    <d v="2019-04-27T00:00:00"/>
    <s v="Bergen City Marathon"/>
    <s v="Bergen"/>
    <x v="8"/>
  </r>
  <r>
    <n v="147"/>
    <d v="2019-05-05T00:00:00"/>
    <s v="Marathon PopUp Rødovre"/>
    <s v="Rødovre "/>
    <x v="0"/>
  </r>
  <r>
    <n v="148"/>
    <d v="2019-05-11T00:00:00"/>
    <s v="Vedel Marathon Gørlev "/>
    <s v="Kalundborg"/>
    <x v="0"/>
  </r>
  <r>
    <n v="149"/>
    <d v="2019-05-17T00:00:00"/>
    <s v="Tosseløb Cannonball"/>
    <s v="Ringsted"/>
    <x v="0"/>
  </r>
  <r>
    <n v="150"/>
    <d v="2019-05-19T00:00:00"/>
    <s v="Copenhagen Marathon"/>
    <s v="København"/>
    <x v="0"/>
  </r>
  <r>
    <n v="151"/>
    <d v="2019-05-26T00:00:00"/>
    <s v="Edinburgh Running festival - Marathon"/>
    <s v="Edinburgh"/>
    <x v="9"/>
  </r>
  <r>
    <n v="152"/>
    <d v="2019-06-09T00:00:00"/>
    <s v="Kaunas Marathon "/>
    <s v="Kaunas"/>
    <x v="10"/>
  </r>
  <r>
    <n v="153"/>
    <d v="2019-06-23T00:00:00"/>
    <s v="Flensburg Marathon"/>
    <s v="Flensburg "/>
    <x v="1"/>
  </r>
  <r>
    <n v="154"/>
    <d v="2019-06-29T00:00:00"/>
    <s v="Humør Marathon - David #600 Britt #300 og Claus #300 jubilæumsløb"/>
    <s v="Ringsted"/>
    <x v="0"/>
  </r>
  <r>
    <n v="155"/>
    <d v="2019-07-25T00:00:00"/>
    <s v="Vestvoldsmarathon "/>
    <s v="Brøndby"/>
    <x v="0"/>
  </r>
  <r>
    <n v="156"/>
    <d v="2019-07-28T00:00:00"/>
    <s v="Stribe Marathon"/>
    <s v="Ikast-Brande"/>
    <x v="0"/>
  </r>
  <r>
    <n v="157"/>
    <d v="2019-08-03T00:00:00"/>
    <s v="VPM Maratohn - Katja's nr 100."/>
    <s v="Esbjerg"/>
    <x v="0"/>
  </r>
  <r>
    <n v="158"/>
    <d v="2019-08-18T00:00:00"/>
    <s v="Hvalsø Marathon - De 4 årstider"/>
    <s v="Lejre"/>
    <x v="0"/>
  </r>
  <r>
    <n v="159"/>
    <d v="2019-08-24T00:00:00"/>
    <s v="Samsø marathon"/>
    <s v="Samsø"/>
    <x v="0"/>
  </r>
  <r>
    <n v="160"/>
    <d v="2019-08-31T00:00:00"/>
    <s v="Anholt Marathon"/>
    <s v="Norddjurs"/>
    <x v="0"/>
  </r>
  <r>
    <n v="161"/>
    <d v="2019-09-07T00:00:00"/>
    <s v="Kvickrun på Tour"/>
    <s v="Guldborgsund"/>
    <x v="0"/>
  </r>
  <r>
    <n v="162"/>
    <d v="2019-09-22T00:00:00"/>
    <s v="Marathon PopUp - Egedal kommune"/>
    <s v="Egedal"/>
    <x v="0"/>
  </r>
  <r>
    <n v="163"/>
    <d v="2019-09-28T00:00:00"/>
    <s v="Ballerup Cannonball #2"/>
    <s v="Ballerup"/>
    <x v="0"/>
  </r>
  <r>
    <n v="164"/>
    <d v="2019-10-06T00:00:00"/>
    <s v="Center og Zeeland Marathon - CoZ marathon "/>
    <s v="Ringsted"/>
    <x v="0"/>
  </r>
  <r>
    <n v="165"/>
    <d v="2019-10-13T00:00:00"/>
    <s v="Chicago Marathon"/>
    <s v="Chicago"/>
    <x v="11"/>
  </r>
  <r>
    <n v="166"/>
    <d v="2019-10-20T00:00:00"/>
    <s v="Team Meins Cannonball - Haderslev"/>
    <s v="Haderslev"/>
    <x v="0"/>
  </r>
  <r>
    <n v="167"/>
    <d v="2019-11-03T00:00:00"/>
    <s v="Marathon Danmark Løbeshop - Thurø "/>
    <s v="Svendborg"/>
    <x v="0"/>
  </r>
  <r>
    <n v="168"/>
    <d v="2019-11-10T00:00:00"/>
    <s v="Marathon Popup - Til toppen af herstedhøje"/>
    <s v="Albertslund"/>
    <x v="0"/>
  </r>
  <r>
    <n v="169"/>
    <d v="2019-11-30T00:00:00"/>
    <s v="Sportigan Slagelse"/>
    <s v="Slagelse"/>
    <x v="0"/>
  </r>
  <r>
    <n v="170"/>
    <d v="2019-12-08T00:00:00"/>
    <s v="Marathon PopUp - Høje-Taastrup"/>
    <s v="Høje-Taastrup"/>
    <x v="0"/>
  </r>
  <r>
    <n v="171"/>
    <d v="2019-12-22T00:00:00"/>
    <s v="Kolding Julemarathon"/>
    <s v="Kolding"/>
    <x v="0"/>
  </r>
  <r>
    <n v="172"/>
    <d v="2019-12-24T00:00:00"/>
    <s v="3600 Marathon Frederikssund"/>
    <s v="Frederikssund"/>
    <x v="0"/>
  </r>
  <r>
    <n v="173"/>
    <d v="2019-12-28T00:00:00"/>
    <s v="SH-Løb Ishøj"/>
    <s v="Ishøj"/>
    <x v="0"/>
  </r>
  <r>
    <n v="174"/>
    <d v="2020-01-05T00:00:00"/>
    <s v="Marathon PopUp - Tueholm Sø"/>
    <s v="Vallensbæk"/>
    <x v="0"/>
  </r>
  <r>
    <n v="175"/>
    <d v="2020-01-20T00:00:00"/>
    <s v="Hareskovby Marathon Lise Friis #500 og Klaus Johansen#200"/>
    <s v="Furesø"/>
    <x v="0"/>
  </r>
  <r>
    <n v="176"/>
    <d v="2020-01-26T00:00:00"/>
    <s v="Marathon PopUp - Gladsaxe"/>
    <s v="Gladsaxe"/>
    <x v="0"/>
  </r>
  <r>
    <n v="177"/>
    <d v="2020-02-01T00:00:00"/>
    <s v="Slagelse Marathon On Tour"/>
    <s v="Slagelse"/>
    <x v="0"/>
  </r>
  <r>
    <n v="178"/>
    <d v="2020-02-09T00:00:00"/>
    <s v="Marathon PopUp- Planetstien Hvidovre"/>
    <s v="Hvidovre"/>
    <x v="0"/>
  </r>
  <r>
    <n v="179"/>
    <d v="2020-02-23T00:00:00"/>
    <s v="Marathon PopUp- Valbyparken"/>
    <s v="Hvidovre"/>
    <x v="0"/>
  </r>
  <r>
    <n v="180"/>
    <d v="2020-02-29T00:00:00"/>
    <s v="Humørmarathon Maja Florens og Johan Holst nr 100"/>
    <s v="Ringsted"/>
    <x v="0"/>
  </r>
  <r>
    <n v="181"/>
    <d v="2020-03-07T00:00:00"/>
    <s v="Ballerup Cannonball #3"/>
    <s v="Ballerup"/>
    <x v="0"/>
  </r>
  <r>
    <n v="182"/>
    <d v="2020-03-08T00:00:00"/>
    <s v="SH-Løb - Run to  the hills - Hillerød"/>
    <s v="Hillerød"/>
    <x v="0"/>
  </r>
  <r>
    <n v="183"/>
    <d v="2020-05-31T00:00:00"/>
    <s v="Marathon PopUp - Tueholm Sø"/>
    <s v="Vallensbæk"/>
    <x v="0"/>
  </r>
  <r>
    <n v="184"/>
    <d v="2020-06-05T00:00:00"/>
    <s v="SH-Løb Ishøj"/>
    <s v="Ishøj"/>
    <x v="0"/>
  </r>
  <r>
    <n v="185"/>
    <d v="2020-06-13T00:00:00"/>
    <s v="Flådeegene Marathon #4"/>
    <s v="Lyngby-Taarbæk "/>
    <x v="0"/>
  </r>
  <r>
    <n v="186"/>
    <d v="2020-06-14T00:00:00"/>
    <s v="Marathon PopUp - Tueholm Sø"/>
    <s v="Vallensbæk"/>
    <x v="0"/>
  </r>
  <r>
    <n v="187"/>
    <d v="2020-06-24T00:00:00"/>
    <s v="Fredskov Run and Fun Basic - Valby"/>
    <s v="København"/>
    <x v="0"/>
  </r>
  <r>
    <n v="188"/>
    <d v="2020-06-27T00:00:00"/>
    <s v="Marathon PopUp - Fredensborg"/>
    <s v="Fredensborg"/>
    <x v="0"/>
  </r>
  <r>
    <n v="189"/>
    <d v="2020-07-05T00:00:00"/>
    <s v="SH-Marathon Halsnæs"/>
    <s v="Halsnæs"/>
    <x v="0"/>
  </r>
  <r>
    <n v="190"/>
    <d v="2020-07-08T00:00:00"/>
    <s v="Regionsløb - Region Nordjylland - Klitmøller, Thisted"/>
    <s v="Thisted"/>
    <x v="0"/>
  </r>
  <r>
    <n v="191"/>
    <d v="2020-07-09T00:00:00"/>
    <s v="Regionsløb - Region Midtjylland - Ringkøbing"/>
    <s v="Ringkøbing-Skjern"/>
    <x v="0"/>
  </r>
  <r>
    <n v="192"/>
    <d v="2020-07-10T00:00:00"/>
    <s v="Regionsløb - Region Syddanmark - Rudkøbing Langeland"/>
    <s v="Langeland"/>
    <x v="0"/>
  </r>
  <r>
    <n v="193"/>
    <d v="2020-07-11T00:00:00"/>
    <s v="Regionsløb - Region Sjælland - Nykøbing Falser"/>
    <s v="Guldborgsund"/>
    <x v="0"/>
  </r>
  <r>
    <n v="194"/>
    <d v="2020-07-12T00:00:00"/>
    <s v="Regionsløb - Region Hovedstaden - Dragør"/>
    <s v="Dragør"/>
    <x v="0"/>
  </r>
  <r>
    <n v="195"/>
    <d v="2020-07-18T00:00:00"/>
    <s v="Skinnermarathon "/>
    <s v="Greve"/>
    <x v="0"/>
  </r>
  <r>
    <n v="196"/>
    <d v="2020-07-19T00:00:00"/>
    <s v="Skinnermarathon "/>
    <s v="Greve"/>
    <x v="0"/>
  </r>
  <r>
    <n v="197"/>
    <d v="2020-07-24T00:00:00"/>
    <s v="Humør Marathon "/>
    <s v="Ringsted"/>
    <x v="0"/>
  </r>
  <r>
    <n v="198"/>
    <d v="2020-07-26T00:00:00"/>
    <s v="Brørup Lur Marathon "/>
    <s v="Vejen"/>
    <x v="0"/>
  </r>
  <r>
    <n v="199"/>
    <d v="2020-07-30T00:00:00"/>
    <s v="Marathon PopUp "/>
    <s v="Høje-Taastrup"/>
    <x v="0"/>
  </r>
  <r>
    <n v="200"/>
    <d v="2020-08-01T00:00:00"/>
    <s v="Eventyr Kvarteres marathon "/>
    <s v="Herlev"/>
    <x v="0"/>
  </r>
  <r>
    <n v="201"/>
    <d v="2020-08-08T00:00:00"/>
    <s v="Svinninge løbet "/>
    <s v="Holbæk"/>
    <x v="0"/>
  </r>
  <r>
    <n v="202"/>
    <d v="2020-08-22T00:00:00"/>
    <s v="Marathon Danmark Løbeshop - Thurø - Ulrik Pihl Fødselsdag"/>
    <s v="Svendborg"/>
    <x v="0"/>
  </r>
  <r>
    <n v="203"/>
    <d v="2020-08-31T00:00:00"/>
    <s v="Marathon Danmark Løbeshop - Fanø"/>
    <s v="Fanø"/>
    <x v="0"/>
  </r>
  <r>
    <n v="204"/>
    <d v="2020-09-12T00:00:00"/>
    <s v="Løb for Alzherimer - Kim Gjetting"/>
    <s v="Greve"/>
    <x v="0"/>
  </r>
  <r>
    <n v="205"/>
    <d v="2020-09-19T00:00:00"/>
    <s v="Ballerup Cannonball #4"/>
    <s v="Ballerup"/>
    <x v="0"/>
  </r>
  <r>
    <n v="206"/>
    <d v="2020-09-26T00:00:00"/>
    <s v="Eventyr Kvarteres marathon "/>
    <s v="Herlev"/>
    <x v="0"/>
  </r>
  <r>
    <n v="207"/>
    <d v="2020-10-04T00:00:00"/>
    <s v="Vestvoldsmarathon "/>
    <s v="Glostrup"/>
    <x v="0"/>
  </r>
  <r>
    <n v="208"/>
    <d v="2020-10-10T00:00:00"/>
    <s v="Marathon PopUp - Vestskoven"/>
    <s v="Albertslund"/>
    <x v="0"/>
  </r>
  <r>
    <n v="209"/>
    <d v="2020-10-23T00:00:00"/>
    <s v="Marathon Danmark Kommuneløb - Solrød"/>
    <s v="Solrød"/>
    <x v="0"/>
  </r>
  <r>
    <n v="210"/>
    <d v="2020-10-24T00:00:00"/>
    <s v="Marathon Danmark Kommuneløb - Stevns"/>
    <s v="Stevns"/>
    <x v="0"/>
  </r>
  <r>
    <n v="211"/>
    <d v="2020-10-25T00:00:00"/>
    <s v="Marathon Danmark Kommuneløb - Roskilde"/>
    <s v="Roskilde"/>
    <x v="0"/>
  </r>
  <r>
    <n v="212"/>
    <d v="2020-11-01T00:00:00"/>
    <s v="Letting Run"/>
    <s v="Frederikssund"/>
    <x v="0"/>
  </r>
  <r>
    <n v="213"/>
    <d v="2020-11-07T00:00:00"/>
    <s v="Marathon PopUp - Hamsterton "/>
    <s v="Albertslund"/>
    <x v="0"/>
  </r>
  <r>
    <n v="214"/>
    <d v="2020-11-15T00:00:00"/>
    <s v="Marathon Popup - Allerød"/>
    <s v="Allerød"/>
    <x v="0"/>
  </r>
  <r>
    <n v="215"/>
    <d v="2020-11-29T00:00:00"/>
    <s v="Marathon PopUp - Vridsløselille Statsfængsel "/>
    <s v="Albertslund"/>
    <x v="0"/>
  </r>
  <r>
    <n v="216"/>
    <d v="2020-12-12T00:00:00"/>
    <s v="Marathon Danmark Løbeshop"/>
    <s v="Hørsholm"/>
    <x v="0"/>
  </r>
  <r>
    <n v="217"/>
    <d v="2020-12-13T00:00:00"/>
    <s v="Marathon PopUp - Gribskov"/>
    <s v="Gribskov"/>
    <x v="0"/>
  </r>
  <r>
    <n v="218"/>
    <d v="2020-12-30T00:00:00"/>
    <s v="KD28 Marathon - DR Byen"/>
    <s v="København"/>
    <x v="0"/>
  </r>
  <r>
    <n v="219"/>
    <d v="2021-03-07T00:00:00"/>
    <s v="SH-Løb Ishøj"/>
    <s v="Ishøj"/>
    <x v="0"/>
  </r>
  <r>
    <n v="220"/>
    <d v="2021-03-14T00:00:00"/>
    <s v="Marathon PopUp - Vallensbæk"/>
    <s v="Vallensbæk"/>
    <x v="0"/>
  </r>
  <r>
    <n v="221"/>
    <d v="2021-03-28T00:00:00"/>
    <s v="Marathon PopUp - Copenhill"/>
    <s v="København"/>
    <x v="0"/>
  </r>
  <r>
    <n v="222"/>
    <d v="2021-04-01T00:00:00"/>
    <s v="Fredskov Run and Fun Basic - Valby - Påske trippel dag 2"/>
    <s v="København"/>
    <x v="0"/>
  </r>
  <r>
    <n v="223"/>
    <d v="2021-04-03T00:00:00"/>
    <s v="Marathon Danmark Løbeshop on Tour"/>
    <s v="Syddjurs"/>
    <x v="0"/>
  </r>
  <r>
    <n v="224"/>
    <d v="2021-04-04T00:00:00"/>
    <s v="Marathon Danmark Løbeshop on Tour"/>
    <s v="Vesthimmerland"/>
    <x v="0"/>
  </r>
  <r>
    <n v="225"/>
    <d v="2022-04-24T00:00:00"/>
    <s v="Vienna International Marathon"/>
    <s v="Wien"/>
    <x v="12"/>
  </r>
  <r>
    <n v="226"/>
    <d v="2022-05-15T00:00:00"/>
    <s v="Copenhagen Marathon - 💑💍❤"/>
    <s v="København"/>
    <x v="0"/>
  </r>
  <r>
    <n v="227"/>
    <d v="2022-07-30T00:00:00"/>
    <s v="Bornholm Cannonball - Høst marathon"/>
    <s v="Bornholm"/>
    <x v="0"/>
  </r>
  <r>
    <n v="228"/>
    <d v="2022-08-07T00:00:00"/>
    <s v="Marathon PopUp - Egedal"/>
    <s v="Egedal"/>
    <x v="0"/>
  </r>
  <r>
    <n v="229"/>
    <d v="2022-08-27T00:00:00"/>
    <s v="Anholt Marathon"/>
    <s v="Norddjurs"/>
    <x v="0"/>
  </r>
  <r>
    <n v="230"/>
    <d v="2022-09-04T00:00:00"/>
    <s v="Marathon PopUp Høje-Taastrup"/>
    <s v="Høje-Taastrup"/>
    <x v="0"/>
  </r>
  <r>
    <n v="231"/>
    <d v="2022-09-18T00:00:00"/>
    <s v="Marathon PopUp Dragør"/>
    <s v="Dragør"/>
    <x v="0"/>
  </r>
  <r>
    <n v="232"/>
    <d v="2022-09-25T00:00:00"/>
    <s v="HCA marathon - Og Ulrik Pihl nr. 1000"/>
    <s v="Odense"/>
    <x v="0"/>
  </r>
  <r>
    <n v="233"/>
    <d v="2022-10-09T00:00:00"/>
    <s v="Marathon PopUp - Vestskoven"/>
    <s v="Albertslund"/>
    <x v="0"/>
  </r>
  <r>
    <n v="234"/>
    <d v="2022-10-30T00:00:00"/>
    <s v="Letting Run - Mie Mandix nr. 100"/>
    <s v="Frederikssund"/>
    <x v="0"/>
  </r>
  <r>
    <n v="235"/>
    <d v="2022-11-04T00:00:00"/>
    <s v="Marathon Danmark Kommuneserie Vest - Lemvig"/>
    <s v="Lemvig"/>
    <x v="0"/>
  </r>
  <r>
    <n v="236"/>
    <d v="2022-11-05T00:00:00"/>
    <s v="Marathon Danmark Kommuneserie Vest - Struer"/>
    <s v="Struer"/>
    <x v="0"/>
  </r>
  <r>
    <n v="237"/>
    <d v="2022-11-06T00:00:00"/>
    <s v="Marathon Danmark Kommuneserie Vest - Skive"/>
    <s v="Skive"/>
    <x v="0"/>
  </r>
  <r>
    <n v="238"/>
    <d v="2022-11-13T00:00:00"/>
    <s v="Moffe Marathon - Damhussøen"/>
    <s v="Rødovre "/>
    <x v="0"/>
  </r>
  <r>
    <n v="239"/>
    <d v="2022-11-20T00:00:00"/>
    <s v="Marathon PopUp - Løbsdirector fødselsdag "/>
    <s v="Albertslund"/>
    <x v="0"/>
  </r>
  <r>
    <n v="240"/>
    <d v="2022-11-27T00:00:00"/>
    <s v="Holger Danske Marathon "/>
    <s v="Helsingør"/>
    <x v="0"/>
  </r>
  <r>
    <n v="241"/>
    <d v="2022-12-04T00:00:00"/>
    <s v="Ø-marathon - Møllebro nr 700"/>
    <s v="Tårnby"/>
    <x v="0"/>
  </r>
  <r>
    <n v="242"/>
    <d v="2022-12-11T00:00:00"/>
    <s v="Kokkedal Marathon"/>
    <s v="Fredensborg"/>
    <x v="0"/>
  </r>
  <r>
    <n v="243"/>
    <d v="2022-12-18T00:00:00"/>
    <s v="Kolding Julemarathon 2022"/>
    <s v="Kolding"/>
    <x v="0"/>
  </r>
  <r>
    <n v="244"/>
    <d v="2022-12-23T00:00:00"/>
    <s v="Kerteminde Cannonball - Trine nr. 200"/>
    <s v="Kerteminde"/>
    <x v="0"/>
  </r>
  <r>
    <n v="245"/>
    <d v="2022-12-28T00:00:00"/>
    <s v="Søby Marathon "/>
    <s v="Slagelse"/>
    <x v="0"/>
  </r>
  <r>
    <n v="246"/>
    <d v="2023-01-14T00:00:00"/>
    <s v="LNBK Marathon Bagsværd Sø "/>
    <s v="Gladsaxe"/>
    <x v="0"/>
  </r>
  <r>
    <n v="247"/>
    <d v="2023-01-22T00:00:00"/>
    <s v="Marathon PopUp - Vallensbæk"/>
    <s v="Vallensbæk"/>
    <x v="0"/>
  </r>
  <r>
    <n v="248"/>
    <d v="2023-01-29T00:00:00"/>
    <s v="Marathon PopUp - Glostrup"/>
    <s v="Glostrup"/>
    <x v="0"/>
  </r>
  <r>
    <n v="249"/>
    <d v="2023-02-12T00:00:00"/>
    <s v="SH Løb - Dodekalitterne"/>
    <s v="Lolland"/>
    <x v="0"/>
  </r>
  <r>
    <n v="250"/>
    <d v="2023-02-19T00:00:00"/>
    <s v="SH-Løb Ishøj"/>
    <s v="Ishøj"/>
    <x v="0"/>
  </r>
  <r>
    <n v="251"/>
    <d v="2023-02-25T00:00:00"/>
    <s v="Kokkedal Marathon - Hørsholm"/>
    <s v="Hørsholm"/>
    <x v="0"/>
  </r>
  <r>
    <n v="252"/>
    <d v="2023-03-05T00:00:00"/>
    <s v="Midt i Marathon - Mad og Motion Stillinge"/>
    <s v="Slagelse"/>
    <x v="0"/>
  </r>
  <r>
    <n v="253"/>
    <d v="2023-03-12T00:00:00"/>
    <s v="Fredskov Run and Fun Basic - Valby"/>
    <s v="København"/>
    <x v="0"/>
  </r>
  <r>
    <n v="254"/>
    <d v="2023-03-18T00:00:00"/>
    <s v="Team Mormor Løbet - Grindsted"/>
    <s v="Billund"/>
    <x v="0"/>
  </r>
  <r>
    <n v="255"/>
    <d v="2023-03-24T00:00:00"/>
    <s v="Marathon Danmark - Kommuneserie Øst - Hørsholm"/>
    <s v="Hørsholm"/>
    <x v="0"/>
  </r>
  <r>
    <n v="256"/>
    <d v="2023-03-25T00:00:00"/>
    <s v="Marathon Danmark - Kommuneserie Øst - Allerød"/>
    <s v="Allerød"/>
    <x v="0"/>
  </r>
  <r>
    <n v="257"/>
    <d v="2023-03-26T00:00:00"/>
    <s v="Marathon Danmark - Kommuneserie Øst - Hillerød"/>
    <s v="Hillerød"/>
    <x v="0"/>
  </r>
  <r>
    <n v="258"/>
    <d v="2023-04-06T00:00:00"/>
    <s v="Midtfyn Cannonball"/>
    <s v="Faaborg-Midtfyn"/>
    <x v="0"/>
  </r>
  <r>
    <n v="259"/>
    <d v="2023-04-23T00:00:00"/>
    <s v="Krakow Marathon"/>
    <s v="Krakow"/>
    <x v="13"/>
  </r>
  <r>
    <n v="260"/>
    <d v="2023-05-05T00:00:00"/>
    <s v="Roskilde Marathon - Anne-Marie nr. 300"/>
    <s v="Roskilde"/>
    <x v="0"/>
  </r>
  <r>
    <n v="261"/>
    <d v="2023-05-14T00:00:00"/>
    <s v="Copenhagen Marathon"/>
    <s v="København"/>
    <x v="0"/>
  </r>
  <r>
    <n v="262"/>
    <d v="2023-05-19T00:00:00"/>
    <s v="Vestvoldsmarathon "/>
    <s v="Brøndby"/>
    <x v="0"/>
  </r>
  <r>
    <n v="263"/>
    <d v="2023-05-28T00:00:00"/>
    <s v="Hvalsø Marathon - På tur i Sagnlandet"/>
    <s v="Lejre"/>
    <x v="0"/>
  </r>
  <r>
    <n v="264"/>
    <d v="2023-06-03T00:00:00"/>
    <s v="Tosseløb - Søren Nielsen nr. 100"/>
    <s v="Ringsted"/>
    <x v="0"/>
  </r>
  <r>
    <n v="265"/>
    <d v="2023-06-10T00:00:00"/>
    <s v="Sjælsø Marathon"/>
    <s v="Rudersdal"/>
    <x v="0"/>
  </r>
  <r>
    <n v="266"/>
    <d v="2023-06-24T00:00:00"/>
    <s v="PE Marathon"/>
    <s v="Tårnby"/>
    <x v="0"/>
  </r>
  <r>
    <n v="267"/>
    <d v="2023-07-02T00:00:00"/>
    <s v="K2 Marathon Nr 100"/>
    <s v="Ballerup"/>
    <x v="0"/>
  </r>
  <r>
    <n v="268"/>
    <d v="2003-07-06T00:00:00"/>
    <s v="Regionsløb - Region Sjælland - Sorø"/>
    <s v="Sorø"/>
    <x v="0"/>
  </r>
  <r>
    <n v="269"/>
    <d v="2023-07-07T00:00:00"/>
    <s v="Regionsløb - Region Syddanmark - Nyborg"/>
    <s v="Nyborg"/>
    <x v="0"/>
  </r>
  <r>
    <n v="270"/>
    <d v="2023-07-08T00:00:00"/>
    <s v="Regionsløb - Region Midtjylland - Holstebro"/>
    <s v="Holstebro"/>
    <x v="0"/>
  </r>
  <r>
    <n v="271"/>
    <d v="2023-07-09T00:00:00"/>
    <s v="Regionsløb - Region Nordjylland - Rebild"/>
    <s v="Rebild"/>
    <x v="0"/>
  </r>
  <r>
    <n v="272"/>
    <d v="2023-07-15T00:00:00"/>
    <s v="Hareskovby Marathon Pernille Krogh nr 300 og Klaus Johansen nr. 300"/>
    <s v="Furesø"/>
    <x v="0"/>
  </r>
  <r>
    <n v="273"/>
    <d v="2023-07-18T00:00:00"/>
    <s v="Tosseløb"/>
    <s v="Ringsted"/>
    <x v="0"/>
  </r>
  <r>
    <n v="274"/>
    <d v="2023-07-28T00:00:00"/>
    <s v="Ø-Marathon"/>
    <s v="Tårnby"/>
    <x v="0"/>
  </r>
  <r>
    <n v="275"/>
    <d v="2023-07-30T00:00:00"/>
    <s v="Karise Marathon"/>
    <s v="Faxe"/>
    <x v="0"/>
  </r>
  <r>
    <n v="276"/>
    <d v="2023-08-13T00:00:00"/>
    <s v="Skinnermarathon "/>
    <s v="Greve"/>
    <x v="0"/>
  </r>
  <r>
    <n v="277"/>
    <d v="2023-08-19T00:00:00"/>
    <s v="Tosseløb på Tur - Borup - Jan Boll nr. 100"/>
    <s v="Køge"/>
    <x v="0"/>
  </r>
  <r>
    <n v="278"/>
    <d v="2023-08-27T00:00:00"/>
    <s v="Marathon PopUp - Discount"/>
    <s v="Vallensbæk"/>
    <x v="0"/>
  </r>
  <r>
    <n v="279"/>
    <d v="2023-08-30T00:00:00"/>
    <s v="Ø-Marathon - Onsdags sneglen"/>
    <s v="Tårnby"/>
    <x v="0"/>
  </r>
  <r>
    <n v="280"/>
    <d v="2023-09-02T00:00:00"/>
    <s v="Lettingrun "/>
    <s v="Frederikssund"/>
    <x v="0"/>
  </r>
  <r>
    <n v="281"/>
    <d v="2023-09-24T00:00:00"/>
    <s v="Team Førslev Motion - Paw Jeppesen løber maraton nr. 200 "/>
    <s v="Faxe"/>
    <x v="0"/>
  </r>
  <r>
    <n v="282"/>
    <d v="2023-09-30T00:00:00"/>
    <s v="PE Marathon"/>
    <s v="Tårnby"/>
    <x v="0"/>
  </r>
  <r>
    <n v="283"/>
    <d v="2023-10-01T00:00:00"/>
    <s v="Letingrun "/>
    <s v="Frederikssund"/>
    <x v="0"/>
  </r>
  <r>
    <n v="284"/>
    <d v="2023-10-07T00:00:00"/>
    <s v="Eventyr Kvarteres marathon "/>
    <s v="Herlev"/>
    <x v="0"/>
  </r>
  <r>
    <n v="285"/>
    <d v="2023-10-08T00:00:00"/>
    <s v="Marathon PopUp - Discount"/>
    <s v="Vallensbæk"/>
    <x v="0"/>
  </r>
  <r>
    <n v="286"/>
    <d v="2023-10-10T00:00:00"/>
    <s v="Tosseløb"/>
    <s v="Ringsted"/>
    <x v="0"/>
  </r>
  <r>
    <n v="287"/>
    <d v="2023-10-14T00:00:00"/>
    <s v="Fredskov 2500 Basic "/>
    <s v="København"/>
    <x v="0"/>
  </r>
  <r>
    <n v="288"/>
    <d v="2023-10-16T00:00:00"/>
    <s v="Ø-Marathon - Motionsmandag"/>
    <s v="Tårnby"/>
    <x v="0"/>
  </r>
  <r>
    <n v="289"/>
    <d v="2023-10-22T00:00:00"/>
    <s v="Ljubljana International Marathon"/>
    <s v="Ljubljana"/>
    <x v="14"/>
  </r>
  <r>
    <n v="290"/>
    <d v="2023-10-27T00:00:00"/>
    <s v="Marathon Danmark - Kommuneserie Vest - Fanø"/>
    <s v="Fanø"/>
    <x v="0"/>
  </r>
  <r>
    <n v="291"/>
    <d v="2023-10-28T00:00:00"/>
    <s v="Marathon Danmark - Kommuneserie Vest - Varde"/>
    <s v="Varde"/>
    <x v="0"/>
  </r>
  <r>
    <n v="292"/>
    <d v="2023-10-29T00:00:00"/>
    <s v="Marathon Danmark - Kommuneserie Vest - Vejen"/>
    <s v="Vejen"/>
    <x v="0"/>
  </r>
  <r>
    <n v="293"/>
    <d v="2023-11-05T00:00:00"/>
    <s v="Marathon PopUp - Discount"/>
    <s v="Albertslund"/>
    <x v="0"/>
  </r>
  <r>
    <n v="294"/>
    <d v="2023-11-11T00:00:00"/>
    <s v="Fredskov 2500 Basic "/>
    <s v="København"/>
    <x v="0"/>
  </r>
  <r>
    <n v="295"/>
    <d v="2023-11-18T00:00:00"/>
    <s v="Klub 100 Marathon - General forsamling 2023"/>
    <s v="Sorø"/>
    <x v="0"/>
  </r>
  <r>
    <n v="296"/>
    <d v="2023-12-03T00:00:00"/>
    <s v="Roskilde Marathon - Anne-Marie nr. 300"/>
    <s v="Roskilde"/>
    <x v="0"/>
  </r>
  <r>
    <n v="297"/>
    <d v="2023-12-10T00:00:00"/>
    <s v="Malaga International Marathon"/>
    <s v="Malaga"/>
    <x v="15"/>
  </r>
  <r>
    <n v="298"/>
    <d v="2023-12-20T00:00:00"/>
    <s v="Frederiksberg Marathon - Rummelighedsmarathon - Kirkegården"/>
    <s v="Frederiksberg"/>
    <x v="0"/>
  </r>
  <r>
    <n v="299"/>
    <d v="2023-12-23T00:00:00"/>
    <s v="Ø-Marathon - Juleløb"/>
    <s v="Tårnby"/>
    <x v="0"/>
  </r>
  <r>
    <n v="300"/>
    <d v="2023-12-26T00:00:00"/>
    <s v="Marathon PopUp - Henrik Birkedal nr 300 ⭐⭐⭐"/>
    <s v="Høje-Taastrup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EB0CC6-4756-43B8-93D9-2AF0689F6C9C}" name="Pivottabel11" cacheId="6" applyNumberFormats="0" applyBorderFormats="0" applyFontFormats="0" applyPatternFormats="0" applyAlignmentFormats="0" applyWidthHeightFormats="1" dataCaption="Værdier" updatedVersion="8" minRefreshableVersion="3" useAutoFormatting="1" itemPrintTitles="1" createdVersion="8" indent="0" outline="1" outlineData="1" multipleFieldFilters="0" rowHeaderCaption="Sekund tal">
  <location ref="AZ11:BA72" firstHeaderRow="1" firstDataRow="1" firstDataCol="1"/>
  <pivotFields count="2">
    <pivotField showAll="0"/>
    <pivotField axis="axisRow" dataField="1" showAll="0" sortType="ascending">
      <items count="61">
        <item x="18"/>
        <item x="10"/>
        <item x="8"/>
        <item x="53"/>
        <item x="59"/>
        <item x="43"/>
        <item x="41"/>
        <item x="31"/>
        <item x="25"/>
        <item x="39"/>
        <item x="44"/>
        <item x="30"/>
        <item x="2"/>
        <item x="46"/>
        <item x="37"/>
        <item x="36"/>
        <item x="1"/>
        <item x="21"/>
        <item x="54"/>
        <item x="49"/>
        <item x="14"/>
        <item x="5"/>
        <item x="27"/>
        <item x="24"/>
        <item x="26"/>
        <item x="51"/>
        <item x="50"/>
        <item x="56"/>
        <item x="20"/>
        <item x="13"/>
        <item x="22"/>
        <item x="38"/>
        <item x="35"/>
        <item x="45"/>
        <item x="42"/>
        <item x="19"/>
        <item x="4"/>
        <item x="15"/>
        <item x="17"/>
        <item x="16"/>
        <item x="48"/>
        <item x="58"/>
        <item x="9"/>
        <item x="6"/>
        <item x="3"/>
        <item x="55"/>
        <item x="11"/>
        <item x="34"/>
        <item x="33"/>
        <item x="28"/>
        <item x="47"/>
        <item x="57"/>
        <item x="29"/>
        <item x="52"/>
        <item x="32"/>
        <item x="7"/>
        <item x="12"/>
        <item x="23"/>
        <item x="40"/>
        <item x="0"/>
        <item t="default"/>
      </items>
    </pivotField>
  </pivotFields>
  <rowFields count="1">
    <field x="1"/>
  </rowFields>
  <rowItems count="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 t="grand">
      <x/>
    </i>
  </rowItems>
  <colItems count="1">
    <i/>
  </colItems>
  <dataFields count="1">
    <dataField name="Antal " fld="1" subtotal="count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Pivottabel2" cacheId="1" applyNumberFormats="0" applyBorderFormats="0" applyFontFormats="0" applyPatternFormats="0" applyAlignmentFormats="0" applyWidthHeightFormats="1" dataCaption="Værdier" updatedVersion="8" minRefreshableVersion="3" useAutoFormatting="1" itemPrintTitles="1" createdVersion="6" indent="0" outline="1" outlineData="1" multipleFieldFilters="0" rowHeaderCaption="År">
  <location ref="I27:J37" firstHeaderRow="1" firstDataRow="1" firstDataCol="1"/>
  <pivotFields count="3">
    <pivotField showAll="0" defaultSubtotal="0"/>
    <pivotField showAll="0" defaultSubtotal="0"/>
    <pivotField axis="axisRow" dataField="1" showAll="0" defaultSubtotal="0">
      <items count="10">
        <item x="0"/>
        <item x="1"/>
        <item x="2"/>
        <item x="3"/>
        <item h="1" x="9"/>
        <item x="4"/>
        <item x="5"/>
        <item x="6"/>
        <item x="7"/>
        <item x="8"/>
      </items>
    </pivotField>
  </pivotFields>
  <rowFields count="1">
    <field x="2"/>
  </rowFields>
  <rowItems count="10">
    <i>
      <x/>
    </i>
    <i>
      <x v="1"/>
    </i>
    <i>
      <x v="2"/>
    </i>
    <i>
      <x v="3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Antal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2000000}" name="Pivottabel3" cacheId="2" applyNumberFormats="0" applyBorderFormats="0" applyFontFormats="0" applyPatternFormats="0" applyAlignmentFormats="0" applyWidthHeightFormats="1" dataCaption="Værdier" updatedVersion="8" minRefreshableVersion="3" useAutoFormatting="1" itemPrintTitles="1" createdVersion="6" indent="0" outline="1" outlineData="1" multipleFieldFilters="0" rowHeaderCaption="Måned">
  <location ref="I39:J52" firstHeaderRow="1" firstDataRow="1" firstDataCol="1"/>
  <pivotFields count="3">
    <pivotField showAll="0"/>
    <pivotField axis="axisRow" dataField="1" showAll="0" sortType="ascending">
      <items count="14">
        <item x="5"/>
        <item x="6"/>
        <item x="7"/>
        <item x="8"/>
        <item x="0"/>
        <item x="3"/>
        <item x="4"/>
        <item x="9"/>
        <item x="10"/>
        <item x="1"/>
        <item x="11"/>
        <item x="2"/>
        <item h="1" x="12"/>
        <item t="default"/>
      </items>
    </pivotField>
    <pivotField showAl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Antal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3000000}" name="Pivottabel4" cacheId="3" applyNumberFormats="0" applyBorderFormats="0" applyFontFormats="0" applyPatternFormats="0" applyAlignmentFormats="0" applyWidthHeightFormats="1" dataCaption="Værdier" updatedVersion="8" minRefreshableVersion="3" useAutoFormatting="1" itemPrintTitles="1" createdVersion="6" indent="0" outline="1" outlineData="1" multipleFieldFilters="0" rowHeaderCaption="Dag i måneden">
  <location ref="L23:M55" firstHeaderRow="1" firstDataRow="1" firstDataCol="1"/>
  <pivotFields count="3">
    <pivotField axis="axisRow" dataField="1" showAll="0" sortType="ascending">
      <items count="33">
        <item x="3"/>
        <item x="5"/>
        <item x="6"/>
        <item x="24"/>
        <item x="28"/>
        <item x="29"/>
        <item x="4"/>
        <item x="20"/>
        <item x="30"/>
        <item x="19"/>
        <item x="10"/>
        <item x="22"/>
        <item x="13"/>
        <item x="17"/>
        <item x="11"/>
        <item x="7"/>
        <item x="15"/>
        <item x="27"/>
        <item x="14"/>
        <item x="21"/>
        <item x="23"/>
        <item x="12"/>
        <item x="2"/>
        <item x="0"/>
        <item x="9"/>
        <item x="1"/>
        <item x="18"/>
        <item x="25"/>
        <item x="8"/>
        <item x="16"/>
        <item x="26"/>
        <item h="1" x="31"/>
        <item t="default"/>
      </items>
    </pivotField>
    <pivotField showAll="0"/>
    <pivotField showAll="0"/>
  </pivotFields>
  <rowFields count="1">
    <field x="0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Items count="1">
    <i/>
  </colItems>
  <dataFields count="1">
    <dataField name="Antal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36347D-0EDB-4829-82A8-3CC46AB85F22}" name="Pivottabel1" cacheId="7" applyNumberFormats="0" applyBorderFormats="0" applyFontFormats="0" applyPatternFormats="0" applyAlignmentFormats="0" applyWidthHeightFormats="1" dataCaption="Værdier" updatedVersion="8" minRefreshableVersion="3" useAutoFormatting="1" itemPrintTitles="1" createdVersion="6" indent="0" outline="1" outlineData="1" multipleFieldFilters="0" rowHeaderCaption="Land">
  <location ref="I10:J23" firstHeaderRow="1" firstDataRow="1" firstDataCol="1"/>
  <pivotFields count="6">
    <pivotField showAll="0"/>
    <pivotField showAll="0"/>
    <pivotField showAll="0"/>
    <pivotField axis="axisRow" showAll="0">
      <items count="13">
        <item x="0"/>
        <item x="1"/>
        <item x="2"/>
        <item x="11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ragToRow="0" dragToCol="0" dragToPage="0" showAll="0" defaultSubtotal="0"/>
  </pivotFields>
  <rowFields count="1">
    <field x="3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Antal" fld="4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4000000}" name="Pivottabel6" cacheId="0" applyNumberFormats="0" applyBorderFormats="0" applyFontFormats="0" applyPatternFormats="0" applyAlignmentFormats="0" applyWidthHeightFormats="1" dataCaption="Værdier" updatedVersion="8" minRefreshableVersion="3" useAutoFormatting="1" itemPrintTitles="1" createdVersion="6" indent="0" outline="1" outlineData="1" multipleFieldFilters="0" rowHeaderCaption="Ugedag">
  <location ref="L10:M18" firstHeaderRow="1" firstDataRow="1" firstDataCol="1"/>
  <pivotFields count="4">
    <pivotField showAll="0"/>
    <pivotField showAll="0"/>
    <pivotField showAll="0"/>
    <pivotField axis="axisRow" dataField="1" showAll="0">
      <items count="9">
        <item x="1"/>
        <item x="2"/>
        <item x="4"/>
        <item x="5"/>
        <item x="3"/>
        <item x="0"/>
        <item h="1" x="7"/>
        <item x="6"/>
        <item t="default"/>
      </items>
    </pivotField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7"/>
    </i>
    <i t="grand">
      <x/>
    </i>
  </rowItems>
  <colItems count="1">
    <i/>
  </colItems>
  <dataFields count="1">
    <dataField name="Antal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44798E-A636-49F9-BF20-A2672F8612C4}" name="Pivottabel7" cacheId="4" applyNumberFormats="0" applyBorderFormats="0" applyFontFormats="0" applyPatternFormats="0" applyAlignmentFormats="0" applyWidthHeightFormats="1" dataCaption="Værdier" updatedVersion="8" minRefreshableVersion="3" useAutoFormatting="1" itemPrintTitles="1" createdVersion="8" indent="0" outline="1" outlineData="1" multipleFieldFilters="0" rowHeaderCaption="Minuttal">
  <location ref="AQ11:AR68" firstHeaderRow="1" firstDataRow="1" firstDataCol="1"/>
  <pivotFields count="4">
    <pivotField axis="axisRow" dataField="1" showAll="0">
      <items count="57">
        <item x="25"/>
        <item x="37"/>
        <item x="6"/>
        <item x="54"/>
        <item x="46"/>
        <item x="44"/>
        <item x="7"/>
        <item x="43"/>
        <item x="24"/>
        <item x="53"/>
        <item x="35"/>
        <item x="50"/>
        <item x="51"/>
        <item x="1"/>
        <item x="26"/>
        <item x="13"/>
        <item x="52"/>
        <item x="12"/>
        <item x="48"/>
        <item x="42"/>
        <item x="31"/>
        <item x="40"/>
        <item x="45"/>
        <item x="49"/>
        <item x="15"/>
        <item x="16"/>
        <item x="21"/>
        <item x="10"/>
        <item x="20"/>
        <item x="36"/>
        <item x="11"/>
        <item x="9"/>
        <item x="14"/>
        <item x="18"/>
        <item x="30"/>
        <item x="34"/>
        <item x="4"/>
        <item x="33"/>
        <item x="19"/>
        <item x="22"/>
        <item x="0"/>
        <item x="47"/>
        <item x="5"/>
        <item x="17"/>
        <item x="38"/>
        <item x="39"/>
        <item x="29"/>
        <item x="28"/>
        <item x="32"/>
        <item x="27"/>
        <item x="23"/>
        <item x="2"/>
        <item x="41"/>
        <item x="8"/>
        <item x="3"/>
        <item x="55"/>
        <item t="default"/>
      </items>
    </pivotField>
    <pivotField showAll="0"/>
    <pivotField showAll="0"/>
    <pivotField showAll="0"/>
  </pivotFields>
  <rowFields count="1">
    <field x="0"/>
  </rowFields>
  <rowItems count="5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 t="grand">
      <x/>
    </i>
  </rowItems>
  <colItems count="1">
    <i/>
  </colItems>
  <dataFields count="1">
    <dataField name="Antal gang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D6368FA-E51A-4F4E-BF09-7CC801FB7647}" name="Pivottabel5" cacheId="9" applyNumberFormats="0" applyBorderFormats="0" applyFontFormats="0" applyPatternFormats="0" applyAlignmentFormats="0" applyWidthHeightFormats="1" dataCaption="Værdier" updatedVersion="8" minRefreshableVersion="3" useAutoFormatting="1" itemPrintTitles="1" createdVersion="6" indent="0" outline="1" outlineData="1" multipleFieldFilters="0" rowHeaderCaption="Dato">
  <location ref="O40:P72" firstHeaderRow="1" firstDataRow="1" firstDataCol="1"/>
  <pivotFields count="4">
    <pivotField axis="axisRow" dataField="1" showAll="0" sortType="ascending">
      <items count="33">
        <item x="9"/>
        <item x="20"/>
        <item x="21"/>
        <item x="24"/>
        <item x="10"/>
        <item x="12"/>
        <item x="19"/>
        <item x="22"/>
        <item x="5"/>
        <item x="28"/>
        <item x="4"/>
        <item x="26"/>
        <item x="27"/>
        <item x="29"/>
        <item x="23"/>
        <item x="15"/>
        <item x="14"/>
        <item x="8"/>
        <item x="25"/>
        <item x="3"/>
        <item x="6"/>
        <item x="11"/>
        <item x="0"/>
        <item x="16"/>
        <item x="1"/>
        <item x="17"/>
        <item x="13"/>
        <item x="18"/>
        <item x="7"/>
        <item x="2"/>
        <item x="30"/>
        <item h="1" x="31"/>
        <item t="default"/>
      </items>
    </pivotField>
    <pivotField showAll="0"/>
    <pivotField showAll="0"/>
    <pivotField showAll="0"/>
  </pivotFields>
  <rowFields count="1">
    <field x="0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Items count="1">
    <i/>
  </colItems>
  <dataFields count="1">
    <dataField name="Antal" fld="0" subtotal="count" baseField="0" baseItem="0"/>
  </dataFields>
  <formats count="7">
    <format dxfId="42">
      <pivotArea type="all" dataOnly="0" outline="0" fieldPosition="0"/>
    </format>
    <format dxfId="41">
      <pivotArea outline="0" collapsedLevelsAreSubtotals="1" fieldPosition="0"/>
    </format>
    <format dxfId="40">
      <pivotArea field="0" type="button" dataOnly="0" labelOnly="1" outline="0" axis="axisRow" fieldPosition="0"/>
    </format>
    <format dxfId="39">
      <pivotArea dataOnly="0" labelOnly="1" outline="0" axis="axisValues" fieldPosition="0"/>
    </format>
    <format dxfId="38">
      <pivotArea dataOnly="0" labelOnly="1" fieldPosition="0">
        <references count="1">
          <reference field="0" count="0"/>
        </references>
      </pivotArea>
    </format>
    <format dxfId="37">
      <pivotArea dataOnly="0" labelOnly="1" grandRow="1" outline="0" fieldPosition="0"/>
    </format>
    <format dxfId="3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CEB8CC-5D6F-4D9F-9E7A-8B0CD86688F1}" name="Pivottabel1" cacheId="8" applyNumberFormats="0" applyBorderFormats="0" applyFontFormats="0" applyPatternFormats="0" applyAlignmentFormats="0" applyWidthHeightFormats="1" dataCaption="Værdier" updatedVersion="8" minRefreshableVersion="3" useAutoFormatting="1" itemPrintTitles="1" createdVersion="6" indent="0" outline="1" outlineData="1" multipleFieldFilters="0" rowHeaderCaption="Land">
  <location ref="N15:O32" firstHeaderRow="1" firstDataRow="1" firstDataCol="1"/>
  <pivotFields count="6">
    <pivotField showAll="0"/>
    <pivotField showAll="0"/>
    <pivotField showAll="0"/>
    <pivotField dataField="1" showAll="0"/>
    <pivotField axis="axisRow" showAll="0">
      <items count="18">
        <item x="0"/>
        <item x="2"/>
        <item x="3"/>
        <item x="4"/>
        <item x="5"/>
        <item x="1"/>
        <item h="1" m="1" x="16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dragToRow="0" dragToCol="0" dragToPage="0" showAll="0" defaultSubtotal="0"/>
  </pivotFields>
  <rowFields count="1">
    <field x="4"/>
  </rowFields>
  <rowItems count="17">
    <i>
      <x/>
    </i>
    <i>
      <x v="1"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Antal af Kommune/by" fld="3" subtotal="count" baseField="0" baseItem="0"/>
  </dataFields>
  <formats count="7">
    <format dxfId="49">
      <pivotArea type="all" dataOnly="0" outline="0" fieldPosition="0"/>
    </format>
    <format dxfId="48">
      <pivotArea outline="0" collapsedLevelsAreSubtotals="1" fieldPosition="0"/>
    </format>
    <format dxfId="47">
      <pivotArea field="4" type="button" dataOnly="0" labelOnly="1" outline="0" axis="axisRow" fieldPosition="0"/>
    </format>
    <format dxfId="46">
      <pivotArea dataOnly="0" labelOnly="1" outline="0" axis="axisValues" fieldPosition="0"/>
    </format>
    <format dxfId="45">
      <pivotArea dataOnly="0" labelOnly="1" fieldPosition="0">
        <references count="1">
          <reference field="4" count="0"/>
        </references>
      </pivotArea>
    </format>
    <format dxfId="44">
      <pivotArea dataOnly="0" labelOnly="1" grandRow="1" outline="0" fieldPosition="0"/>
    </format>
    <format dxfId="4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ED3622-9B27-434D-A33B-142F522B4C48}" name="Pivottabel9" cacheId="6" applyNumberFormats="0" applyBorderFormats="0" applyFontFormats="0" applyPatternFormats="0" applyAlignmentFormats="0" applyWidthHeightFormats="1" dataCaption="Værdier" updatedVersion="8" minRefreshableVersion="3" useAutoFormatting="1" itemPrintTitles="1" createdVersion="8" indent="0" outline="1" outlineData="1" multipleFieldFilters="0" rowHeaderCaption="Minuttal">
  <location ref="AW11:AX60" firstHeaderRow="1" firstDataRow="1" firstDataCol="1"/>
  <pivotFields count="2">
    <pivotField axis="axisRow" dataField="1" showAll="0">
      <items count="49">
        <item x="5"/>
        <item x="47"/>
        <item x="45"/>
        <item x="6"/>
        <item x="46"/>
        <item x="23"/>
        <item x="34"/>
        <item x="44"/>
        <item x="24"/>
        <item x="11"/>
        <item x="10"/>
        <item x="42"/>
        <item x="33"/>
        <item x="38"/>
        <item x="40"/>
        <item x="43"/>
        <item x="13"/>
        <item x="14"/>
        <item x="19"/>
        <item x="8"/>
        <item x="18"/>
        <item x="35"/>
        <item x="9"/>
        <item x="7"/>
        <item x="12"/>
        <item x="16"/>
        <item x="29"/>
        <item x="32"/>
        <item x="3"/>
        <item x="31"/>
        <item x="17"/>
        <item x="20"/>
        <item x="25"/>
        <item x="41"/>
        <item x="4"/>
        <item x="15"/>
        <item x="36"/>
        <item x="37"/>
        <item x="28"/>
        <item x="27"/>
        <item x="30"/>
        <item x="26"/>
        <item x="21"/>
        <item x="1"/>
        <item x="39"/>
        <item x="22"/>
        <item x="2"/>
        <item x="0"/>
        <item t="default"/>
      </items>
    </pivotField>
    <pivotField showAll="0"/>
  </pivotFields>
  <rowFields count="1">
    <field x="0"/>
  </rowFields>
  <rowItems count="4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 t="grand">
      <x/>
    </i>
  </rowItems>
  <colItems count="1">
    <i/>
  </colItems>
  <dataFields count="1">
    <dataField name="Antal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1AD5E3-C262-4669-B975-12CDD872372E}" name="Pivottabel3" cacheId="10" applyNumberFormats="0" applyBorderFormats="0" applyFontFormats="0" applyPatternFormats="0" applyAlignmentFormats="0" applyWidthHeightFormats="1" dataCaption="Værdier" updatedVersion="8" minRefreshableVersion="3" useAutoFormatting="1" itemPrintTitles="1" createdVersion="6" indent="0" outline="1" outlineData="1" multipleFieldFilters="0" rowHeaderCaption="År ">
  <location ref="I40:J59" firstHeaderRow="1" firstDataRow="1" firstDataCol="1"/>
  <pivotFields count="4">
    <pivotField showAll="0"/>
    <pivotField showAll="0"/>
    <pivotField axis="axisRow" dataField="1" showAl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h="1" x="18"/>
        <item x="12"/>
        <item x="13"/>
        <item x="14"/>
        <item x="15"/>
        <item x="16"/>
        <item x="17"/>
        <item t="default"/>
      </items>
    </pivotField>
    <pivotField showAll="0"/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Items count="1">
    <i/>
  </colItems>
  <dataFields count="1">
    <dataField name="Antal" fld="2" subtotal="count" baseField="0" baseItem="0"/>
  </dataFields>
  <formats count="7">
    <format dxfId="56">
      <pivotArea type="all" dataOnly="0" outline="0" fieldPosition="0"/>
    </format>
    <format dxfId="55">
      <pivotArea outline="0" collapsedLevelsAreSubtotals="1" fieldPosition="0"/>
    </format>
    <format dxfId="54">
      <pivotArea field="2" type="button" dataOnly="0" labelOnly="1" outline="0" axis="axisRow" fieldPosition="0"/>
    </format>
    <format dxfId="53">
      <pivotArea dataOnly="0" labelOnly="1" outline="0" axis="axisValues" fieldPosition="0"/>
    </format>
    <format dxfId="52">
      <pivotArea dataOnly="0" labelOnly="1" fieldPosition="0">
        <references count="1">
          <reference field="2" count="0"/>
        </references>
      </pivotArea>
    </format>
    <format dxfId="51">
      <pivotArea dataOnly="0" labelOnly="1" grandRow="1" outline="0" fieldPosition="0"/>
    </format>
    <format dxfId="5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76F9CDF-F7DC-4222-A666-4C8C5EC53A46}" name="Pivottabel8" cacheId="5" applyNumberFormats="0" applyBorderFormats="0" applyFontFormats="0" applyPatternFormats="0" applyAlignmentFormats="0" applyWidthHeightFormats="1" dataCaption="Værdier" updatedVersion="8" minRefreshableVersion="3" useAutoFormatting="1" itemPrintTitles="1" createdVersion="8" indent="0" outline="1" outlineData="1" multipleFieldFilters="0" rowHeaderCaption="Sekund">
  <location ref="AT11:AU72" firstHeaderRow="1" firstDataRow="1" firstDataCol="1"/>
  <pivotFields count="4">
    <pivotField showAll="0"/>
    <pivotField axis="axisRow" dataField="1" showAll="0">
      <items count="61">
        <item x="20"/>
        <item x="12"/>
        <item x="10"/>
        <item x="41"/>
        <item x="47"/>
        <item x="44"/>
        <item x="42"/>
        <item x="32"/>
        <item x="26"/>
        <item x="39"/>
        <item x="45"/>
        <item x="0"/>
        <item x="3"/>
        <item x="48"/>
        <item x="37"/>
        <item x="1"/>
        <item x="2"/>
        <item x="23"/>
        <item x="31"/>
        <item x="51"/>
        <item x="16"/>
        <item x="6"/>
        <item x="28"/>
        <item x="8"/>
        <item x="27"/>
        <item x="53"/>
        <item x="52"/>
        <item x="57"/>
        <item x="22"/>
        <item x="15"/>
        <item x="24"/>
        <item x="38"/>
        <item x="36"/>
        <item x="46"/>
        <item x="43"/>
        <item x="21"/>
        <item x="5"/>
        <item x="17"/>
        <item x="19"/>
        <item x="18"/>
        <item x="50"/>
        <item x="58"/>
        <item x="11"/>
        <item x="7"/>
        <item x="4"/>
        <item x="56"/>
        <item x="13"/>
        <item x="35"/>
        <item x="34"/>
        <item x="29"/>
        <item x="49"/>
        <item x="54"/>
        <item x="30"/>
        <item x="55"/>
        <item x="33"/>
        <item x="9"/>
        <item x="14"/>
        <item x="25"/>
        <item x="40"/>
        <item x="59"/>
        <item t="default"/>
      </items>
    </pivotField>
    <pivotField showAll="0"/>
    <pivotField showAll="0"/>
  </pivotFields>
  <rowFields count="1">
    <field x="1"/>
  </rowFields>
  <rowItems count="6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 t="grand">
      <x/>
    </i>
  </rowItems>
  <colItems count="1">
    <i/>
  </colItems>
  <dataFields count="1">
    <dataField name="Antal" fld="1" subtotal="count" baseField="1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88DA1C-80BA-42E5-A455-6C8023386DAE}" name="Pivottabel4" cacheId="11" applyNumberFormats="0" applyBorderFormats="0" applyFontFormats="0" applyPatternFormats="0" applyAlignmentFormats="0" applyWidthHeightFormats="1" dataCaption="Værdier" updatedVersion="8" minRefreshableVersion="3" useAutoFormatting="1" itemPrintTitles="1" createdVersion="6" indent="0" outline="1" outlineData="1" multipleFieldFilters="0" rowHeaderCaption="Måned">
  <location ref="L40:M53" firstHeaderRow="1" firstDataRow="1" firstDataCol="1"/>
  <pivotFields count="4">
    <pivotField showAll="0"/>
    <pivotField axis="axisRow" dataField="1" showAll="0" sortType="ascending">
      <items count="15">
        <item x="5"/>
        <item x="6"/>
        <item x="7"/>
        <item x="2"/>
        <item x="0"/>
        <item x="4"/>
        <item x="8"/>
        <item x="9"/>
        <item x="1"/>
        <item x="3"/>
        <item x="11"/>
        <item x="10"/>
        <item m="1" x="13"/>
        <item h="1" x="12"/>
        <item t="default"/>
      </items>
    </pivotField>
    <pivotField showAll="0"/>
    <pivotField showAl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Antal" fld="1" subtotal="count" baseField="0" baseItem="0"/>
  </dataFields>
  <formats count="7">
    <format dxfId="63">
      <pivotArea type="all" dataOnly="0" outline="0" fieldPosition="0"/>
    </format>
    <format dxfId="62">
      <pivotArea outline="0" collapsedLevelsAreSubtotals="1" fieldPosition="0"/>
    </format>
    <format dxfId="61">
      <pivotArea field="1" type="button" dataOnly="0" labelOnly="1" outline="0" axis="axisRow" fieldPosition="0"/>
    </format>
    <format dxfId="60">
      <pivotArea dataOnly="0" labelOnly="1" outline="0" axis="axisValues" fieldPosition="0"/>
    </format>
    <format dxfId="59">
      <pivotArea dataOnly="0" labelOnly="1" fieldPosition="0">
        <references count="1">
          <reference field="1" count="0"/>
        </references>
      </pivotArea>
    </format>
    <format dxfId="58">
      <pivotArea dataOnly="0" labelOnly="1" grandRow="1" outline="0" fieldPosition="0"/>
    </format>
    <format dxfId="5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AFB624-FCA9-4CE3-B6D9-1F4043F54E7B}" name="Pivottabel2" cacheId="12" applyNumberFormats="0" applyBorderFormats="0" applyFontFormats="0" applyPatternFormats="0" applyAlignmentFormats="0" applyWidthHeightFormats="1" dataCaption="Værdier" updatedVersion="8" minRefreshableVersion="3" useAutoFormatting="1" itemPrintTitles="1" createdVersion="6" indent="0" outline="1" outlineData="1" multipleFieldFilters="0" rowHeaderCaption="Ugedag">
  <location ref="L55:M63" firstHeaderRow="1" firstDataRow="1" firstDataCol="1"/>
  <pivotFields count="4">
    <pivotField showAll="0"/>
    <pivotField showAll="0"/>
    <pivotField showAll="0"/>
    <pivotField axis="axisRow" dataField="1" showAll="0">
      <items count="9">
        <item x="4"/>
        <item x="6"/>
        <item x="2"/>
        <item x="3"/>
        <item x="5"/>
        <item x="1"/>
        <item x="0"/>
        <item h="1" x="7"/>
        <item t="default"/>
      </items>
    </pivotField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Antal af ugedag" fld="3" subtotal="count" baseField="0" baseItem="0"/>
  </dataFields>
  <formats count="8">
    <format dxfId="71">
      <pivotArea type="all" dataOnly="0" outline="0" fieldPosition="0"/>
    </format>
    <format dxfId="70">
      <pivotArea outline="0" collapsedLevelsAreSubtotals="1" fieldPosition="0"/>
    </format>
    <format dxfId="69">
      <pivotArea field="3" type="button" dataOnly="0" labelOnly="1" outline="0" axis="axisRow" fieldPosition="0"/>
    </format>
    <format dxfId="68">
      <pivotArea dataOnly="0" labelOnly="1" fieldPosition="0">
        <references count="1">
          <reference field="3" count="0"/>
        </references>
      </pivotArea>
    </format>
    <format dxfId="67">
      <pivotArea dataOnly="0" labelOnly="1" grandRow="1" outline="0" fieldPosition="0"/>
    </format>
    <format dxfId="66">
      <pivotArea dataOnly="0" labelOnly="1" outline="0" axis="axisValues" fieldPosition="0"/>
    </format>
    <format dxfId="65">
      <pivotArea outline="0" collapsedLevelsAreSubtotals="1" fieldPosition="0"/>
    </format>
    <format dxfId="6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5F0E118-E5CD-4EBE-A2EF-CC989D0592E0}" name="Tabel2" displayName="Tabel2" ref="I16:K23" totalsRowCount="1" headerRowDxfId="35" dataDxfId="34">
  <tableColumns count="3">
    <tableColumn id="1" xr3:uid="{00000000-0010-0000-0000-000001000000}" name="Tid" dataDxfId="33" totalsRowDxfId="32"/>
    <tableColumn id="2" xr3:uid="{00000000-0010-0000-0000-000002000000}" name="Antal" totalsRowFunction="sum" dataDxfId="31" totalsRowDxfId="30">
      <calculatedColumnFormula>COUNTIFS($F$9:$F$410,"&gt;=1:59:00",$F$9:$F$410,"&lt;=02:59:59")</calculatedColumnFormula>
    </tableColumn>
    <tableColumn id="3" xr3:uid="{00000000-0010-0000-0000-000003000000}" name="Procent" dataDxfId="29" totalsRowDxfId="28" dataCellStyle="Procent">
      <calculatedColumnFormula>J17/$J$8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792E998-0CE9-4A84-B4A8-3A7A44D3AE1E}" name="Tabel22" displayName="Tabel22" ref="I25:K34" totalsRowCount="1" headerRowDxfId="27" dataDxfId="26">
  <tableColumns count="3">
    <tableColumn id="1" xr3:uid="{00000000-0010-0000-0100-000001000000}" name="Tid" dataDxfId="25" totalsRowDxfId="24"/>
    <tableColumn id="2" xr3:uid="{00000000-0010-0000-0100-000002000000}" name="Antal" totalsRowFunction="sum" dataDxfId="23" totalsRowDxfId="22"/>
    <tableColumn id="3" xr3:uid="{00000000-0010-0000-0100-000003000000}" name="Procent" dataDxfId="21" totalsRowDxfId="20" dataCellStyle="Procent">
      <calculatedColumnFormula>J26/$J$8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8311A93-3B5D-4B79-9E66-6A1F50BDD799}" name="Tabel1" displayName="Tabel1" ref="B4:G14" totalsRowShown="0" headerRowDxfId="19">
  <autoFilter ref="B4:G14" xr:uid="{CE3BC6EE-315F-45D5-A217-4A70663C5266}"/>
  <tableColumns count="6">
    <tableColumn id="1" xr3:uid="{D685E79F-D738-49E5-99EF-DC57C61C0CD1}" name="Distance"/>
    <tableColumn id="2" xr3:uid="{F6E0FFAB-CBFF-42A6-A776-D542ACBCEA7D}" name="Tid" dataDxfId="18"/>
    <tableColumn id="3" xr3:uid="{2EC9C07E-F38C-47BC-AEF7-6D0AD80F490A}" name="Minutter pr km"/>
    <tableColumn id="4" xr3:uid="{938B38D8-E54B-42E4-B73C-4917650EBB8A}" name="Dato"/>
    <tableColumn id="5" xr3:uid="{88583F1F-9B2E-4BCB-9FAA-14336D1FDC46}" name="Antal dage. "/>
    <tableColumn id="6" xr3:uid="{02208B33-D030-4C9C-A0AD-486095BE8C75}" name="Kommentar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C86238B-308E-4F44-8D71-0E3F61339EAB}" name="Tabel18" displayName="Tabel18" ref="C1:E99" totalsRowShown="0">
  <autoFilter ref="C1:E99" xr:uid="{CCA0F982-1FC0-4898-9834-2CE1C627E560}"/>
  <tableColumns count="3">
    <tableColumn id="4" xr3:uid="{E8F88CEB-D31F-47EA-997E-77560CC3CEFD}" name="Kommune"/>
    <tableColumn id="3" xr3:uid="{CFFA9752-4187-49DA-B39E-7A63F0B07B75}" name="Land"/>
    <tableColumn id="2" xr3:uid="{6FCB8470-0DDB-4B46-8FA5-C70BB38C7347}" name="Antal løb" dataDxfId="17">
      <calculatedColumnFormula>IF(B2="Ja",2,IF(B2="Planlagt",1,0))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el225" displayName="Tabel225" ref="O15:Q24" totalsRowCount="1" headerRowDxfId="16" dataDxfId="15">
  <autoFilter ref="O15:Q23" xr:uid="{00000000-0009-0000-0100-000004000000}"/>
  <tableColumns count="3">
    <tableColumn id="1" xr3:uid="{00000000-0010-0000-0300-000001000000}" name="Tid" dataDxfId="14" totalsRowDxfId="13"/>
    <tableColumn id="2" xr3:uid="{00000000-0010-0000-0300-000002000000}" name="Antal" totalsRowFunction="sum" dataDxfId="12" totalsRowDxfId="11"/>
    <tableColumn id="3" xr3:uid="{00000000-0010-0000-0300-000003000000}" name="Procent" dataDxfId="10" totalsRowDxfId="9" dataCellStyle="Procent">
      <calculatedColumnFormula>P16/$J$3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2256" displayName="Tabel2256" ref="O4:Q14" totalsRowCount="1" headerRowDxfId="8" dataDxfId="7">
  <autoFilter ref="O4:Q13" xr:uid="{00000000-0009-0000-0100-000005000000}"/>
  <tableColumns count="3">
    <tableColumn id="1" xr3:uid="{00000000-0010-0000-0400-000001000000}" name="Tid" dataDxfId="6" totalsRowDxfId="5"/>
    <tableColumn id="2" xr3:uid="{00000000-0010-0000-0400-000002000000}" name="Antal" totalsRowFunction="sum" dataDxfId="4" totalsRowDxfId="3"/>
    <tableColumn id="3" xr3:uid="{00000000-0010-0000-0400-000003000000}" name="Procent" dataDxfId="2" totalsRowDxfId="1" dataCellStyle="Procent">
      <calculatedColumnFormula>P5/$J$3</calculatedColumnFormula>
    </tableColumn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0D9B5BD-13E3-4F10-8B8C-01967511D671}" name="Tabel189" displayName="Tabel189" ref="C1:E99" totalsRowShown="0">
  <autoFilter ref="C1:E99" xr:uid="{CCA0F982-1FC0-4898-9834-2CE1C627E560}"/>
  <tableColumns count="3">
    <tableColumn id="4" xr3:uid="{32ECE5E2-8BFC-440F-A140-DCACFFDC4A17}" name="Kommune"/>
    <tableColumn id="3" xr3:uid="{BE69E1F1-5F35-4017-9C7D-9839FC9DDD4C}" name="Land"/>
    <tableColumn id="2" xr3:uid="{6D82F436-353F-48A3-8837-D82AF9479384}" name="Antal løb" dataDxfId="0">
      <calculatedColumnFormula>IF(B2="Ja",2,IF(B2="Planlagt",1,0))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3" dT="2021-12-20T11:12:56.44" personId="{535C441B-10C4-41E4-BB26-0665D7535EDE}" id="{C3DD1950-DACD-4F10-A5D6-AD56DEAAC133}">
    <text>I stedet for Allerød</text>
  </threadedComment>
  <threadedComment ref="C4" dT="2021-12-20T11:16:46.52" personId="{535C441B-10C4-41E4-BB26-0665D7535EDE}" id="{D1931CBF-5B0C-4998-9D2C-575FCE3D7526}">
    <text>I stedet for Assens</text>
  </threadedComment>
  <threadedComment ref="C26" dT="2021-12-20T11:16:02.56" personId="{535C441B-10C4-41E4-BB26-0665D7535EDE}" id="{6485E52A-0754-4E6D-979D-74E521544A85}">
    <text>I stedet for Greve</text>
  </threadedComment>
  <threadedComment ref="C31" dT="2021-12-20T11:21:13.09" personId="{535C441B-10C4-41E4-BB26-0665D7535EDE}" id="{C3D4A267-C25C-4626-B501-AA55E2A96419}">
    <text>I stedet for Hedensted</text>
  </threadedComment>
  <threadedComment ref="C43" dT="2021-12-20T11:19:46.64" personId="{535C441B-10C4-41E4-BB26-0665D7535EDE}" id="{C7DF2360-C1C0-40A5-82F1-FA141BDBD8DC}">
    <text>I stedet for Ikast-Brande</text>
  </threadedComment>
  <threadedComment ref="C51" dT="2021-12-20T11:11:36.61" personId="{535C441B-10C4-41E4-BB26-0665D7535EDE}" id="{87792F23-CDFA-45DD-AC83-B00C4FD780BF}">
    <text>I stedet for Langeland</text>
  </threadedComment>
  <threadedComment ref="C52" dT="2021-12-20T11:11:27.62" personId="{535C441B-10C4-41E4-BB26-0665D7535EDE}" id="{06200FBF-48A1-4F9F-B908-26FF31E896A0}">
    <text>Arket kan ikke genkende Lejre</text>
  </threadedComment>
  <threadedComment ref="C53" dT="2021-12-20T11:19:06.46" personId="{535C441B-10C4-41E4-BB26-0665D7535EDE}" id="{8720854B-8743-4A5A-98EF-55E48AF94319}">
    <text>I stedet for Lemvig</text>
  </threadedComment>
  <threadedComment ref="C59" dT="2021-12-20T11:11:45.06" personId="{535C441B-10C4-41E4-BB26-0665D7535EDE}" id="{176B257A-4356-4DFE-B0DA-60B14F9383D6}">
    <text>I stedet for Morsø</text>
  </threadedComment>
  <threadedComment ref="C96" dT="2021-12-20T11:17:27.59" personId="{535C441B-10C4-41E4-BB26-0665D7535EDE}" id="{A1D3AF27-75F8-4773-B5C8-884AF6578238}">
    <text>I stedet for Ærø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3" dT="2021-12-20T11:12:56.44" personId="{535C441B-10C4-41E4-BB26-0665D7535EDE}" id="{36370480-FAAB-4390-BFC4-91F4DDBE9B1F}">
    <text>I stedet for Allerød</text>
  </threadedComment>
  <threadedComment ref="C4" dT="2021-12-20T11:16:46.52" personId="{535C441B-10C4-41E4-BB26-0665D7535EDE}" id="{DBD4C145-7356-4AA9-8201-66F53A5835EC}">
    <text>I stedet for Assens</text>
  </threadedComment>
  <threadedComment ref="C26" dT="2021-12-20T11:16:02.56" personId="{535C441B-10C4-41E4-BB26-0665D7535EDE}" id="{EFB6F1B9-0669-48D4-9B6F-A0870D4183C6}">
    <text>I stedet for Greve</text>
  </threadedComment>
  <threadedComment ref="C31" dT="2021-12-20T11:21:13.09" personId="{535C441B-10C4-41E4-BB26-0665D7535EDE}" id="{79B70D59-EE70-40FE-BD6F-658FF092F82C}">
    <text>I stedet for Hedensted</text>
  </threadedComment>
  <threadedComment ref="C43" dT="2021-12-20T11:19:46.64" personId="{535C441B-10C4-41E4-BB26-0665D7535EDE}" id="{BED461EE-E13E-4419-ACE0-14F14ACDFF7F}">
    <text>I stedet for Ikast-Brande</text>
  </threadedComment>
  <threadedComment ref="C51" dT="2021-12-20T11:11:36.61" personId="{535C441B-10C4-41E4-BB26-0665D7535EDE}" id="{57B6DA40-1941-435C-A336-980638F1D324}">
    <text>I stedet for Langeland</text>
  </threadedComment>
  <threadedComment ref="C52" dT="2021-12-20T11:11:27.62" personId="{535C441B-10C4-41E4-BB26-0665D7535EDE}" id="{749E4CD2-3BE7-4373-A36D-A55629DBD619}">
    <text>Arket kan ikke genkende Lejre</text>
  </threadedComment>
  <threadedComment ref="C53" dT="2021-12-20T11:19:06.46" personId="{535C441B-10C4-41E4-BB26-0665D7535EDE}" id="{01B5DBE4-8F43-425F-918C-027A58B669F7}">
    <text>I stedet for Lemvig</text>
  </threadedComment>
  <threadedComment ref="C59" dT="2021-12-20T11:11:45.06" personId="{535C441B-10C4-41E4-BB26-0665D7535EDE}" id="{90C0AAB8-7100-4601-B578-BD49FF7CBA5F}">
    <text>I stedet for Morsø</text>
  </threadedComment>
  <threadedComment ref="C96" dT="2021-12-20T11:17:27.59" personId="{535C441B-10C4-41E4-BB26-0665D7535EDE}" id="{1E1DB719-6A07-4C51-8EC1-1F71235B3F0C}">
    <text>I stedet for Ærø</text>
  </threadedComment>
</ThreadedComments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drawing" Target="../drawings/drawing1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customProperty" Target="../customProperty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rinterSettings" Target="../printerSettings/printerSettings1.bin"/><Relationship Id="rId5" Type="http://schemas.openxmlformats.org/officeDocument/2006/relationships/pivotTable" Target="../pivotTables/pivotTable5.xml"/><Relationship Id="rId15" Type="http://schemas.openxmlformats.org/officeDocument/2006/relationships/table" Target="../tables/table2.xml"/><Relationship Id="rId10" Type="http://schemas.openxmlformats.org/officeDocument/2006/relationships/hyperlink" Target="https://motionskalender.dk/loeb/efteraarsjaevndoegnsloebet-team-foerslev-motion-paw-jeppesen-loeber-maraton-nr-200/" TargetMode="Externa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s://da.wikipedia.org/wiki/Hviderusland" TargetMode="External"/><Relationship Id="rId18" Type="http://schemas.openxmlformats.org/officeDocument/2006/relationships/hyperlink" Target="https://da.wikipedia.org/wiki/Letland" TargetMode="External"/><Relationship Id="rId26" Type="http://schemas.openxmlformats.org/officeDocument/2006/relationships/hyperlink" Target="https://da.wikipedia.org/wiki/Montenegro" TargetMode="External"/><Relationship Id="rId39" Type="http://schemas.openxmlformats.org/officeDocument/2006/relationships/hyperlink" Target="https://da.wikipedia.org/wiki/Tjekkiet" TargetMode="External"/><Relationship Id="rId21" Type="http://schemas.openxmlformats.org/officeDocument/2006/relationships/hyperlink" Target="https://da.wikipedia.org/wiki/Luxembourg" TargetMode="External"/><Relationship Id="rId34" Type="http://schemas.openxmlformats.org/officeDocument/2006/relationships/hyperlink" Target="https://da.wikipedia.org/wiki/Slovakiet" TargetMode="External"/><Relationship Id="rId42" Type="http://schemas.openxmlformats.org/officeDocument/2006/relationships/hyperlink" Target="https://da.wikipedia.org/wiki/Ungarn" TargetMode="External"/><Relationship Id="rId7" Type="http://schemas.openxmlformats.org/officeDocument/2006/relationships/hyperlink" Target="https://da.wikipedia.org/wiki/Danmark" TargetMode="External"/><Relationship Id="rId2" Type="http://schemas.openxmlformats.org/officeDocument/2006/relationships/hyperlink" Target="https://da.wikipedia.org/wiki/Andorra" TargetMode="External"/><Relationship Id="rId16" Type="http://schemas.openxmlformats.org/officeDocument/2006/relationships/hyperlink" Target="https://da.wikipedia.org/wiki/Italien" TargetMode="External"/><Relationship Id="rId29" Type="http://schemas.openxmlformats.org/officeDocument/2006/relationships/hyperlink" Target="https://da.wikipedia.org/wiki/Portugal" TargetMode="External"/><Relationship Id="rId1" Type="http://schemas.openxmlformats.org/officeDocument/2006/relationships/hyperlink" Target="https://da.wikipedia.org/wiki/Albanien" TargetMode="External"/><Relationship Id="rId6" Type="http://schemas.openxmlformats.org/officeDocument/2006/relationships/hyperlink" Target="https://da.wikipedia.org/wiki/Cypern" TargetMode="External"/><Relationship Id="rId11" Type="http://schemas.openxmlformats.org/officeDocument/2006/relationships/hyperlink" Target="https://da.wikipedia.org/wiki/Gr%C3%A6kenland" TargetMode="External"/><Relationship Id="rId24" Type="http://schemas.openxmlformats.org/officeDocument/2006/relationships/hyperlink" Target="https://da.wikipedia.org/wiki/Moldova" TargetMode="External"/><Relationship Id="rId32" Type="http://schemas.openxmlformats.org/officeDocument/2006/relationships/hyperlink" Target="https://da.wikipedia.org/wiki/Schweiz" TargetMode="External"/><Relationship Id="rId37" Type="http://schemas.openxmlformats.org/officeDocument/2006/relationships/hyperlink" Target="https://da.wikipedia.org/wiki/Storbritannien" TargetMode="External"/><Relationship Id="rId40" Type="http://schemas.openxmlformats.org/officeDocument/2006/relationships/hyperlink" Target="https://da.wikipedia.org/wiki/Tyskland" TargetMode="External"/><Relationship Id="rId45" Type="http://schemas.openxmlformats.org/officeDocument/2006/relationships/printerSettings" Target="../printerSettings/printerSettings8.bin"/><Relationship Id="rId5" Type="http://schemas.openxmlformats.org/officeDocument/2006/relationships/hyperlink" Target="https://da.wikipedia.org/wiki/Bulgarien" TargetMode="External"/><Relationship Id="rId15" Type="http://schemas.openxmlformats.org/officeDocument/2006/relationships/hyperlink" Target="https://da.wikipedia.org/wiki/Island" TargetMode="External"/><Relationship Id="rId23" Type="http://schemas.openxmlformats.org/officeDocument/2006/relationships/hyperlink" Target="https://da.wikipedia.org/wiki/Malta" TargetMode="External"/><Relationship Id="rId28" Type="http://schemas.openxmlformats.org/officeDocument/2006/relationships/hyperlink" Target="https://da.wikipedia.org/wiki/Polen" TargetMode="External"/><Relationship Id="rId36" Type="http://schemas.openxmlformats.org/officeDocument/2006/relationships/hyperlink" Target="https://da.wikipedia.org/wiki/Spanien" TargetMode="External"/><Relationship Id="rId10" Type="http://schemas.openxmlformats.org/officeDocument/2006/relationships/hyperlink" Target="https://da.wikipedia.org/wiki/Frankrig" TargetMode="External"/><Relationship Id="rId19" Type="http://schemas.openxmlformats.org/officeDocument/2006/relationships/hyperlink" Target="https://da.wikipedia.org/wiki/Liechtenstein" TargetMode="External"/><Relationship Id="rId31" Type="http://schemas.openxmlformats.org/officeDocument/2006/relationships/hyperlink" Target="https://da.wikipedia.org/wiki/San_Marino" TargetMode="External"/><Relationship Id="rId44" Type="http://schemas.openxmlformats.org/officeDocument/2006/relationships/hyperlink" Target="https://da.wikipedia.org/wiki/%C3%98strig" TargetMode="External"/><Relationship Id="rId4" Type="http://schemas.openxmlformats.org/officeDocument/2006/relationships/hyperlink" Target="https://da.wikipedia.org/wiki/Bosnien-Hercegovina" TargetMode="External"/><Relationship Id="rId9" Type="http://schemas.openxmlformats.org/officeDocument/2006/relationships/hyperlink" Target="https://da.wikipedia.org/wiki/Finland" TargetMode="External"/><Relationship Id="rId14" Type="http://schemas.openxmlformats.org/officeDocument/2006/relationships/hyperlink" Target="https://da.wikipedia.org/wiki/Irland_(%C3%B8)" TargetMode="External"/><Relationship Id="rId22" Type="http://schemas.openxmlformats.org/officeDocument/2006/relationships/hyperlink" Target="https://da.wikipedia.org/wiki/Makedonien" TargetMode="External"/><Relationship Id="rId27" Type="http://schemas.openxmlformats.org/officeDocument/2006/relationships/hyperlink" Target="https://da.wikipedia.org/wiki/Norge" TargetMode="External"/><Relationship Id="rId30" Type="http://schemas.openxmlformats.org/officeDocument/2006/relationships/hyperlink" Target="https://da.wikipedia.org/wiki/Rum%C3%A6nien" TargetMode="External"/><Relationship Id="rId35" Type="http://schemas.openxmlformats.org/officeDocument/2006/relationships/hyperlink" Target="https://da.wikipedia.org/wiki/Slovenien" TargetMode="External"/><Relationship Id="rId43" Type="http://schemas.openxmlformats.org/officeDocument/2006/relationships/hyperlink" Target="https://da.wikipedia.org/wiki/Vatikanstaten" TargetMode="External"/><Relationship Id="rId8" Type="http://schemas.openxmlformats.org/officeDocument/2006/relationships/hyperlink" Target="https://da.wikipedia.org/wiki/Estland" TargetMode="External"/><Relationship Id="rId3" Type="http://schemas.openxmlformats.org/officeDocument/2006/relationships/hyperlink" Target="https://da.wikipedia.org/wiki/Belgien" TargetMode="External"/><Relationship Id="rId12" Type="http://schemas.openxmlformats.org/officeDocument/2006/relationships/hyperlink" Target="https://da.wikipedia.org/wiki/Holland" TargetMode="External"/><Relationship Id="rId17" Type="http://schemas.openxmlformats.org/officeDocument/2006/relationships/hyperlink" Target="https://da.wikipedia.org/wiki/Kroatien" TargetMode="External"/><Relationship Id="rId25" Type="http://schemas.openxmlformats.org/officeDocument/2006/relationships/hyperlink" Target="https://da.wikipedia.org/wiki/Monaco" TargetMode="External"/><Relationship Id="rId33" Type="http://schemas.openxmlformats.org/officeDocument/2006/relationships/hyperlink" Target="https://da.wikipedia.org/wiki/Serbien" TargetMode="External"/><Relationship Id="rId38" Type="http://schemas.openxmlformats.org/officeDocument/2006/relationships/hyperlink" Target="https://da.wikipedia.org/wiki/Sverige" TargetMode="External"/><Relationship Id="rId46" Type="http://schemas.openxmlformats.org/officeDocument/2006/relationships/customProperty" Target="../customProperty10.bin"/><Relationship Id="rId20" Type="http://schemas.openxmlformats.org/officeDocument/2006/relationships/hyperlink" Target="https://da.wikipedia.org/wiki/Litauen" TargetMode="External"/><Relationship Id="rId41" Type="http://schemas.openxmlformats.org/officeDocument/2006/relationships/hyperlink" Target="https://da.wikipedia.org/wiki/Ukrain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5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2.xml"/><Relationship Id="rId4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.xml"/><Relationship Id="rId3" Type="http://schemas.openxmlformats.org/officeDocument/2006/relationships/pivotTable" Target="../pivotTables/pivotTable12.xml"/><Relationship Id="rId7" Type="http://schemas.openxmlformats.org/officeDocument/2006/relationships/customProperty" Target="../customProperty6.bin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6" Type="http://schemas.openxmlformats.org/officeDocument/2006/relationships/printerSettings" Target="../printerSettings/printerSettings5.bin"/><Relationship Id="rId5" Type="http://schemas.openxmlformats.org/officeDocument/2006/relationships/pivotTable" Target="../pivotTables/pivotTable14.xml"/><Relationship Id="rId4" Type="http://schemas.openxmlformats.org/officeDocument/2006/relationships/pivotTable" Target="../pivotTables/pivotTable13.xml"/><Relationship Id="rId9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8.bin"/><Relationship Id="rId6" Type="http://schemas.microsoft.com/office/2017/10/relationships/threadedComment" Target="../threadedComments/threadedComment2.xml"/><Relationship Id="rId5" Type="http://schemas.openxmlformats.org/officeDocument/2006/relationships/comments" Target="../comments3.xml"/><Relationship Id="rId4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25E48-44E2-48C5-9877-372C650FE8D9}">
  <sheetPr>
    <tabColor rgb="FF00B050"/>
  </sheetPr>
  <dimension ref="A2:BA1048576"/>
  <sheetViews>
    <sheetView tabSelected="1" zoomScale="70" zoomScaleNormal="70" workbookViewId="0">
      <pane xSplit="6" topLeftCell="G1" activePane="topRight" state="frozen"/>
      <selection pane="topRight" activeCell="C29" sqref="C29"/>
    </sheetView>
  </sheetViews>
  <sheetFormatPr defaultColWidth="9.109375" defaultRowHeight="14.4" x14ac:dyDescent="0.3"/>
  <cols>
    <col min="2" max="2" width="16.5546875" customWidth="1"/>
    <col min="3" max="3" width="61.88671875" customWidth="1"/>
    <col min="4" max="4" width="19.109375" customWidth="1"/>
    <col min="5" max="6" width="15.33203125" customWidth="1"/>
    <col min="7" max="7" width="11.6640625" customWidth="1"/>
    <col min="8" max="8" width="10.44140625" customWidth="1"/>
    <col min="9" max="9" width="17.5546875" customWidth="1"/>
    <col min="10" max="10" width="12.109375" bestFit="1" customWidth="1"/>
    <col min="11" max="11" width="26.44140625" customWidth="1"/>
    <col min="12" max="12" width="10.88671875" bestFit="1" customWidth="1"/>
    <col min="13" max="13" width="14.88671875" bestFit="1" customWidth="1"/>
    <col min="14" max="14" width="10.88671875" style="76" bestFit="1" customWidth="1"/>
    <col min="15" max="15" width="10.88671875" bestFit="1" customWidth="1"/>
    <col min="16" max="16" width="5.6640625" bestFit="1" customWidth="1"/>
    <col min="17" max="17" width="14.88671875" customWidth="1"/>
    <col min="19" max="19" width="13.44140625" customWidth="1"/>
    <col min="22" max="22" width="13.88671875" customWidth="1"/>
    <col min="23" max="33" width="10.33203125" customWidth="1"/>
    <col min="34" max="34" width="14.33203125" customWidth="1"/>
    <col min="38" max="38" width="18.5546875" customWidth="1"/>
    <col min="39" max="39" width="20.33203125" customWidth="1"/>
    <col min="40" max="40" width="36.6640625" bestFit="1" customWidth="1"/>
    <col min="43" max="43" width="11" bestFit="1" customWidth="1"/>
    <col min="44" max="44" width="11.44140625" bestFit="1" customWidth="1"/>
    <col min="45" max="45" width="2" bestFit="1" customWidth="1"/>
    <col min="46" max="46" width="10.88671875" bestFit="1" customWidth="1"/>
    <col min="47" max="47" width="5.6640625" bestFit="1" customWidth="1"/>
    <col min="48" max="48" width="4" bestFit="1" customWidth="1"/>
    <col min="49" max="49" width="11" bestFit="1" customWidth="1"/>
    <col min="50" max="50" width="5.6640625" bestFit="1" customWidth="1"/>
    <col min="51" max="51" width="3" bestFit="1" customWidth="1"/>
    <col min="52" max="52" width="12.5546875" bestFit="1" customWidth="1"/>
    <col min="53" max="53" width="6.109375" bestFit="1" customWidth="1"/>
    <col min="54" max="54" width="4" bestFit="1" customWidth="1"/>
    <col min="55" max="58" width="3" bestFit="1" customWidth="1"/>
    <col min="59" max="59" width="4" bestFit="1" customWidth="1"/>
    <col min="60" max="60" width="3" bestFit="1" customWidth="1"/>
    <col min="61" max="61" width="4" bestFit="1" customWidth="1"/>
    <col min="62" max="63" width="3" bestFit="1" customWidth="1"/>
    <col min="64" max="65" width="4" bestFit="1" customWidth="1"/>
    <col min="66" max="66" width="3" bestFit="1" customWidth="1"/>
    <col min="67" max="69" width="4" bestFit="1" customWidth="1"/>
    <col min="70" max="74" width="3" bestFit="1" customWidth="1"/>
    <col min="75" max="83" width="4" bestFit="1" customWidth="1"/>
    <col min="84" max="84" width="3" bestFit="1" customWidth="1"/>
    <col min="85" max="88" width="4" bestFit="1" customWidth="1"/>
    <col min="89" max="89" width="3" bestFit="1" customWidth="1"/>
    <col min="90" max="98" width="4" bestFit="1" customWidth="1"/>
    <col min="99" max="99" width="6" bestFit="1" customWidth="1"/>
    <col min="100" max="100" width="10.88671875" bestFit="1" customWidth="1"/>
    <col min="101" max="101" width="7.88671875" bestFit="1" customWidth="1"/>
    <col min="102" max="102" width="4.88671875" bestFit="1" customWidth="1"/>
    <col min="103" max="103" width="7.88671875" bestFit="1" customWidth="1"/>
    <col min="104" max="104" width="4.88671875" bestFit="1" customWidth="1"/>
    <col min="105" max="105" width="7.88671875" bestFit="1" customWidth="1"/>
    <col min="106" max="109" width="4.88671875" bestFit="1" customWidth="1"/>
    <col min="110" max="110" width="7.88671875" bestFit="1" customWidth="1"/>
    <col min="111" max="113" width="4.88671875" bestFit="1" customWidth="1"/>
    <col min="114" max="114" width="7.88671875" bestFit="1" customWidth="1"/>
    <col min="115" max="116" width="4.88671875" bestFit="1" customWidth="1"/>
    <col min="117" max="117" width="7.88671875" bestFit="1" customWidth="1"/>
    <col min="118" max="120" width="4.88671875" bestFit="1" customWidth="1"/>
    <col min="121" max="121" width="7.88671875" bestFit="1" customWidth="1"/>
    <col min="122" max="128" width="4.88671875" bestFit="1" customWidth="1"/>
    <col min="129" max="129" width="7.88671875" bestFit="1" customWidth="1"/>
    <col min="130" max="132" width="4.88671875" bestFit="1" customWidth="1"/>
    <col min="133" max="133" width="7.88671875" bestFit="1" customWidth="1"/>
    <col min="134" max="134" width="4.88671875" bestFit="1" customWidth="1"/>
    <col min="135" max="135" width="7.88671875" bestFit="1" customWidth="1"/>
    <col min="136" max="137" width="4.88671875" bestFit="1" customWidth="1"/>
    <col min="138" max="138" width="7.88671875" bestFit="1" customWidth="1"/>
    <col min="139" max="140" width="4.88671875" bestFit="1" customWidth="1"/>
    <col min="141" max="141" width="7.88671875" bestFit="1" customWidth="1"/>
    <col min="142" max="143" width="4.88671875" bestFit="1" customWidth="1"/>
    <col min="144" max="144" width="7.88671875" bestFit="1" customWidth="1"/>
    <col min="145" max="147" width="4.88671875" bestFit="1" customWidth="1"/>
    <col min="148" max="148" width="7.88671875" bestFit="1" customWidth="1"/>
    <col min="149" max="153" width="4.88671875" bestFit="1" customWidth="1"/>
    <col min="154" max="154" width="7.88671875" bestFit="1" customWidth="1"/>
    <col min="155" max="163" width="4.88671875" bestFit="1" customWidth="1"/>
    <col min="164" max="164" width="7.88671875" bestFit="1" customWidth="1"/>
    <col min="165" max="171" width="4.88671875" bestFit="1" customWidth="1"/>
    <col min="172" max="172" width="7.88671875" bestFit="1" customWidth="1"/>
    <col min="173" max="179" width="4.88671875" bestFit="1" customWidth="1"/>
    <col min="180" max="180" width="7.88671875" bestFit="1" customWidth="1"/>
    <col min="181" max="185" width="4.88671875" bestFit="1" customWidth="1"/>
    <col min="186" max="186" width="7.88671875" bestFit="1" customWidth="1"/>
    <col min="187" max="194" width="4.88671875" bestFit="1" customWidth="1"/>
    <col min="195" max="195" width="7.88671875" bestFit="1" customWidth="1"/>
    <col min="196" max="206" width="4.88671875" bestFit="1" customWidth="1"/>
    <col min="207" max="207" width="7.88671875" bestFit="1" customWidth="1"/>
    <col min="208" max="217" width="4.88671875" bestFit="1" customWidth="1"/>
    <col min="218" max="218" width="7.88671875" bestFit="1" customWidth="1"/>
    <col min="219" max="228" width="4.88671875" bestFit="1" customWidth="1"/>
    <col min="229" max="229" width="7.88671875" bestFit="1" customWidth="1"/>
    <col min="230" max="232" width="4.88671875" bestFit="1" customWidth="1"/>
    <col min="233" max="233" width="7.88671875" bestFit="1" customWidth="1"/>
    <col min="234" max="237" width="4.88671875" bestFit="1" customWidth="1"/>
    <col min="238" max="238" width="7.88671875" bestFit="1" customWidth="1"/>
    <col min="239" max="244" width="4.88671875" bestFit="1" customWidth="1"/>
    <col min="245" max="245" width="7.88671875" bestFit="1" customWidth="1"/>
    <col min="246" max="251" width="4.88671875" bestFit="1" customWidth="1"/>
    <col min="252" max="252" width="7.88671875" bestFit="1" customWidth="1"/>
    <col min="253" max="263" width="4.88671875" bestFit="1" customWidth="1"/>
    <col min="264" max="264" width="7.88671875" bestFit="1" customWidth="1"/>
    <col min="265" max="269" width="4.88671875" bestFit="1" customWidth="1"/>
    <col min="270" max="270" width="7.88671875" bestFit="1" customWidth="1"/>
    <col min="271" max="276" width="4.88671875" bestFit="1" customWidth="1"/>
    <col min="277" max="277" width="7.88671875" bestFit="1" customWidth="1"/>
    <col min="278" max="287" width="4.88671875" bestFit="1" customWidth="1"/>
    <col min="288" max="288" width="7.88671875" bestFit="1" customWidth="1"/>
    <col min="289" max="299" width="4.88671875" bestFit="1" customWidth="1"/>
    <col min="300" max="300" width="7.88671875" bestFit="1" customWidth="1"/>
    <col min="301" max="308" width="4.88671875" bestFit="1" customWidth="1"/>
    <col min="309" max="309" width="7.88671875" bestFit="1" customWidth="1"/>
    <col min="310" max="321" width="4.88671875" bestFit="1" customWidth="1"/>
    <col min="322" max="322" width="7.88671875" bestFit="1" customWidth="1"/>
    <col min="323" max="330" width="4.88671875" bestFit="1" customWidth="1"/>
    <col min="331" max="331" width="7.88671875" bestFit="1" customWidth="1"/>
    <col min="332" max="338" width="4.88671875" bestFit="1" customWidth="1"/>
    <col min="339" max="339" width="7.88671875" bestFit="1" customWidth="1"/>
    <col min="340" max="347" width="4.88671875" bestFit="1" customWidth="1"/>
    <col min="348" max="348" width="7.88671875" bestFit="1" customWidth="1"/>
    <col min="349" max="356" width="4.88671875" bestFit="1" customWidth="1"/>
    <col min="357" max="358" width="7.88671875" bestFit="1" customWidth="1"/>
    <col min="359" max="360" width="10.88671875" bestFit="1" customWidth="1"/>
  </cols>
  <sheetData>
    <row r="2" spans="1:53" x14ac:dyDescent="0.3">
      <c r="A2" s="1"/>
      <c r="D2" s="1"/>
      <c r="E2" s="1"/>
      <c r="F2" s="2"/>
    </row>
    <row r="3" spans="1:53" ht="18" x14ac:dyDescent="0.35">
      <c r="A3" s="15" t="s">
        <v>0</v>
      </c>
      <c r="D3" s="1"/>
      <c r="E3" s="1"/>
      <c r="F3" s="2"/>
      <c r="I3" s="15" t="s">
        <v>126</v>
      </c>
    </row>
    <row r="4" spans="1:53" ht="18" x14ac:dyDescent="0.35">
      <c r="A4" s="15"/>
      <c r="D4" s="1"/>
      <c r="E4" s="1"/>
      <c r="F4" s="2"/>
      <c r="I4" s="15"/>
    </row>
    <row r="5" spans="1:53" ht="18" x14ac:dyDescent="0.35">
      <c r="A5" s="15"/>
      <c r="D5" s="1"/>
      <c r="E5" s="1"/>
      <c r="F5" s="2"/>
      <c r="I5" s="15"/>
    </row>
    <row r="6" spans="1:53" ht="18" x14ac:dyDescent="0.35">
      <c r="A6" s="15"/>
      <c r="D6" s="1"/>
      <c r="E6" s="1"/>
      <c r="F6" s="2"/>
      <c r="I6" s="15"/>
    </row>
    <row r="7" spans="1:53" ht="15" thickBot="1" x14ac:dyDescent="0.35">
      <c r="V7" t="s">
        <v>752</v>
      </c>
      <c r="W7">
        <f>31-(COUNT(W9:W39))</f>
        <v>18</v>
      </c>
      <c r="X7">
        <f>29-(COUNT(X9:X39))</f>
        <v>12</v>
      </c>
      <c r="Y7">
        <f t="shared" ref="Y7:AH7" si="0">31-(COUNT(Y9:Y39))</f>
        <v>12</v>
      </c>
      <c r="Z7">
        <f>30-(COUNT(Z9:Z39))</f>
        <v>14</v>
      </c>
      <c r="AA7">
        <f t="shared" si="0"/>
        <v>9</v>
      </c>
      <c r="AB7">
        <f>30-(COUNT(AB9:AB39))</f>
        <v>12</v>
      </c>
      <c r="AC7">
        <f t="shared" si="0"/>
        <v>8</v>
      </c>
      <c r="AD7">
        <f t="shared" si="0"/>
        <v>12</v>
      </c>
      <c r="AE7">
        <f>30-(COUNT(AE9:AE39))</f>
        <v>14</v>
      </c>
      <c r="AF7">
        <f t="shared" si="0"/>
        <v>10</v>
      </c>
      <c r="AG7">
        <f>30-(COUNT(AG9:AG39))</f>
        <v>12</v>
      </c>
      <c r="AH7">
        <f t="shared" si="0"/>
        <v>13</v>
      </c>
      <c r="AI7">
        <f>SUM(W7:AH7)</f>
        <v>146</v>
      </c>
    </row>
    <row r="8" spans="1:53" x14ac:dyDescent="0.3">
      <c r="A8" s="3" t="s">
        <v>2</v>
      </c>
      <c r="B8" s="3" t="s">
        <v>3</v>
      </c>
      <c r="C8" s="3" t="s">
        <v>4</v>
      </c>
      <c r="D8" s="3" t="s">
        <v>379</v>
      </c>
      <c r="E8" s="3" t="s">
        <v>6</v>
      </c>
      <c r="F8" s="3" t="s">
        <v>7</v>
      </c>
      <c r="I8" s="16" t="s">
        <v>1</v>
      </c>
      <c r="J8" s="17">
        <f>COUNT(F9:F400)</f>
        <v>300</v>
      </c>
      <c r="K8" s="18"/>
      <c r="L8" s="18"/>
      <c r="M8" s="18"/>
      <c r="N8" s="77"/>
      <c r="O8" s="18"/>
      <c r="P8" s="19"/>
      <c r="R8" s="13" t="s">
        <v>104</v>
      </c>
      <c r="S8" s="13" t="s">
        <v>105</v>
      </c>
      <c r="T8" s="13" t="s">
        <v>106</v>
      </c>
      <c r="U8" s="13" t="s">
        <v>314</v>
      </c>
      <c r="V8" s="3" t="s">
        <v>177</v>
      </c>
      <c r="W8" s="3" t="s">
        <v>107</v>
      </c>
      <c r="X8" s="3" t="s">
        <v>108</v>
      </c>
      <c r="Y8" s="3" t="s">
        <v>109</v>
      </c>
      <c r="Z8" s="3" t="s">
        <v>110</v>
      </c>
      <c r="AA8" s="3" t="s">
        <v>111</v>
      </c>
      <c r="AB8" s="3" t="s">
        <v>112</v>
      </c>
      <c r="AC8" s="3" t="s">
        <v>113</v>
      </c>
      <c r="AD8" s="3" t="s">
        <v>114</v>
      </c>
      <c r="AE8" s="3" t="s">
        <v>115</v>
      </c>
      <c r="AF8" s="3" t="s">
        <v>116</v>
      </c>
      <c r="AG8" s="3" t="s">
        <v>136</v>
      </c>
      <c r="AH8" s="3" t="s">
        <v>117</v>
      </c>
      <c r="AL8" t="s">
        <v>758</v>
      </c>
      <c r="AM8" t="s">
        <v>759</v>
      </c>
      <c r="AN8" t="s">
        <v>760</v>
      </c>
      <c r="AO8" t="s">
        <v>761</v>
      </c>
    </row>
    <row r="9" spans="1:53" x14ac:dyDescent="0.3">
      <c r="A9" s="4">
        <v>1</v>
      </c>
      <c r="B9" s="5">
        <v>38130</v>
      </c>
      <c r="C9" s="57" t="s">
        <v>8</v>
      </c>
      <c r="D9" s="4" t="s">
        <v>9</v>
      </c>
      <c r="E9" s="4" t="s">
        <v>10</v>
      </c>
      <c r="F9" s="6">
        <v>0.19804398148148147</v>
      </c>
      <c r="I9" s="20"/>
      <c r="P9" s="21"/>
      <c r="R9" s="13">
        <v>23</v>
      </c>
      <c r="S9" s="13" t="s">
        <v>111</v>
      </c>
      <c r="T9" s="13">
        <v>2004</v>
      </c>
      <c r="U9" s="13" t="s">
        <v>307</v>
      </c>
      <c r="V9" s="3">
        <v>1</v>
      </c>
      <c r="W9" s="43"/>
      <c r="X9" s="43">
        <v>2</v>
      </c>
      <c r="Y9" s="43">
        <v>1</v>
      </c>
      <c r="Z9" s="43">
        <v>1</v>
      </c>
      <c r="AA9" s="43">
        <v>1</v>
      </c>
      <c r="AB9" s="43">
        <v>1</v>
      </c>
      <c r="AC9" s="43">
        <v>1</v>
      </c>
      <c r="AD9" s="43">
        <v>1</v>
      </c>
      <c r="AE9" s="43">
        <v>1</v>
      </c>
      <c r="AF9" s="43">
        <v>1</v>
      </c>
      <c r="AG9" s="43">
        <v>1</v>
      </c>
      <c r="AH9" s="43"/>
      <c r="AL9">
        <v>45</v>
      </c>
      <c r="AM9">
        <v>11</v>
      </c>
    </row>
    <row r="10" spans="1:53" x14ac:dyDescent="0.3">
      <c r="A10" s="4">
        <v>2</v>
      </c>
      <c r="B10" s="5">
        <v>38620</v>
      </c>
      <c r="C10" s="57" t="s">
        <v>14</v>
      </c>
      <c r="D10" s="4" t="s">
        <v>15</v>
      </c>
      <c r="E10" s="4" t="s">
        <v>16</v>
      </c>
      <c r="F10" s="6">
        <v>0.17795138888888887</v>
      </c>
      <c r="I10" s="22"/>
      <c r="K10" s="23"/>
      <c r="P10" s="21"/>
      <c r="R10" s="13">
        <v>25</v>
      </c>
      <c r="S10" s="13" t="s">
        <v>115</v>
      </c>
      <c r="T10" s="13">
        <v>2005</v>
      </c>
      <c r="U10" s="13" t="s">
        <v>307</v>
      </c>
      <c r="V10" s="3">
        <v>2</v>
      </c>
      <c r="W10" s="43"/>
      <c r="X10" s="43"/>
      <c r="Y10" s="43"/>
      <c r="Z10" s="43">
        <v>1</v>
      </c>
      <c r="AA10" s="43"/>
      <c r="AB10" s="43">
        <v>1</v>
      </c>
      <c r="AC10" s="43">
        <v>2</v>
      </c>
      <c r="AD10" s="43"/>
      <c r="AE10" s="43">
        <v>1</v>
      </c>
      <c r="AF10" s="43"/>
      <c r="AG10" s="43"/>
      <c r="AH10" s="43"/>
      <c r="AL10">
        <v>16</v>
      </c>
      <c r="AM10">
        <v>15</v>
      </c>
      <c r="AQ10" s="89" t="s">
        <v>766</v>
      </c>
      <c r="AR10" s="89"/>
      <c r="AS10" s="89"/>
      <c r="AT10" s="89"/>
      <c r="AU10" s="89"/>
      <c r="AW10" s="89" t="s">
        <v>769</v>
      </c>
      <c r="AX10" s="89"/>
      <c r="AY10" s="89"/>
      <c r="AZ10" s="89"/>
      <c r="BA10" s="89"/>
    </row>
    <row r="11" spans="1:53" x14ac:dyDescent="0.3">
      <c r="A11" s="4">
        <v>3</v>
      </c>
      <c r="B11" s="5">
        <v>39355</v>
      </c>
      <c r="C11" s="57" t="s">
        <v>14</v>
      </c>
      <c r="D11" s="4" t="s">
        <v>15</v>
      </c>
      <c r="E11" s="4" t="s">
        <v>16</v>
      </c>
      <c r="F11" s="6">
        <v>0.16407407407407407</v>
      </c>
      <c r="I11" s="20"/>
      <c r="K11" s="24"/>
      <c r="P11" s="21"/>
      <c r="R11" s="13">
        <v>30</v>
      </c>
      <c r="S11" s="13" t="s">
        <v>115</v>
      </c>
      <c r="T11" s="13">
        <v>2007</v>
      </c>
      <c r="U11" s="13" t="s">
        <v>307</v>
      </c>
      <c r="V11" s="3">
        <v>3</v>
      </c>
      <c r="W11" s="43"/>
      <c r="X11" s="43">
        <v>1</v>
      </c>
      <c r="Y11" s="43"/>
      <c r="Z11" s="43">
        <v>1</v>
      </c>
      <c r="AA11" s="43"/>
      <c r="AB11" s="43">
        <v>2</v>
      </c>
      <c r="AC11" s="43">
        <v>1</v>
      </c>
      <c r="AD11" s="43">
        <v>2</v>
      </c>
      <c r="AE11" s="43"/>
      <c r="AF11" s="43"/>
      <c r="AG11" s="43">
        <v>2</v>
      </c>
      <c r="AH11" s="43">
        <v>2</v>
      </c>
      <c r="AK11" s="44"/>
      <c r="AL11">
        <v>56</v>
      </c>
      <c r="AM11">
        <v>16</v>
      </c>
      <c r="AN11">
        <v>56</v>
      </c>
      <c r="AO11">
        <v>16</v>
      </c>
      <c r="AQ11" s="42" t="s">
        <v>763</v>
      </c>
      <c r="AR11" t="s">
        <v>764</v>
      </c>
      <c r="AT11" s="42" t="s">
        <v>765</v>
      </c>
      <c r="AU11" t="s">
        <v>12</v>
      </c>
      <c r="AW11" s="42" t="s">
        <v>763</v>
      </c>
      <c r="AX11" t="s">
        <v>12</v>
      </c>
      <c r="AZ11" s="42" t="s">
        <v>767</v>
      </c>
      <c r="BA11" t="s">
        <v>768</v>
      </c>
    </row>
    <row r="12" spans="1:53" x14ac:dyDescent="0.3">
      <c r="A12" s="4">
        <v>4</v>
      </c>
      <c r="B12" s="5">
        <v>40076</v>
      </c>
      <c r="C12" s="57" t="s">
        <v>14</v>
      </c>
      <c r="D12" s="4" t="s">
        <v>15</v>
      </c>
      <c r="E12" s="4" t="s">
        <v>16</v>
      </c>
      <c r="F12" s="6">
        <v>0.16611111111111113</v>
      </c>
      <c r="I12" s="20"/>
      <c r="K12" s="24"/>
      <c r="P12" s="21"/>
      <c r="R12" s="13">
        <v>20</v>
      </c>
      <c r="S12" s="13" t="s">
        <v>115</v>
      </c>
      <c r="T12" s="13">
        <v>2009</v>
      </c>
      <c r="U12" s="13" t="s">
        <v>307</v>
      </c>
      <c r="V12" s="3">
        <v>4</v>
      </c>
      <c r="W12" s="43"/>
      <c r="X12" s="43">
        <v>1</v>
      </c>
      <c r="Y12" s="43"/>
      <c r="Z12" s="43">
        <v>1</v>
      </c>
      <c r="AA12" s="43"/>
      <c r="AB12" s="43">
        <v>1</v>
      </c>
      <c r="AC12" s="43"/>
      <c r="AD12" s="43"/>
      <c r="AE12" s="43">
        <v>1</v>
      </c>
      <c r="AF12" s="43">
        <v>1</v>
      </c>
      <c r="AG12" s="43">
        <v>2</v>
      </c>
      <c r="AH12" s="43">
        <v>2</v>
      </c>
      <c r="AK12" s="44"/>
      <c r="AL12">
        <v>59</v>
      </c>
      <c r="AM12">
        <v>12</v>
      </c>
      <c r="AN12">
        <v>59</v>
      </c>
      <c r="AO12">
        <v>12</v>
      </c>
      <c r="AQ12" s="38">
        <v>0</v>
      </c>
      <c r="AR12">
        <v>2</v>
      </c>
      <c r="AT12" s="38">
        <v>0</v>
      </c>
      <c r="AU12">
        <v>9</v>
      </c>
      <c r="AW12" s="38">
        <v>2</v>
      </c>
      <c r="AX12">
        <v>1</v>
      </c>
      <c r="AZ12" s="38">
        <v>0</v>
      </c>
      <c r="BA12">
        <v>7</v>
      </c>
    </row>
    <row r="13" spans="1:53" x14ac:dyDescent="0.3">
      <c r="A13" s="4">
        <v>5</v>
      </c>
      <c r="B13" s="5">
        <v>40279</v>
      </c>
      <c r="C13" s="57" t="s">
        <v>21</v>
      </c>
      <c r="D13" s="4" t="s">
        <v>22</v>
      </c>
      <c r="E13" s="4" t="s">
        <v>23</v>
      </c>
      <c r="F13" s="6">
        <v>0.15399305555555556</v>
      </c>
      <c r="I13" s="52" t="s">
        <v>18</v>
      </c>
      <c r="J13" s="53">
        <f>AVERAGE(F9:F643)</f>
        <v>0.15787276234567904</v>
      </c>
      <c r="P13" s="21"/>
      <c r="R13" s="13">
        <v>11</v>
      </c>
      <c r="S13" s="13" t="s">
        <v>110</v>
      </c>
      <c r="T13" s="13">
        <v>2010</v>
      </c>
      <c r="U13" s="13" t="s">
        <v>307</v>
      </c>
      <c r="V13" s="3">
        <v>5</v>
      </c>
      <c r="W13" s="43">
        <v>2</v>
      </c>
      <c r="X13" s="43">
        <v>1</v>
      </c>
      <c r="Y13" s="43">
        <v>1</v>
      </c>
      <c r="Z13" s="43"/>
      <c r="AA13" s="43">
        <v>2</v>
      </c>
      <c r="AB13" s="43">
        <v>2</v>
      </c>
      <c r="AC13" s="43">
        <v>1</v>
      </c>
      <c r="AD13" s="43">
        <v>1</v>
      </c>
      <c r="AE13" s="43"/>
      <c r="AF13" s="43"/>
      <c r="AG13" s="43">
        <v>2</v>
      </c>
      <c r="AH13" s="43"/>
      <c r="AK13" s="44"/>
      <c r="AL13">
        <v>41</v>
      </c>
      <c r="AM13">
        <v>45</v>
      </c>
      <c r="AN13">
        <v>41</v>
      </c>
      <c r="AO13">
        <v>45</v>
      </c>
      <c r="AQ13" s="38">
        <v>1</v>
      </c>
      <c r="AR13">
        <v>2</v>
      </c>
      <c r="AT13" s="38">
        <v>1</v>
      </c>
      <c r="AU13">
        <v>8</v>
      </c>
      <c r="AW13" s="38">
        <v>3</v>
      </c>
      <c r="AX13">
        <v>1</v>
      </c>
      <c r="AZ13" s="38">
        <v>1</v>
      </c>
      <c r="BA13">
        <v>7</v>
      </c>
    </row>
    <row r="14" spans="1:53" ht="15" thickBot="1" x14ac:dyDescent="0.35">
      <c r="A14" s="4">
        <v>6</v>
      </c>
      <c r="B14" s="5">
        <v>40460</v>
      </c>
      <c r="C14" s="57" t="s">
        <v>25</v>
      </c>
      <c r="D14" s="4" t="s">
        <v>26</v>
      </c>
      <c r="E14" s="4" t="s">
        <v>16</v>
      </c>
      <c r="F14" s="6">
        <v>0.15806712962962963</v>
      </c>
      <c r="I14" s="20"/>
      <c r="K14" s="24"/>
      <c r="P14" s="21"/>
      <c r="R14" s="13">
        <v>9</v>
      </c>
      <c r="S14" s="14" t="s">
        <v>116</v>
      </c>
      <c r="T14" s="13">
        <v>2010</v>
      </c>
      <c r="U14" s="13" t="s">
        <v>308</v>
      </c>
      <c r="V14" s="3">
        <v>6</v>
      </c>
      <c r="W14" s="43">
        <v>1</v>
      </c>
      <c r="X14" s="43">
        <v>1</v>
      </c>
      <c r="Y14" s="43"/>
      <c r="Z14" s="43">
        <v>2</v>
      </c>
      <c r="AA14" s="43"/>
      <c r="AB14" s="43"/>
      <c r="AC14" s="43">
        <v>2</v>
      </c>
      <c r="AD14" s="43"/>
      <c r="AE14" s="43"/>
      <c r="AF14" s="43">
        <v>1</v>
      </c>
      <c r="AG14" s="43">
        <v>1</v>
      </c>
      <c r="AH14" s="43"/>
      <c r="AK14" s="44"/>
      <c r="AL14">
        <v>47</v>
      </c>
      <c r="AM14">
        <v>37</v>
      </c>
      <c r="AN14">
        <v>47</v>
      </c>
      <c r="AO14">
        <v>37</v>
      </c>
      <c r="AQ14" s="38">
        <v>2</v>
      </c>
      <c r="AR14">
        <v>3</v>
      </c>
      <c r="AT14" s="38">
        <v>2</v>
      </c>
      <c r="AU14">
        <v>7</v>
      </c>
      <c r="AW14" s="38">
        <v>4</v>
      </c>
      <c r="AX14">
        <v>2</v>
      </c>
      <c r="AZ14" s="38">
        <v>2</v>
      </c>
      <c r="BA14">
        <v>6</v>
      </c>
    </row>
    <row r="15" spans="1:53" ht="15" thickBot="1" x14ac:dyDescent="0.35">
      <c r="A15" s="4">
        <v>7</v>
      </c>
      <c r="B15" s="5">
        <v>40811</v>
      </c>
      <c r="C15" s="57" t="s">
        <v>14</v>
      </c>
      <c r="D15" s="4" t="s">
        <v>15</v>
      </c>
      <c r="E15" s="4" t="s">
        <v>16</v>
      </c>
      <c r="F15" s="6">
        <v>0.12663194444444445</v>
      </c>
      <c r="N15" s="31" t="s">
        <v>24</v>
      </c>
      <c r="O15" s="32" t="s">
        <v>665</v>
      </c>
      <c r="P15" s="21"/>
      <c r="R15" s="13">
        <v>25</v>
      </c>
      <c r="S15" s="13" t="s">
        <v>115</v>
      </c>
      <c r="T15" s="13">
        <v>2011</v>
      </c>
      <c r="U15" s="13" t="s">
        <v>307</v>
      </c>
      <c r="V15" s="3">
        <v>7</v>
      </c>
      <c r="W15" s="43"/>
      <c r="X15" s="43"/>
      <c r="Y15" s="43">
        <v>2</v>
      </c>
      <c r="Z15" s="43"/>
      <c r="AA15" s="43">
        <v>2</v>
      </c>
      <c r="AB15" s="43"/>
      <c r="AC15" s="43">
        <v>1</v>
      </c>
      <c r="AD15" s="43">
        <v>1</v>
      </c>
      <c r="AE15" s="43">
        <v>1</v>
      </c>
      <c r="AF15" s="43">
        <v>1</v>
      </c>
      <c r="AG15" s="43">
        <v>1</v>
      </c>
      <c r="AH15" s="43"/>
      <c r="AK15" s="44"/>
      <c r="AL15">
        <v>2</v>
      </c>
      <c r="AM15">
        <v>21</v>
      </c>
      <c r="AN15">
        <v>2</v>
      </c>
      <c r="AO15">
        <v>21</v>
      </c>
      <c r="AQ15" s="38">
        <v>3</v>
      </c>
      <c r="AR15">
        <v>1</v>
      </c>
      <c r="AT15" s="38">
        <v>3</v>
      </c>
      <c r="AU15">
        <v>3</v>
      </c>
      <c r="AW15" s="38">
        <v>6</v>
      </c>
      <c r="AX15">
        <v>1</v>
      </c>
      <c r="AZ15" s="38">
        <v>3</v>
      </c>
      <c r="BA15">
        <v>2</v>
      </c>
    </row>
    <row r="16" spans="1:53" ht="15" customHeight="1" x14ac:dyDescent="0.3">
      <c r="A16" s="4">
        <v>8</v>
      </c>
      <c r="B16" s="5">
        <v>41203</v>
      </c>
      <c r="C16" s="57" t="s">
        <v>30</v>
      </c>
      <c r="D16" s="4" t="s">
        <v>31</v>
      </c>
      <c r="E16" s="4" t="s">
        <v>29</v>
      </c>
      <c r="F16" s="6">
        <v>0.12967592592592592</v>
      </c>
      <c r="G16" s="7"/>
      <c r="I16" s="25" t="s">
        <v>11</v>
      </c>
      <c r="J16" s="1" t="s">
        <v>12</v>
      </c>
      <c r="K16" s="1" t="s">
        <v>13</v>
      </c>
      <c r="N16" s="33" t="s">
        <v>10</v>
      </c>
      <c r="O16" s="85">
        <v>278</v>
      </c>
      <c r="P16" s="21"/>
      <c r="R16" s="13">
        <v>20</v>
      </c>
      <c r="S16" s="13" t="s">
        <v>111</v>
      </c>
      <c r="T16" s="13">
        <v>2012</v>
      </c>
      <c r="U16" s="13" t="s">
        <v>307</v>
      </c>
      <c r="V16" s="3">
        <v>8</v>
      </c>
      <c r="W16" s="43">
        <v>1</v>
      </c>
      <c r="X16" s="43"/>
      <c r="Y16" s="43">
        <v>1</v>
      </c>
      <c r="Z16" s="43">
        <v>1</v>
      </c>
      <c r="AA16" s="43"/>
      <c r="AB16" s="43"/>
      <c r="AC16" s="43">
        <v>2</v>
      </c>
      <c r="AD16" s="43">
        <v>1</v>
      </c>
      <c r="AE16" s="43"/>
      <c r="AF16" s="43">
        <v>1</v>
      </c>
      <c r="AG16" s="43"/>
      <c r="AH16" s="43">
        <v>1</v>
      </c>
      <c r="AL16">
        <v>6</v>
      </c>
      <c r="AM16">
        <v>44</v>
      </c>
      <c r="AN16">
        <v>6</v>
      </c>
      <c r="AO16">
        <v>44</v>
      </c>
      <c r="AQ16" s="38">
        <v>4</v>
      </c>
      <c r="AR16">
        <v>4</v>
      </c>
      <c r="AT16" s="38">
        <v>4</v>
      </c>
      <c r="AU16">
        <v>3</v>
      </c>
      <c r="AW16" s="38">
        <v>9</v>
      </c>
      <c r="AX16">
        <v>1</v>
      </c>
      <c r="AZ16" s="38">
        <v>4</v>
      </c>
      <c r="BA16">
        <v>1</v>
      </c>
    </row>
    <row r="17" spans="1:53" x14ac:dyDescent="0.3">
      <c r="A17" s="4">
        <v>9</v>
      </c>
      <c r="B17" s="11">
        <v>41049</v>
      </c>
      <c r="C17" s="58" t="s">
        <v>8</v>
      </c>
      <c r="D17" s="58" t="s">
        <v>9</v>
      </c>
      <c r="E17" s="58" t="s">
        <v>10</v>
      </c>
      <c r="F17" s="59">
        <v>0.12387731481481483</v>
      </c>
      <c r="G17" s="7" t="s">
        <v>28</v>
      </c>
      <c r="I17" s="25" t="s">
        <v>17</v>
      </c>
      <c r="J17" s="56">
        <f>COUNTIFS($F$9:$F$410,"&gt;=1:59:00",$F$9:$F$410,"&lt;=02:59:59")</f>
        <v>1</v>
      </c>
      <c r="K17" s="26">
        <f t="shared" ref="K17:K22" si="1">J17/$J$8</f>
        <v>3.3333333333333335E-3</v>
      </c>
      <c r="N17" s="34" t="s">
        <v>23</v>
      </c>
      <c r="O17" s="86">
        <v>2</v>
      </c>
      <c r="P17" s="21"/>
      <c r="R17" s="13">
        <v>21</v>
      </c>
      <c r="S17" s="14" t="s">
        <v>116</v>
      </c>
      <c r="T17" s="13">
        <v>2012</v>
      </c>
      <c r="U17" s="13" t="s">
        <v>307</v>
      </c>
      <c r="V17" s="3">
        <v>9</v>
      </c>
      <c r="W17" s="43"/>
      <c r="X17" s="43">
        <v>2</v>
      </c>
      <c r="Y17" s="43"/>
      <c r="Z17" s="43"/>
      <c r="AA17" s="43"/>
      <c r="AB17" s="43">
        <v>2</v>
      </c>
      <c r="AC17" s="43">
        <v>4</v>
      </c>
      <c r="AD17" s="43"/>
      <c r="AE17" s="43"/>
      <c r="AF17" s="43">
        <v>2</v>
      </c>
      <c r="AG17" s="43"/>
      <c r="AH17" s="43"/>
      <c r="AL17">
        <v>58</v>
      </c>
      <c r="AM17">
        <v>23</v>
      </c>
      <c r="AQ17" s="38">
        <v>5</v>
      </c>
      <c r="AR17">
        <v>1</v>
      </c>
      <c r="AT17" s="38">
        <v>5</v>
      </c>
      <c r="AU17">
        <v>5</v>
      </c>
      <c r="AW17" s="38">
        <v>10</v>
      </c>
      <c r="AX17">
        <v>3</v>
      </c>
      <c r="AZ17" s="38">
        <v>5</v>
      </c>
      <c r="BA17">
        <v>5</v>
      </c>
    </row>
    <row r="18" spans="1:53" x14ac:dyDescent="0.3">
      <c r="A18" s="4">
        <v>10</v>
      </c>
      <c r="B18" s="5">
        <v>41454</v>
      </c>
      <c r="C18" s="4" t="s">
        <v>33</v>
      </c>
      <c r="D18" s="4" t="s">
        <v>257</v>
      </c>
      <c r="E18" s="4" t="s">
        <v>10</v>
      </c>
      <c r="F18" s="6">
        <v>0.15064814814814814</v>
      </c>
      <c r="I18" s="25" t="s">
        <v>19</v>
      </c>
      <c r="J18" s="56">
        <f>COUNTIFS($F$9:$F$410,"&gt;=3:00:00",$F$9:$F$410,"&lt;=03:14:59")</f>
        <v>13</v>
      </c>
      <c r="K18" s="26">
        <f t="shared" si="1"/>
        <v>4.3333333333333335E-2</v>
      </c>
      <c r="N18" s="34" t="s">
        <v>29</v>
      </c>
      <c r="O18" s="86">
        <v>1</v>
      </c>
      <c r="P18" s="21"/>
      <c r="R18" s="13">
        <v>29</v>
      </c>
      <c r="S18" s="13" t="s">
        <v>112</v>
      </c>
      <c r="T18" s="13">
        <v>2013</v>
      </c>
      <c r="U18" s="13" t="s">
        <v>308</v>
      </c>
      <c r="V18" s="3">
        <v>10</v>
      </c>
      <c r="W18" s="43"/>
      <c r="X18" s="43">
        <v>1</v>
      </c>
      <c r="Y18" s="43">
        <v>1</v>
      </c>
      <c r="Z18" s="43"/>
      <c r="AA18" s="43">
        <v>1</v>
      </c>
      <c r="AB18" s="43">
        <v>1</v>
      </c>
      <c r="AC18" s="43">
        <v>1</v>
      </c>
      <c r="AD18" s="43"/>
      <c r="AE18" s="43"/>
      <c r="AF18" s="43">
        <v>2</v>
      </c>
      <c r="AG18" s="43">
        <v>1</v>
      </c>
      <c r="AH18" s="43">
        <v>2</v>
      </c>
      <c r="AL18">
        <v>36</v>
      </c>
      <c r="AM18">
        <v>56</v>
      </c>
      <c r="AN18">
        <v>36</v>
      </c>
      <c r="AO18">
        <v>56</v>
      </c>
      <c r="AQ18" s="38">
        <v>6</v>
      </c>
      <c r="AR18">
        <v>2</v>
      </c>
      <c r="AT18" s="38">
        <v>6</v>
      </c>
      <c r="AU18">
        <v>3</v>
      </c>
      <c r="AW18" s="38">
        <v>12</v>
      </c>
      <c r="AX18">
        <v>3</v>
      </c>
      <c r="AZ18" s="38">
        <v>6</v>
      </c>
      <c r="BA18">
        <v>3</v>
      </c>
    </row>
    <row r="19" spans="1:53" x14ac:dyDescent="0.3">
      <c r="A19" s="4">
        <v>11</v>
      </c>
      <c r="B19" s="5">
        <v>41657</v>
      </c>
      <c r="C19" s="4" t="s">
        <v>35</v>
      </c>
      <c r="D19" s="4" t="s">
        <v>9</v>
      </c>
      <c r="E19" s="4" t="s">
        <v>10</v>
      </c>
      <c r="F19" s="6">
        <v>0.14724537037037036</v>
      </c>
      <c r="I19" s="25" t="s">
        <v>20</v>
      </c>
      <c r="J19" s="56">
        <f>COUNTIFS($F$9:$F$410,"&gt;=3:15:00",$F$9:$F$410,"&lt;=03:29:59")</f>
        <v>29</v>
      </c>
      <c r="K19" s="26">
        <f t="shared" si="1"/>
        <v>9.6666666666666665E-2</v>
      </c>
      <c r="N19" s="34" t="s">
        <v>32</v>
      </c>
      <c r="O19" s="86">
        <v>1</v>
      </c>
      <c r="P19" s="21"/>
      <c r="R19" s="13">
        <v>18</v>
      </c>
      <c r="S19" s="13" t="s">
        <v>107</v>
      </c>
      <c r="T19" s="13">
        <v>2014</v>
      </c>
      <c r="U19" s="13" t="s">
        <v>308</v>
      </c>
      <c r="V19" s="3">
        <v>11</v>
      </c>
      <c r="W19" s="43"/>
      <c r="X19" s="43"/>
      <c r="Y19" s="43">
        <v>1</v>
      </c>
      <c r="Z19" s="43">
        <v>1</v>
      </c>
      <c r="AA19" s="43">
        <v>1</v>
      </c>
      <c r="AB19" s="43"/>
      <c r="AC19" s="43">
        <v>1</v>
      </c>
      <c r="AD19" s="43"/>
      <c r="AE19" s="43"/>
      <c r="AF19" s="43"/>
      <c r="AG19" s="43">
        <v>1</v>
      </c>
      <c r="AH19" s="43">
        <v>1</v>
      </c>
      <c r="AL19">
        <v>32</v>
      </c>
      <c r="AM19">
        <v>2</v>
      </c>
      <c r="AN19">
        <v>32</v>
      </c>
      <c r="AO19">
        <v>2</v>
      </c>
      <c r="AQ19" s="38">
        <v>9</v>
      </c>
      <c r="AR19">
        <v>2</v>
      </c>
      <c r="AT19" s="38">
        <v>7</v>
      </c>
      <c r="AU19">
        <v>4</v>
      </c>
      <c r="AW19" s="38">
        <v>14</v>
      </c>
      <c r="AX19">
        <v>1</v>
      </c>
      <c r="AZ19" s="38">
        <v>7</v>
      </c>
      <c r="BA19">
        <v>4</v>
      </c>
    </row>
    <row r="20" spans="1:53" x14ac:dyDescent="0.3">
      <c r="A20" s="4">
        <v>12</v>
      </c>
      <c r="B20" s="5">
        <v>41671</v>
      </c>
      <c r="C20" s="4" t="s">
        <v>37</v>
      </c>
      <c r="D20" s="4" t="s">
        <v>38</v>
      </c>
      <c r="E20" s="4" t="s">
        <v>10</v>
      </c>
      <c r="F20" s="6">
        <v>0.15049768518518519</v>
      </c>
      <c r="I20" s="25" t="s">
        <v>182</v>
      </c>
      <c r="J20" s="56">
        <f>COUNTIFS($F$9:$F$410,"&gt;=3:30:00",$F$9:$F$410,"&lt;=03:44:59")</f>
        <v>89</v>
      </c>
      <c r="K20" s="26">
        <f t="shared" si="1"/>
        <v>0.29666666666666669</v>
      </c>
      <c r="N20" s="34" t="s">
        <v>34</v>
      </c>
      <c r="O20" s="86">
        <v>1</v>
      </c>
      <c r="P20" s="21"/>
      <c r="R20" s="13">
        <v>1</v>
      </c>
      <c r="S20" s="13" t="s">
        <v>108</v>
      </c>
      <c r="T20" s="13">
        <v>2014</v>
      </c>
      <c r="U20" s="13" t="s">
        <v>307</v>
      </c>
      <c r="V20" s="3">
        <v>12</v>
      </c>
      <c r="W20" s="43"/>
      <c r="X20" s="43">
        <v>1</v>
      </c>
      <c r="Y20" s="43"/>
      <c r="Z20" s="43"/>
      <c r="AA20" s="43">
        <v>1</v>
      </c>
      <c r="AB20" s="43"/>
      <c r="AC20" s="43">
        <v>1</v>
      </c>
      <c r="AD20" s="43">
        <v>1</v>
      </c>
      <c r="AE20" s="43">
        <v>1</v>
      </c>
      <c r="AF20" s="43"/>
      <c r="AG20" s="43"/>
      <c r="AH20" s="43">
        <v>1</v>
      </c>
      <c r="AL20">
        <v>36</v>
      </c>
      <c r="AM20">
        <v>43</v>
      </c>
      <c r="AN20">
        <v>36</v>
      </c>
      <c r="AO20">
        <v>43</v>
      </c>
      <c r="AQ20" s="38">
        <v>10</v>
      </c>
      <c r="AR20">
        <v>4</v>
      </c>
      <c r="AT20" s="38">
        <v>8</v>
      </c>
      <c r="AU20">
        <v>2</v>
      </c>
      <c r="AW20" s="38">
        <v>17</v>
      </c>
      <c r="AX20">
        <v>3</v>
      </c>
      <c r="AZ20" s="38">
        <v>8</v>
      </c>
      <c r="BA20">
        <v>1</v>
      </c>
    </row>
    <row r="21" spans="1:53" x14ac:dyDescent="0.3">
      <c r="A21" s="4">
        <v>13</v>
      </c>
      <c r="B21" s="5">
        <v>41675</v>
      </c>
      <c r="C21" s="4" t="s">
        <v>41</v>
      </c>
      <c r="D21" s="4" t="s">
        <v>257</v>
      </c>
      <c r="E21" s="4" t="s">
        <v>10</v>
      </c>
      <c r="F21" s="6">
        <v>0.14931712962962962</v>
      </c>
      <c r="I21" s="25" t="s">
        <v>183</v>
      </c>
      <c r="J21" s="56">
        <f>COUNTIFS($F$9:$F$410,"&gt;=3:45:00",$F$9:$F$410,"&lt;=03:59:59")</f>
        <v>134</v>
      </c>
      <c r="K21" s="26">
        <f t="shared" si="1"/>
        <v>0.44666666666666666</v>
      </c>
      <c r="N21" s="34" t="s">
        <v>16</v>
      </c>
      <c r="O21" s="86">
        <v>7</v>
      </c>
      <c r="P21" s="21"/>
      <c r="R21" s="13">
        <v>5</v>
      </c>
      <c r="S21" s="13" t="s">
        <v>108</v>
      </c>
      <c r="T21" s="13">
        <v>2014</v>
      </c>
      <c r="U21" s="13" t="s">
        <v>309</v>
      </c>
      <c r="V21" s="3">
        <v>13</v>
      </c>
      <c r="W21" s="43">
        <v>1</v>
      </c>
      <c r="X21" s="43"/>
      <c r="Y21" s="43">
        <v>1</v>
      </c>
      <c r="Z21" s="43"/>
      <c r="AA21" s="43">
        <v>1</v>
      </c>
      <c r="AB21" s="43">
        <v>1</v>
      </c>
      <c r="AC21" s="43">
        <v>1</v>
      </c>
      <c r="AD21" s="43">
        <v>2</v>
      </c>
      <c r="AE21" s="43"/>
      <c r="AF21" s="43">
        <v>1</v>
      </c>
      <c r="AG21" s="43">
        <v>1</v>
      </c>
      <c r="AH21" s="43">
        <v>2</v>
      </c>
      <c r="AL21">
        <v>35</v>
      </c>
      <c r="AM21">
        <v>1</v>
      </c>
      <c r="AN21">
        <v>35</v>
      </c>
      <c r="AO21">
        <v>1</v>
      </c>
      <c r="AQ21" s="38">
        <v>11</v>
      </c>
      <c r="AR21">
        <v>1</v>
      </c>
      <c r="AT21" s="38">
        <v>9</v>
      </c>
      <c r="AU21">
        <v>5</v>
      </c>
      <c r="AW21" s="38">
        <v>18</v>
      </c>
      <c r="AX21">
        <v>3</v>
      </c>
      <c r="AZ21" s="38">
        <v>9</v>
      </c>
      <c r="BA21">
        <v>4</v>
      </c>
    </row>
    <row r="22" spans="1:53" x14ac:dyDescent="0.3">
      <c r="A22" s="4">
        <v>14</v>
      </c>
      <c r="B22" s="5">
        <v>41692</v>
      </c>
      <c r="C22" s="4" t="s">
        <v>43</v>
      </c>
      <c r="D22" s="4" t="s">
        <v>44</v>
      </c>
      <c r="E22" s="4" t="s">
        <v>10</v>
      </c>
      <c r="F22" s="6">
        <v>0.1401273148148148</v>
      </c>
      <c r="I22" s="25" t="s">
        <v>27</v>
      </c>
      <c r="J22" s="56">
        <f>COUNTIFS($F$9:$F$410,"&gt;=3:59:59",$F$9:$F$410,"&lt;=05:59:59")</f>
        <v>34</v>
      </c>
      <c r="K22" s="26">
        <f t="shared" si="1"/>
        <v>0.11333333333333333</v>
      </c>
      <c r="N22" s="34" t="s">
        <v>326</v>
      </c>
      <c r="O22" s="86">
        <v>1</v>
      </c>
      <c r="P22" s="21"/>
      <c r="R22" s="13">
        <v>22</v>
      </c>
      <c r="S22" s="13" t="s">
        <v>108</v>
      </c>
      <c r="T22" s="13">
        <v>2014</v>
      </c>
      <c r="U22" s="13" t="s">
        <v>308</v>
      </c>
      <c r="V22" s="3">
        <v>14</v>
      </c>
      <c r="W22" s="43">
        <v>2</v>
      </c>
      <c r="X22" s="43">
        <v>1</v>
      </c>
      <c r="Y22" s="43">
        <v>1</v>
      </c>
      <c r="Z22" s="43">
        <v>1</v>
      </c>
      <c r="AA22" s="43">
        <v>1</v>
      </c>
      <c r="AB22" s="43">
        <v>1</v>
      </c>
      <c r="AC22" s="43"/>
      <c r="AD22" s="43"/>
      <c r="AE22" s="43"/>
      <c r="AF22" s="43">
        <v>2</v>
      </c>
      <c r="AG22" s="43"/>
      <c r="AH22" s="43"/>
      <c r="AL22">
        <v>21</v>
      </c>
      <c r="AM22">
        <v>47</v>
      </c>
      <c r="AN22">
        <v>21</v>
      </c>
      <c r="AO22">
        <v>47</v>
      </c>
      <c r="AQ22" s="38">
        <v>12</v>
      </c>
      <c r="AR22">
        <v>4</v>
      </c>
      <c r="AT22" s="38">
        <v>10</v>
      </c>
      <c r="AU22">
        <v>2</v>
      </c>
      <c r="AW22" s="38">
        <v>21</v>
      </c>
      <c r="AX22">
        <v>2</v>
      </c>
      <c r="AZ22" s="38">
        <v>10</v>
      </c>
      <c r="BA22">
        <v>2</v>
      </c>
    </row>
    <row r="23" spans="1:53" x14ac:dyDescent="0.3">
      <c r="A23" s="4">
        <v>15</v>
      </c>
      <c r="B23" s="5">
        <v>41699</v>
      </c>
      <c r="C23" s="4" t="s">
        <v>46</v>
      </c>
      <c r="D23" s="4" t="s">
        <v>9</v>
      </c>
      <c r="E23" s="4" t="s">
        <v>10</v>
      </c>
      <c r="F23" s="6">
        <v>0.15413194444444445</v>
      </c>
      <c r="I23" s="25"/>
      <c r="J23" s="1">
        <f>SUBTOTAL(109,Tabel2[Antal])</f>
        <v>300</v>
      </c>
      <c r="K23" s="30"/>
      <c r="N23" s="34" t="s">
        <v>121</v>
      </c>
      <c r="O23" s="86">
        <v>1</v>
      </c>
      <c r="P23" s="21"/>
      <c r="R23" s="13">
        <v>1</v>
      </c>
      <c r="S23" s="13" t="s">
        <v>109</v>
      </c>
      <c r="T23" s="13">
        <v>2014</v>
      </c>
      <c r="U23" s="13" t="s">
        <v>308</v>
      </c>
      <c r="V23" s="3">
        <v>15</v>
      </c>
      <c r="W23" s="43">
        <v>1</v>
      </c>
      <c r="X23" s="43"/>
      <c r="Y23" s="43"/>
      <c r="Z23" s="43">
        <v>1</v>
      </c>
      <c r="AA23" s="43">
        <v>1</v>
      </c>
      <c r="AB23" s="43"/>
      <c r="AC23" s="43">
        <v>2</v>
      </c>
      <c r="AD23" s="43"/>
      <c r="AE23" s="43"/>
      <c r="AF23" s="43"/>
      <c r="AG23" s="43">
        <v>1</v>
      </c>
      <c r="AH23" s="43"/>
      <c r="AL23">
        <v>41</v>
      </c>
      <c r="AM23">
        <v>57</v>
      </c>
      <c r="AN23">
        <v>41</v>
      </c>
      <c r="AO23">
        <v>57</v>
      </c>
      <c r="AQ23" s="38">
        <v>14</v>
      </c>
      <c r="AR23">
        <v>2</v>
      </c>
      <c r="AT23" s="38">
        <v>11</v>
      </c>
      <c r="AU23">
        <v>5</v>
      </c>
      <c r="AW23" s="38">
        <v>22</v>
      </c>
      <c r="AX23">
        <v>1</v>
      </c>
      <c r="AZ23" s="38">
        <v>11</v>
      </c>
      <c r="BA23">
        <v>4</v>
      </c>
    </row>
    <row r="24" spans="1:53" x14ac:dyDescent="0.3">
      <c r="A24" s="4">
        <v>16</v>
      </c>
      <c r="B24" s="5">
        <v>41720</v>
      </c>
      <c r="C24" s="4" t="s">
        <v>43</v>
      </c>
      <c r="D24" s="4" t="s">
        <v>44</v>
      </c>
      <c r="E24" s="4" t="s">
        <v>10</v>
      </c>
      <c r="F24" s="6">
        <v>0.13783564814814817</v>
      </c>
      <c r="I24" s="20"/>
      <c r="J24" s="27"/>
      <c r="K24" s="28"/>
      <c r="M24" s="1"/>
      <c r="N24" s="34" t="s">
        <v>355</v>
      </c>
      <c r="O24" s="86">
        <v>1</v>
      </c>
      <c r="P24" s="21"/>
      <c r="R24" s="13">
        <v>22</v>
      </c>
      <c r="S24" s="13" t="s">
        <v>109</v>
      </c>
      <c r="T24" s="13">
        <v>2014</v>
      </c>
      <c r="U24" s="13" t="s">
        <v>308</v>
      </c>
      <c r="V24" s="3">
        <v>16</v>
      </c>
      <c r="W24" s="43"/>
      <c r="X24" s="43"/>
      <c r="Y24" s="43">
        <v>1</v>
      </c>
      <c r="Z24" s="43"/>
      <c r="AA24" s="43">
        <v>1</v>
      </c>
      <c r="AB24" s="43"/>
      <c r="AC24" s="43"/>
      <c r="AD24" s="43">
        <v>2</v>
      </c>
      <c r="AE24" s="43">
        <v>1</v>
      </c>
      <c r="AF24" s="43">
        <v>2</v>
      </c>
      <c r="AG24" s="43"/>
      <c r="AH24" s="43"/>
      <c r="AL24">
        <v>18</v>
      </c>
      <c r="AM24">
        <v>29</v>
      </c>
      <c r="AN24">
        <v>18</v>
      </c>
      <c r="AO24">
        <v>29</v>
      </c>
      <c r="AQ24" s="38">
        <v>15</v>
      </c>
      <c r="AR24">
        <v>1</v>
      </c>
      <c r="AT24" s="38">
        <v>12</v>
      </c>
      <c r="AU24">
        <v>7</v>
      </c>
      <c r="AW24" s="38">
        <v>24</v>
      </c>
      <c r="AX24">
        <v>3</v>
      </c>
      <c r="AZ24" s="38">
        <v>12</v>
      </c>
      <c r="BA24">
        <v>7</v>
      </c>
    </row>
    <row r="25" spans="1:53" x14ac:dyDescent="0.3">
      <c r="A25" s="4">
        <v>17</v>
      </c>
      <c r="B25" s="5">
        <v>41727</v>
      </c>
      <c r="C25" s="4" t="s">
        <v>33</v>
      </c>
      <c r="D25" s="4" t="s">
        <v>257</v>
      </c>
      <c r="E25" s="4" t="s">
        <v>10</v>
      </c>
      <c r="F25" s="6">
        <v>0.15092592592592594</v>
      </c>
      <c r="I25" s="25" t="s">
        <v>11</v>
      </c>
      <c r="J25" s="1" t="s">
        <v>12</v>
      </c>
      <c r="K25" s="1" t="s">
        <v>13</v>
      </c>
      <c r="M25" s="1"/>
      <c r="N25" s="34" t="s">
        <v>388</v>
      </c>
      <c r="O25" s="86">
        <v>1</v>
      </c>
      <c r="P25" s="21"/>
      <c r="R25" s="13">
        <v>29</v>
      </c>
      <c r="S25" s="13" t="s">
        <v>109</v>
      </c>
      <c r="T25" s="13">
        <v>2014</v>
      </c>
      <c r="U25" s="13" t="s">
        <v>308</v>
      </c>
      <c r="V25" s="3">
        <v>17</v>
      </c>
      <c r="W25" s="43"/>
      <c r="X25" s="43">
        <v>1</v>
      </c>
      <c r="Y25" s="43">
        <v>1</v>
      </c>
      <c r="Z25" s="43"/>
      <c r="AA25" s="43">
        <v>3</v>
      </c>
      <c r="AB25" s="43"/>
      <c r="AC25" s="43">
        <v>1</v>
      </c>
      <c r="AD25" s="43">
        <v>1</v>
      </c>
      <c r="AE25" s="43"/>
      <c r="AF25" s="43"/>
      <c r="AG25" s="43">
        <v>1</v>
      </c>
      <c r="AH25" s="43">
        <v>1</v>
      </c>
      <c r="AL25">
        <v>37</v>
      </c>
      <c r="AM25">
        <v>20</v>
      </c>
      <c r="AN25">
        <v>37</v>
      </c>
      <c r="AO25">
        <v>20</v>
      </c>
      <c r="AQ25" s="38">
        <v>16</v>
      </c>
      <c r="AR25">
        <v>3</v>
      </c>
      <c r="AT25" s="38">
        <v>13</v>
      </c>
      <c r="AU25">
        <v>3</v>
      </c>
      <c r="AW25" s="38">
        <v>25</v>
      </c>
      <c r="AX25">
        <v>2</v>
      </c>
      <c r="AZ25" s="38">
        <v>13</v>
      </c>
      <c r="BA25">
        <v>3</v>
      </c>
    </row>
    <row r="26" spans="1:53" x14ac:dyDescent="0.3">
      <c r="A26" s="4">
        <v>18</v>
      </c>
      <c r="B26" s="5">
        <v>41735</v>
      </c>
      <c r="C26" s="4" t="s">
        <v>50</v>
      </c>
      <c r="D26" s="4" t="s">
        <v>519</v>
      </c>
      <c r="E26" s="4" t="s">
        <v>10</v>
      </c>
      <c r="F26" s="6">
        <v>0.14488425925925927</v>
      </c>
      <c r="I26" s="25" t="s">
        <v>17</v>
      </c>
      <c r="J26" s="56">
        <f>COUNTIFS($F$9:$F$410,"&gt;=1:59:00",$F$9:$F$410,"&lt;=02:59:59")</f>
        <v>1</v>
      </c>
      <c r="K26" s="26">
        <f t="shared" ref="K26:K33" si="2">J26/$J$8</f>
        <v>3.3333333333333335E-3</v>
      </c>
      <c r="M26" s="1"/>
      <c r="N26" s="34" t="s">
        <v>361</v>
      </c>
      <c r="O26" s="86">
        <v>1</v>
      </c>
      <c r="P26" s="21"/>
      <c r="R26" s="13">
        <v>6</v>
      </c>
      <c r="S26" s="55" t="s">
        <v>110</v>
      </c>
      <c r="T26" s="13">
        <v>2014</v>
      </c>
      <c r="U26" s="13" t="s">
        <v>307</v>
      </c>
      <c r="V26" s="3">
        <v>18</v>
      </c>
      <c r="W26" s="43">
        <v>1</v>
      </c>
      <c r="X26" s="43">
        <v>1</v>
      </c>
      <c r="Y26" s="43">
        <v>1</v>
      </c>
      <c r="Z26" s="43">
        <v>1</v>
      </c>
      <c r="AA26" s="43"/>
      <c r="AB26" s="43"/>
      <c r="AC26" s="43">
        <v>2</v>
      </c>
      <c r="AD26" s="43">
        <v>2</v>
      </c>
      <c r="AE26" s="43">
        <v>1</v>
      </c>
      <c r="AF26" s="43"/>
      <c r="AG26" s="43">
        <v>1</v>
      </c>
      <c r="AH26" s="43">
        <v>1</v>
      </c>
      <c r="AL26">
        <v>28</v>
      </c>
      <c r="AM26">
        <v>38</v>
      </c>
      <c r="AN26">
        <v>28</v>
      </c>
      <c r="AO26">
        <v>38</v>
      </c>
      <c r="AQ26" s="38">
        <v>17</v>
      </c>
      <c r="AR26">
        <v>4</v>
      </c>
      <c r="AT26" s="38">
        <v>14</v>
      </c>
      <c r="AU26">
        <v>6</v>
      </c>
      <c r="AW26" s="38">
        <v>26</v>
      </c>
      <c r="AX26">
        <v>2</v>
      </c>
      <c r="AZ26" s="38">
        <v>14</v>
      </c>
      <c r="BA26">
        <v>4</v>
      </c>
    </row>
    <row r="27" spans="1:53" x14ac:dyDescent="0.3">
      <c r="A27" s="4">
        <v>19</v>
      </c>
      <c r="B27" s="5">
        <v>41756</v>
      </c>
      <c r="C27" s="4" t="s">
        <v>51</v>
      </c>
      <c r="D27" s="4" t="s">
        <v>519</v>
      </c>
      <c r="E27" s="4" t="s">
        <v>10</v>
      </c>
      <c r="F27" s="6">
        <v>0.14560185185185184</v>
      </c>
      <c r="I27" s="25" t="s">
        <v>40</v>
      </c>
      <c r="J27" s="56">
        <f>COUNTIFS($F$9:$F$410,"&gt;=3:00:00",$F$9:$F$410,"&lt;=03:09:59")</f>
        <v>6</v>
      </c>
      <c r="K27" s="26">
        <f t="shared" si="2"/>
        <v>0.02</v>
      </c>
      <c r="M27" s="1"/>
      <c r="N27" s="34" t="s">
        <v>471</v>
      </c>
      <c r="O27" s="86">
        <v>1</v>
      </c>
      <c r="P27" s="21"/>
      <c r="R27" s="13">
        <v>27</v>
      </c>
      <c r="S27" s="13" t="s">
        <v>110</v>
      </c>
      <c r="T27" s="13">
        <v>2014</v>
      </c>
      <c r="U27" s="13" t="s">
        <v>307</v>
      </c>
      <c r="V27" s="3">
        <v>19</v>
      </c>
      <c r="W27" s="43"/>
      <c r="X27" s="43">
        <v>2</v>
      </c>
      <c r="Y27" s="43">
        <v>1</v>
      </c>
      <c r="Z27" s="43"/>
      <c r="AA27" s="43">
        <v>3</v>
      </c>
      <c r="AB27" s="43"/>
      <c r="AC27" s="43">
        <v>2</v>
      </c>
      <c r="AD27" s="43">
        <v>1</v>
      </c>
      <c r="AE27" s="43">
        <v>1</v>
      </c>
      <c r="AF27" s="43"/>
      <c r="AG27" s="43">
        <v>1</v>
      </c>
      <c r="AH27" s="43"/>
      <c r="AL27">
        <v>29</v>
      </c>
      <c r="AM27">
        <v>40</v>
      </c>
      <c r="AN27">
        <v>29</v>
      </c>
      <c r="AO27">
        <v>40</v>
      </c>
      <c r="AQ27" s="38">
        <v>18</v>
      </c>
      <c r="AR27">
        <v>3</v>
      </c>
      <c r="AT27" s="38">
        <v>15</v>
      </c>
      <c r="AU27">
        <v>8</v>
      </c>
      <c r="AW27" s="38">
        <v>27</v>
      </c>
      <c r="AX27">
        <v>2</v>
      </c>
      <c r="AZ27" s="38">
        <v>15</v>
      </c>
      <c r="BA27">
        <v>6</v>
      </c>
    </row>
    <row r="28" spans="1:53" x14ac:dyDescent="0.3">
      <c r="A28" s="4">
        <v>20</v>
      </c>
      <c r="B28" s="5">
        <v>41776</v>
      </c>
      <c r="C28" s="4" t="s">
        <v>52</v>
      </c>
      <c r="D28" s="4" t="s">
        <v>519</v>
      </c>
      <c r="E28" s="4" t="s">
        <v>10</v>
      </c>
      <c r="F28" s="6">
        <v>0.15115740740740741</v>
      </c>
      <c r="I28" s="25" t="s">
        <v>42</v>
      </c>
      <c r="J28" s="56">
        <f>COUNTIFS($F$9:$F$410,"&gt;=3:10:00",$F$9:$F$410,"&lt;=03:19:59")</f>
        <v>13</v>
      </c>
      <c r="K28" s="26">
        <f t="shared" si="2"/>
        <v>4.3333333333333335E-2</v>
      </c>
      <c r="M28" s="1"/>
      <c r="N28" s="34" t="s">
        <v>341</v>
      </c>
      <c r="O28" s="86">
        <v>1</v>
      </c>
      <c r="P28" s="21"/>
      <c r="R28" s="13">
        <v>17</v>
      </c>
      <c r="S28" s="13" t="s">
        <v>111</v>
      </c>
      <c r="T28" s="13">
        <v>2014</v>
      </c>
      <c r="U28" s="13" t="s">
        <v>308</v>
      </c>
      <c r="V28" s="3">
        <v>20</v>
      </c>
      <c r="W28" s="43">
        <v>2</v>
      </c>
      <c r="X28" s="43"/>
      <c r="Y28" s="43"/>
      <c r="Z28" s="43"/>
      <c r="AA28" s="43">
        <v>2</v>
      </c>
      <c r="AB28" s="43">
        <v>2</v>
      </c>
      <c r="AC28" s="43"/>
      <c r="AD28" s="43"/>
      <c r="AE28" s="43">
        <v>1</v>
      </c>
      <c r="AF28" s="43">
        <v>1</v>
      </c>
      <c r="AG28" s="43">
        <v>1</v>
      </c>
      <c r="AH28" s="43">
        <v>1</v>
      </c>
      <c r="AL28">
        <v>37</v>
      </c>
      <c r="AM28">
        <v>40</v>
      </c>
      <c r="AN28">
        <v>37</v>
      </c>
      <c r="AO28">
        <v>40</v>
      </c>
      <c r="AQ28" s="38">
        <v>19</v>
      </c>
      <c r="AR28">
        <v>1</v>
      </c>
      <c r="AT28" s="38">
        <v>16</v>
      </c>
      <c r="AU28">
        <v>9</v>
      </c>
      <c r="AW28" s="38">
        <v>28</v>
      </c>
      <c r="AX28">
        <v>8</v>
      </c>
      <c r="AZ28" s="38">
        <v>16</v>
      </c>
      <c r="BA28">
        <v>8</v>
      </c>
    </row>
    <row r="29" spans="1:53" x14ac:dyDescent="0.3">
      <c r="A29" s="4">
        <v>21</v>
      </c>
      <c r="B29" s="5">
        <v>41788</v>
      </c>
      <c r="C29" s="4" t="s">
        <v>53</v>
      </c>
      <c r="D29" s="4" t="s">
        <v>519</v>
      </c>
      <c r="E29" s="4" t="s">
        <v>10</v>
      </c>
      <c r="F29" s="6">
        <v>0.15876157407407407</v>
      </c>
      <c r="I29" s="25" t="s">
        <v>45</v>
      </c>
      <c r="J29" s="56">
        <f>COUNTIFS($F$9:$F$410,"&gt;=3:20:00",$F$9:$F$410,"&lt;=03:29:59")</f>
        <v>23</v>
      </c>
      <c r="K29" s="26">
        <f t="shared" si="2"/>
        <v>7.6666666666666661E-2</v>
      </c>
      <c r="M29" s="1"/>
      <c r="N29" s="34" t="s">
        <v>354</v>
      </c>
      <c r="O29" s="86">
        <v>1</v>
      </c>
      <c r="P29" s="21"/>
      <c r="R29" s="13">
        <v>29</v>
      </c>
      <c r="S29" s="13" t="s">
        <v>111</v>
      </c>
      <c r="T29" s="13">
        <v>2014</v>
      </c>
      <c r="U29" s="13" t="s">
        <v>312</v>
      </c>
      <c r="V29" s="3">
        <v>21</v>
      </c>
      <c r="W29" s="43">
        <v>1</v>
      </c>
      <c r="X29" s="43"/>
      <c r="Y29" s="43"/>
      <c r="Z29" s="43"/>
      <c r="AA29" s="43">
        <v>1</v>
      </c>
      <c r="AB29" s="43">
        <v>1</v>
      </c>
      <c r="AC29" s="43"/>
      <c r="AD29" s="43"/>
      <c r="AE29" s="43"/>
      <c r="AF29" s="43">
        <v>2</v>
      </c>
      <c r="AG29" s="43"/>
      <c r="AH29" s="43"/>
      <c r="AL29">
        <v>48</v>
      </c>
      <c r="AM29">
        <v>37</v>
      </c>
      <c r="AN29">
        <v>48</v>
      </c>
      <c r="AO29">
        <v>37</v>
      </c>
      <c r="AQ29" s="38">
        <v>21</v>
      </c>
      <c r="AR29">
        <v>4</v>
      </c>
      <c r="AT29" s="38">
        <v>17</v>
      </c>
      <c r="AU29">
        <v>7</v>
      </c>
      <c r="AW29" s="38">
        <v>29</v>
      </c>
      <c r="AX29">
        <v>3</v>
      </c>
      <c r="AZ29" s="38">
        <v>17</v>
      </c>
      <c r="BA29">
        <v>7</v>
      </c>
    </row>
    <row r="30" spans="1:53" x14ac:dyDescent="0.3">
      <c r="A30" s="4">
        <v>22</v>
      </c>
      <c r="B30" s="5">
        <v>41799</v>
      </c>
      <c r="C30" s="4" t="s">
        <v>54</v>
      </c>
      <c r="D30" s="4" t="s">
        <v>257</v>
      </c>
      <c r="E30" s="4" t="s">
        <v>10</v>
      </c>
      <c r="F30" s="6">
        <v>0.15184027777777778</v>
      </c>
      <c r="I30" s="25" t="s">
        <v>47</v>
      </c>
      <c r="J30" s="56">
        <f>COUNTIFS($F$9:$F$410,"&gt;=3:30:00",$F$9:$F$410,"&lt;=03:39:59")</f>
        <v>38</v>
      </c>
      <c r="K30" s="26">
        <f t="shared" si="2"/>
        <v>0.12666666666666668</v>
      </c>
      <c r="M30" s="1"/>
      <c r="N30" s="34" t="s">
        <v>347</v>
      </c>
      <c r="O30" s="86">
        <v>1</v>
      </c>
      <c r="P30" s="21"/>
      <c r="R30" s="13">
        <v>9</v>
      </c>
      <c r="S30" s="13" t="s">
        <v>112</v>
      </c>
      <c r="T30" s="13">
        <v>2014</v>
      </c>
      <c r="U30" s="13" t="s">
        <v>310</v>
      </c>
      <c r="V30" s="3">
        <v>22</v>
      </c>
      <c r="W30" s="43">
        <v>1</v>
      </c>
      <c r="X30" s="43">
        <v>1</v>
      </c>
      <c r="Y30" s="43">
        <v>1</v>
      </c>
      <c r="Z30" s="43">
        <v>2</v>
      </c>
      <c r="AA30" s="43"/>
      <c r="AB30" s="43">
        <v>1</v>
      </c>
      <c r="AC30" s="43">
        <v>1</v>
      </c>
      <c r="AD30" s="43">
        <v>1</v>
      </c>
      <c r="AE30" s="43">
        <v>1</v>
      </c>
      <c r="AF30" s="43">
        <v>1</v>
      </c>
      <c r="AG30" s="43"/>
      <c r="AH30" s="43">
        <v>1</v>
      </c>
      <c r="AL30">
        <v>38</v>
      </c>
      <c r="AM30">
        <v>39</v>
      </c>
      <c r="AN30">
        <v>38</v>
      </c>
      <c r="AO30">
        <v>39</v>
      </c>
      <c r="AQ30" s="38">
        <v>22</v>
      </c>
      <c r="AR30">
        <v>1</v>
      </c>
      <c r="AT30" s="38">
        <v>18</v>
      </c>
      <c r="AU30">
        <v>5</v>
      </c>
      <c r="AW30" s="38">
        <v>30</v>
      </c>
      <c r="AX30">
        <v>1</v>
      </c>
      <c r="AZ30" s="38">
        <v>18</v>
      </c>
      <c r="BA30">
        <v>3</v>
      </c>
    </row>
    <row r="31" spans="1:53" ht="15" thickBot="1" x14ac:dyDescent="0.35">
      <c r="A31" s="4">
        <v>23</v>
      </c>
      <c r="B31" s="5">
        <v>41810</v>
      </c>
      <c r="C31" s="4" t="s">
        <v>55</v>
      </c>
      <c r="D31" s="4" t="s">
        <v>56</v>
      </c>
      <c r="E31" s="4" t="s">
        <v>10</v>
      </c>
      <c r="F31" s="6">
        <v>0.14510416666666667</v>
      </c>
      <c r="I31" s="25" t="s">
        <v>48</v>
      </c>
      <c r="J31" s="56">
        <f>COUNTIFS($F$9:$F$410,"&gt;=3:40:00",$F$9:$F$410,"&lt;=03:49:59")</f>
        <v>86</v>
      </c>
      <c r="K31" s="26">
        <f t="shared" si="2"/>
        <v>0.28666666666666668</v>
      </c>
      <c r="M31" s="1"/>
      <c r="N31" s="35" t="s">
        <v>346</v>
      </c>
      <c r="O31" s="86">
        <v>1</v>
      </c>
      <c r="P31" s="21"/>
      <c r="R31" s="13">
        <v>20</v>
      </c>
      <c r="S31" s="13" t="s">
        <v>112</v>
      </c>
      <c r="T31" s="13">
        <v>2014</v>
      </c>
      <c r="U31" s="13" t="s">
        <v>311</v>
      </c>
      <c r="V31" s="3">
        <v>23</v>
      </c>
      <c r="W31" s="43"/>
      <c r="X31" s="43">
        <v>2</v>
      </c>
      <c r="Y31" s="43"/>
      <c r="Z31" s="43">
        <v>1</v>
      </c>
      <c r="AA31" s="43">
        <v>1</v>
      </c>
      <c r="AB31" s="43">
        <v>2</v>
      </c>
      <c r="AC31" s="43">
        <v>1</v>
      </c>
      <c r="AD31" s="43">
        <v>2</v>
      </c>
      <c r="AE31" s="43">
        <v>1</v>
      </c>
      <c r="AF31" s="43">
        <v>1</v>
      </c>
      <c r="AG31" s="43"/>
      <c r="AH31" s="43">
        <v>4</v>
      </c>
      <c r="AL31">
        <v>28</v>
      </c>
      <c r="AM31">
        <v>57</v>
      </c>
      <c r="AN31">
        <v>28</v>
      </c>
      <c r="AO31">
        <v>57</v>
      </c>
      <c r="AQ31" s="38">
        <v>23</v>
      </c>
      <c r="AR31">
        <v>1</v>
      </c>
      <c r="AT31" s="38">
        <v>19</v>
      </c>
      <c r="AU31">
        <v>2</v>
      </c>
      <c r="AW31" s="38">
        <v>32</v>
      </c>
      <c r="AX31">
        <v>2</v>
      </c>
      <c r="AZ31" s="38">
        <v>19</v>
      </c>
      <c r="BA31">
        <v>2</v>
      </c>
    </row>
    <row r="32" spans="1:53" ht="15" thickBot="1" x14ac:dyDescent="0.35">
      <c r="A32" s="4">
        <v>24</v>
      </c>
      <c r="B32" s="5">
        <v>41811</v>
      </c>
      <c r="C32" s="4" t="s">
        <v>55</v>
      </c>
      <c r="D32" s="4" t="s">
        <v>56</v>
      </c>
      <c r="E32" s="4" t="s">
        <v>10</v>
      </c>
      <c r="F32" s="6">
        <v>0.15486111111111112</v>
      </c>
      <c r="I32" s="25" t="s">
        <v>49</v>
      </c>
      <c r="J32" s="56">
        <f>COUNTIFS($F$9:$F$410,"&gt;=3:50:00",$F$9:$F$410,"&lt;=03:59:59")</f>
        <v>99</v>
      </c>
      <c r="K32" s="26">
        <f t="shared" si="2"/>
        <v>0.33</v>
      </c>
      <c r="M32" s="1"/>
      <c r="N32" s="36" t="s">
        <v>39</v>
      </c>
      <c r="O32" s="87">
        <v>300</v>
      </c>
      <c r="P32" s="21"/>
      <c r="R32" s="13">
        <v>21</v>
      </c>
      <c r="S32" s="13" t="s">
        <v>112</v>
      </c>
      <c r="T32" s="13">
        <v>2014</v>
      </c>
      <c r="U32" s="13" t="s">
        <v>308</v>
      </c>
      <c r="V32" s="3">
        <v>24</v>
      </c>
      <c r="W32" s="43"/>
      <c r="X32" s="43">
        <v>1</v>
      </c>
      <c r="Y32" s="43">
        <v>1</v>
      </c>
      <c r="Z32" s="43">
        <v>1</v>
      </c>
      <c r="AA32" s="43">
        <v>1</v>
      </c>
      <c r="AB32" s="43">
        <v>3</v>
      </c>
      <c r="AC32" s="43">
        <v>2</v>
      </c>
      <c r="AD32" s="43">
        <v>1</v>
      </c>
      <c r="AE32" s="43">
        <v>2</v>
      </c>
      <c r="AF32" s="43">
        <v>1</v>
      </c>
      <c r="AG32" s="43"/>
      <c r="AH32" s="43">
        <v>1</v>
      </c>
      <c r="AL32">
        <v>43</v>
      </c>
      <c r="AM32">
        <v>0</v>
      </c>
      <c r="AN32">
        <v>43</v>
      </c>
      <c r="AO32">
        <v>0</v>
      </c>
      <c r="AQ32" s="38">
        <v>24</v>
      </c>
      <c r="AR32">
        <v>4</v>
      </c>
      <c r="AT32" s="38">
        <v>20</v>
      </c>
      <c r="AU32">
        <v>14</v>
      </c>
      <c r="AW32" s="38">
        <v>33</v>
      </c>
      <c r="AX32">
        <v>2</v>
      </c>
      <c r="AZ32" s="38">
        <v>20</v>
      </c>
      <c r="BA32">
        <v>13</v>
      </c>
    </row>
    <row r="33" spans="1:53" x14ac:dyDescent="0.3">
      <c r="A33" s="4">
        <v>25</v>
      </c>
      <c r="B33" s="5">
        <v>41812</v>
      </c>
      <c r="C33" s="4" t="s">
        <v>55</v>
      </c>
      <c r="D33" s="4" t="s">
        <v>56</v>
      </c>
      <c r="E33" s="4" t="s">
        <v>10</v>
      </c>
      <c r="F33" s="6">
        <v>0.15111111111111111</v>
      </c>
      <c r="I33" s="25" t="s">
        <v>27</v>
      </c>
      <c r="J33" s="56">
        <f>COUNTIFS($F$9:$F$410,"&gt;=4:00:00",$F$9:$F$410,"&lt;=06:09:59")</f>
        <v>34</v>
      </c>
      <c r="K33" s="26">
        <f t="shared" si="2"/>
        <v>0.11333333333333333</v>
      </c>
      <c r="M33" s="1"/>
      <c r="N33" s="78"/>
      <c r="O33" s="26"/>
      <c r="P33" s="21"/>
      <c r="R33" s="13">
        <v>22</v>
      </c>
      <c r="S33" s="13" t="s">
        <v>112</v>
      </c>
      <c r="T33" s="13">
        <v>2014</v>
      </c>
      <c r="U33" s="13" t="s">
        <v>307</v>
      </c>
      <c r="V33" s="3">
        <v>25</v>
      </c>
      <c r="W33" s="43"/>
      <c r="X33" s="43">
        <v>3</v>
      </c>
      <c r="Y33" s="43">
        <v>2</v>
      </c>
      <c r="Z33" s="43"/>
      <c r="AA33" s="43">
        <v>1</v>
      </c>
      <c r="AB33" s="43">
        <v>2</v>
      </c>
      <c r="AC33" s="43">
        <v>1</v>
      </c>
      <c r="AD33" s="43"/>
      <c r="AE33" s="43">
        <v>3</v>
      </c>
      <c r="AF33" s="43">
        <v>1</v>
      </c>
      <c r="AG33" s="43"/>
      <c r="AH33" s="43"/>
      <c r="AL33">
        <v>37</v>
      </c>
      <c r="AM33">
        <v>36</v>
      </c>
      <c r="AN33">
        <v>37</v>
      </c>
      <c r="AO33">
        <v>36</v>
      </c>
      <c r="AQ33" s="38">
        <v>25</v>
      </c>
      <c r="AR33">
        <v>3</v>
      </c>
      <c r="AT33" s="38">
        <v>21</v>
      </c>
      <c r="AU33">
        <v>4</v>
      </c>
      <c r="AW33" s="38">
        <v>34</v>
      </c>
      <c r="AX33">
        <v>2</v>
      </c>
      <c r="AZ33" s="38">
        <v>21</v>
      </c>
      <c r="BA33">
        <v>4</v>
      </c>
    </row>
    <row r="34" spans="1:53" x14ac:dyDescent="0.3">
      <c r="A34" s="4">
        <v>26</v>
      </c>
      <c r="B34" s="5">
        <v>41826</v>
      </c>
      <c r="C34" s="4" t="s">
        <v>57</v>
      </c>
      <c r="D34" s="4" t="s">
        <v>73</v>
      </c>
      <c r="E34" s="4" t="s">
        <v>10</v>
      </c>
      <c r="F34" s="6">
        <v>0.14824074074074076</v>
      </c>
      <c r="I34" s="25"/>
      <c r="J34" s="1">
        <f>SUBTOTAL(109,Tabel22[Antal])</f>
        <v>300</v>
      </c>
      <c r="K34" s="30"/>
      <c r="M34" s="1"/>
      <c r="N34" s="78"/>
      <c r="O34" s="26"/>
      <c r="P34" s="21"/>
      <c r="R34" s="13">
        <v>6</v>
      </c>
      <c r="S34" s="13" t="s">
        <v>113</v>
      </c>
      <c r="T34" s="13">
        <v>2014</v>
      </c>
      <c r="U34" s="13" t="s">
        <v>307</v>
      </c>
      <c r="V34" s="3">
        <v>26</v>
      </c>
      <c r="W34" s="43">
        <v>1</v>
      </c>
      <c r="X34" s="43"/>
      <c r="Y34" s="43">
        <v>1</v>
      </c>
      <c r="Z34" s="43"/>
      <c r="AA34" s="43">
        <v>1</v>
      </c>
      <c r="AB34" s="43">
        <v>1</v>
      </c>
      <c r="AC34" s="43">
        <v>1</v>
      </c>
      <c r="AD34" s="43">
        <v>1</v>
      </c>
      <c r="AE34" s="43">
        <v>1</v>
      </c>
      <c r="AF34" s="43">
        <v>1</v>
      </c>
      <c r="AG34" s="43">
        <v>1</v>
      </c>
      <c r="AH34" s="43">
        <v>2</v>
      </c>
      <c r="AL34">
        <v>33</v>
      </c>
      <c r="AM34">
        <v>28</v>
      </c>
      <c r="AN34">
        <v>33</v>
      </c>
      <c r="AO34">
        <v>28</v>
      </c>
      <c r="AQ34" s="38">
        <v>26</v>
      </c>
      <c r="AR34">
        <v>2</v>
      </c>
      <c r="AT34" s="38">
        <v>22</v>
      </c>
      <c r="AU34">
        <v>5</v>
      </c>
      <c r="AW34" s="38">
        <v>35</v>
      </c>
      <c r="AX34">
        <v>3</v>
      </c>
      <c r="AZ34" s="38">
        <v>22</v>
      </c>
      <c r="BA34">
        <v>4</v>
      </c>
    </row>
    <row r="35" spans="1:53" x14ac:dyDescent="0.3">
      <c r="A35" s="4">
        <v>27</v>
      </c>
      <c r="B35" s="5">
        <v>41850</v>
      </c>
      <c r="C35" s="4" t="s">
        <v>58</v>
      </c>
      <c r="D35" s="4" t="s">
        <v>257</v>
      </c>
      <c r="E35" s="4" t="s">
        <v>10</v>
      </c>
      <c r="F35" s="6">
        <v>0.14603009259259259</v>
      </c>
      <c r="M35" s="1"/>
      <c r="N35" s="78"/>
      <c r="O35" s="26"/>
      <c r="P35" s="21"/>
      <c r="R35" s="13">
        <v>30</v>
      </c>
      <c r="S35" s="13" t="s">
        <v>113</v>
      </c>
      <c r="T35" s="13">
        <v>2014</v>
      </c>
      <c r="U35" s="13" t="s">
        <v>309</v>
      </c>
      <c r="V35" s="3">
        <v>27</v>
      </c>
      <c r="W35" s="43">
        <v>1</v>
      </c>
      <c r="X35" s="43"/>
      <c r="Y35" s="43"/>
      <c r="Z35" s="43">
        <v>2</v>
      </c>
      <c r="AA35" s="43">
        <v>1</v>
      </c>
      <c r="AB35" s="43">
        <v>1</v>
      </c>
      <c r="AC35" s="43"/>
      <c r="AD35" s="43">
        <v>3</v>
      </c>
      <c r="AE35" s="43"/>
      <c r="AF35" s="43">
        <v>2</v>
      </c>
      <c r="AG35" s="43">
        <v>1</v>
      </c>
      <c r="AH35" s="43">
        <v>1</v>
      </c>
      <c r="AL35">
        <v>30</v>
      </c>
      <c r="AM35">
        <v>17</v>
      </c>
      <c r="AN35">
        <v>30</v>
      </c>
      <c r="AO35">
        <v>17</v>
      </c>
      <c r="AQ35" s="38">
        <v>27</v>
      </c>
      <c r="AR35">
        <v>3</v>
      </c>
      <c r="AT35" s="38">
        <v>23</v>
      </c>
      <c r="AU35">
        <v>3</v>
      </c>
      <c r="AW35" s="38">
        <v>36</v>
      </c>
      <c r="AX35">
        <v>5</v>
      </c>
      <c r="AZ35" s="38">
        <v>23</v>
      </c>
      <c r="BA35">
        <v>2</v>
      </c>
    </row>
    <row r="36" spans="1:53" x14ac:dyDescent="0.3">
      <c r="A36" s="4">
        <v>28</v>
      </c>
      <c r="B36" s="5">
        <v>41867</v>
      </c>
      <c r="C36" s="4" t="s">
        <v>403</v>
      </c>
      <c r="D36" s="4" t="s">
        <v>230</v>
      </c>
      <c r="E36" s="4" t="s">
        <v>10</v>
      </c>
      <c r="F36" s="6">
        <v>0.15605324074074076</v>
      </c>
      <c r="M36" s="29"/>
      <c r="P36" s="21"/>
      <c r="R36" s="13">
        <v>16</v>
      </c>
      <c r="S36" s="13" t="s">
        <v>114</v>
      </c>
      <c r="T36" s="13">
        <v>2014</v>
      </c>
      <c r="U36" s="13" t="s">
        <v>308</v>
      </c>
      <c r="V36" s="3">
        <v>28</v>
      </c>
      <c r="W36" s="43"/>
      <c r="X36" s="43"/>
      <c r="Y36" s="43">
        <v>2</v>
      </c>
      <c r="Z36" s="43"/>
      <c r="AA36" s="43">
        <v>1</v>
      </c>
      <c r="AB36" s="43"/>
      <c r="AC36" s="43">
        <v>2</v>
      </c>
      <c r="AD36" s="43"/>
      <c r="AE36" s="43">
        <v>1</v>
      </c>
      <c r="AF36" s="43">
        <v>2</v>
      </c>
      <c r="AG36" s="43"/>
      <c r="AH36" s="43">
        <v>1</v>
      </c>
      <c r="AL36">
        <v>44</v>
      </c>
      <c r="AM36">
        <v>43</v>
      </c>
      <c r="AN36">
        <v>44</v>
      </c>
      <c r="AO36">
        <v>43</v>
      </c>
      <c r="AQ36" s="38">
        <v>28</v>
      </c>
      <c r="AR36">
        <v>8</v>
      </c>
      <c r="AT36" s="38">
        <v>24</v>
      </c>
      <c r="AU36">
        <v>3</v>
      </c>
      <c r="AW36" s="38">
        <v>37</v>
      </c>
      <c r="AX36">
        <v>8</v>
      </c>
      <c r="AZ36" s="38">
        <v>24</v>
      </c>
      <c r="BA36">
        <v>3</v>
      </c>
    </row>
    <row r="37" spans="1:53" x14ac:dyDescent="0.3">
      <c r="A37" s="4">
        <v>29</v>
      </c>
      <c r="B37" s="5">
        <v>41867</v>
      </c>
      <c r="C37" s="4" t="s">
        <v>403</v>
      </c>
      <c r="D37" s="4" t="s">
        <v>230</v>
      </c>
      <c r="E37" s="4" t="s">
        <v>10</v>
      </c>
      <c r="F37" s="6">
        <v>0.16354166666666667</v>
      </c>
      <c r="M37" s="29"/>
      <c r="P37" s="21"/>
      <c r="R37" s="13">
        <v>16</v>
      </c>
      <c r="S37" s="13" t="s">
        <v>114</v>
      </c>
      <c r="T37" s="13">
        <v>2014</v>
      </c>
      <c r="U37" s="13" t="s">
        <v>308</v>
      </c>
      <c r="V37" s="3">
        <v>29</v>
      </c>
      <c r="W37" s="43">
        <v>2</v>
      </c>
      <c r="X37" s="43">
        <v>1</v>
      </c>
      <c r="Y37" s="43">
        <v>2</v>
      </c>
      <c r="Z37" s="43">
        <v>1</v>
      </c>
      <c r="AA37" s="43">
        <v>1</v>
      </c>
      <c r="AB37" s="43">
        <v>2</v>
      </c>
      <c r="AC37" s="43"/>
      <c r="AD37" s="43">
        <v>1</v>
      </c>
      <c r="AE37" s="43"/>
      <c r="AF37" s="43">
        <v>2</v>
      </c>
      <c r="AG37" s="43">
        <v>1</v>
      </c>
      <c r="AH37" s="43">
        <v>1</v>
      </c>
      <c r="AL37">
        <v>55</v>
      </c>
      <c r="AM37">
        <v>30</v>
      </c>
      <c r="AN37">
        <v>55</v>
      </c>
      <c r="AO37">
        <v>30</v>
      </c>
      <c r="AQ37" s="38">
        <v>29</v>
      </c>
      <c r="AR37">
        <v>4</v>
      </c>
      <c r="AT37" s="38">
        <v>25</v>
      </c>
      <c r="AU37">
        <v>7</v>
      </c>
      <c r="AW37" s="38">
        <v>38</v>
      </c>
      <c r="AX37">
        <v>9</v>
      </c>
      <c r="AZ37" s="38">
        <v>25</v>
      </c>
      <c r="BA37">
        <v>7</v>
      </c>
    </row>
    <row r="38" spans="1:53" x14ac:dyDescent="0.3">
      <c r="A38" s="4">
        <v>30</v>
      </c>
      <c r="B38" s="5">
        <v>41874</v>
      </c>
      <c r="C38" s="4" t="s">
        <v>59</v>
      </c>
      <c r="D38" s="4" t="s">
        <v>519</v>
      </c>
      <c r="E38" s="4" t="s">
        <v>10</v>
      </c>
      <c r="F38" s="6">
        <v>0.16550925925925927</v>
      </c>
      <c r="I38" s="25"/>
      <c r="J38" s="1"/>
      <c r="K38" s="30"/>
      <c r="P38" s="21"/>
      <c r="R38" s="13">
        <v>23</v>
      </c>
      <c r="S38" s="13" t="s">
        <v>114</v>
      </c>
      <c r="T38" s="13">
        <v>2014</v>
      </c>
      <c r="U38" s="13" t="s">
        <v>308</v>
      </c>
      <c r="V38" s="3">
        <v>30</v>
      </c>
      <c r="X38" s="46"/>
      <c r="Y38" s="43"/>
      <c r="Z38" s="43">
        <v>1</v>
      </c>
      <c r="AA38" s="43"/>
      <c r="AB38" s="43"/>
      <c r="AC38" s="43">
        <v>4</v>
      </c>
      <c r="AD38" s="43">
        <v>1</v>
      </c>
      <c r="AE38" s="43">
        <v>3</v>
      </c>
      <c r="AF38" s="43">
        <v>1</v>
      </c>
      <c r="AG38" s="43">
        <v>1</v>
      </c>
      <c r="AH38" s="43">
        <v>2</v>
      </c>
      <c r="AL38">
        <v>58</v>
      </c>
      <c r="AM38">
        <v>20</v>
      </c>
      <c r="AN38">
        <v>58</v>
      </c>
      <c r="AO38">
        <v>20</v>
      </c>
      <c r="AQ38" s="38">
        <v>30</v>
      </c>
      <c r="AR38">
        <v>1</v>
      </c>
      <c r="AT38" s="38">
        <v>26</v>
      </c>
      <c r="AU38">
        <v>3</v>
      </c>
      <c r="AW38" s="38">
        <v>39</v>
      </c>
      <c r="AX38">
        <v>6</v>
      </c>
      <c r="AZ38" s="38">
        <v>26</v>
      </c>
      <c r="BA38">
        <v>3</v>
      </c>
    </row>
    <row r="39" spans="1:53" ht="15" thickBot="1" x14ac:dyDescent="0.35">
      <c r="A39" s="4">
        <v>31</v>
      </c>
      <c r="B39" s="5">
        <v>42148</v>
      </c>
      <c r="C39" s="57" t="s">
        <v>8</v>
      </c>
      <c r="D39" s="4" t="s">
        <v>9</v>
      </c>
      <c r="E39" s="4" t="s">
        <v>10</v>
      </c>
      <c r="F39" s="6">
        <v>0.13261574074074076</v>
      </c>
      <c r="I39" s="20" t="s">
        <v>106</v>
      </c>
      <c r="L39" s="1" t="s">
        <v>105</v>
      </c>
      <c r="O39" s="1" t="s">
        <v>103</v>
      </c>
      <c r="P39" s="21"/>
      <c r="R39" s="13">
        <v>24</v>
      </c>
      <c r="S39" s="13" t="s">
        <v>111</v>
      </c>
      <c r="T39" s="13">
        <v>2015</v>
      </c>
      <c r="U39" s="13" t="s">
        <v>307</v>
      </c>
      <c r="V39" s="3">
        <v>31</v>
      </c>
      <c r="W39" s="43"/>
      <c r="X39" s="46"/>
      <c r="Y39" s="43">
        <v>1</v>
      </c>
      <c r="Z39" s="46"/>
      <c r="AA39" s="43">
        <v>1</v>
      </c>
      <c r="AB39" s="46"/>
      <c r="AC39" s="43"/>
      <c r="AD39" s="43">
        <v>2</v>
      </c>
      <c r="AE39" s="46"/>
      <c r="AF39" s="43"/>
      <c r="AG39" s="46"/>
      <c r="AH39" s="43"/>
      <c r="AL39">
        <v>10</v>
      </c>
      <c r="AM39">
        <v>58</v>
      </c>
      <c r="AN39">
        <v>10</v>
      </c>
      <c r="AO39">
        <v>58</v>
      </c>
      <c r="AQ39" s="38">
        <v>32</v>
      </c>
      <c r="AR39">
        <v>2</v>
      </c>
      <c r="AT39" s="38">
        <v>27</v>
      </c>
      <c r="AU39">
        <v>1</v>
      </c>
      <c r="AW39" s="38">
        <v>40</v>
      </c>
      <c r="AX39">
        <v>5</v>
      </c>
      <c r="AZ39" s="38">
        <v>27</v>
      </c>
      <c r="BA39">
        <v>1</v>
      </c>
    </row>
    <row r="40" spans="1:53" ht="15" thickBot="1" x14ac:dyDescent="0.35">
      <c r="A40" s="4">
        <v>32</v>
      </c>
      <c r="B40" s="5">
        <v>42202</v>
      </c>
      <c r="C40" s="4" t="s">
        <v>60</v>
      </c>
      <c r="D40" s="4" t="s">
        <v>9</v>
      </c>
      <c r="E40" s="4" t="s">
        <v>10</v>
      </c>
      <c r="F40" s="6">
        <v>0.1638425925925926</v>
      </c>
      <c r="I40" s="31" t="s">
        <v>315</v>
      </c>
      <c r="J40" s="32" t="s">
        <v>12</v>
      </c>
      <c r="L40" s="31" t="s">
        <v>166</v>
      </c>
      <c r="M40" s="32" t="s">
        <v>12</v>
      </c>
      <c r="O40" s="31" t="s">
        <v>167</v>
      </c>
      <c r="P40" s="32" t="s">
        <v>12</v>
      </c>
      <c r="R40" s="13">
        <v>17</v>
      </c>
      <c r="S40" s="13" t="s">
        <v>113</v>
      </c>
      <c r="T40" s="13">
        <v>2015</v>
      </c>
      <c r="U40" s="13" t="s">
        <v>311</v>
      </c>
      <c r="V40" s="47" t="s">
        <v>176</v>
      </c>
      <c r="W40" s="43">
        <f>SUM(W9:W39)</f>
        <v>17</v>
      </c>
      <c r="X40" s="43">
        <f t="shared" ref="X40:AH40" si="3">SUM(X9:X39)</f>
        <v>23</v>
      </c>
      <c r="Y40" s="43">
        <f t="shared" si="3"/>
        <v>23</v>
      </c>
      <c r="Z40" s="43">
        <f t="shared" si="3"/>
        <v>19</v>
      </c>
      <c r="AA40" s="43">
        <f t="shared" si="3"/>
        <v>29</v>
      </c>
      <c r="AB40" s="43">
        <f t="shared" si="3"/>
        <v>27</v>
      </c>
      <c r="AC40" s="43">
        <f t="shared" si="3"/>
        <v>37</v>
      </c>
      <c r="AD40" s="43">
        <f t="shared" si="3"/>
        <v>27</v>
      </c>
      <c r="AE40" s="43">
        <f t="shared" si="3"/>
        <v>21</v>
      </c>
      <c r="AF40" s="43">
        <f t="shared" si="3"/>
        <v>29</v>
      </c>
      <c r="AG40" s="43">
        <f t="shared" si="3"/>
        <v>21</v>
      </c>
      <c r="AH40" s="43">
        <f t="shared" si="3"/>
        <v>27</v>
      </c>
      <c r="AI40" s="63">
        <f>SUM(W40:AH40)</f>
        <v>300</v>
      </c>
      <c r="AL40">
        <v>55</v>
      </c>
      <c r="AM40">
        <v>56</v>
      </c>
      <c r="AN40">
        <v>55</v>
      </c>
      <c r="AO40">
        <v>56</v>
      </c>
      <c r="AQ40" s="38">
        <v>33</v>
      </c>
      <c r="AR40">
        <v>2</v>
      </c>
      <c r="AT40" s="38">
        <v>28</v>
      </c>
      <c r="AU40">
        <v>8</v>
      </c>
      <c r="AW40" s="38">
        <v>41</v>
      </c>
      <c r="AX40">
        <v>9</v>
      </c>
      <c r="AZ40" s="38">
        <v>28</v>
      </c>
      <c r="BA40">
        <v>8</v>
      </c>
    </row>
    <row r="41" spans="1:53" x14ac:dyDescent="0.3">
      <c r="A41" s="4">
        <v>33</v>
      </c>
      <c r="B41" s="5">
        <v>42245</v>
      </c>
      <c r="C41" s="4" t="s">
        <v>61</v>
      </c>
      <c r="D41" s="4" t="s">
        <v>288</v>
      </c>
      <c r="E41" s="4" t="s">
        <v>10</v>
      </c>
      <c r="F41" s="6">
        <v>0.16666666666666666</v>
      </c>
      <c r="I41" s="33">
        <v>2004</v>
      </c>
      <c r="J41" s="85">
        <v>1</v>
      </c>
      <c r="L41" s="33" t="s">
        <v>107</v>
      </c>
      <c r="M41" s="85">
        <v>17</v>
      </c>
      <c r="O41" s="33">
        <v>1</v>
      </c>
      <c r="P41" s="85">
        <v>11</v>
      </c>
      <c r="R41" s="13">
        <v>29</v>
      </c>
      <c r="S41" s="13" t="s">
        <v>114</v>
      </c>
      <c r="T41" s="13">
        <v>2015</v>
      </c>
      <c r="U41" s="13" t="s">
        <v>308</v>
      </c>
      <c r="AI41" s="64"/>
      <c r="AL41">
        <v>0</v>
      </c>
      <c r="AM41">
        <v>0</v>
      </c>
      <c r="AQ41" s="38">
        <v>34</v>
      </c>
      <c r="AR41">
        <v>2</v>
      </c>
      <c r="AT41" s="38">
        <v>29</v>
      </c>
      <c r="AU41">
        <v>3</v>
      </c>
      <c r="AW41" s="38">
        <v>42</v>
      </c>
      <c r="AX41">
        <v>14</v>
      </c>
      <c r="AZ41" s="38">
        <v>29</v>
      </c>
      <c r="BA41">
        <v>2</v>
      </c>
    </row>
    <row r="42" spans="1:53" x14ac:dyDescent="0.3">
      <c r="A42" s="4">
        <v>34</v>
      </c>
      <c r="B42" s="5">
        <v>42303</v>
      </c>
      <c r="C42" s="57" t="s">
        <v>62</v>
      </c>
      <c r="D42" s="4" t="s">
        <v>63</v>
      </c>
      <c r="E42" s="4" t="s">
        <v>32</v>
      </c>
      <c r="F42" s="6">
        <v>0.13681712962962964</v>
      </c>
      <c r="I42" s="34">
        <v>2005</v>
      </c>
      <c r="J42" s="86">
        <v>1</v>
      </c>
      <c r="L42" s="34" t="s">
        <v>108</v>
      </c>
      <c r="M42" s="86">
        <v>23</v>
      </c>
      <c r="O42" s="34">
        <v>2</v>
      </c>
      <c r="P42" s="86">
        <v>5</v>
      </c>
      <c r="R42" s="13">
        <v>26</v>
      </c>
      <c r="S42" s="14" t="s">
        <v>116</v>
      </c>
      <c r="T42" s="13">
        <v>2015</v>
      </c>
      <c r="U42" s="13" t="s">
        <v>310</v>
      </c>
      <c r="Y42" s="1" t="s">
        <v>787</v>
      </c>
      <c r="Z42" s="1" t="s">
        <v>788</v>
      </c>
      <c r="AA42" s="1" t="s">
        <v>789</v>
      </c>
      <c r="AB42" s="1" t="s">
        <v>786</v>
      </c>
      <c r="AG42" t="s">
        <v>532</v>
      </c>
      <c r="AI42" s="64">
        <f>COUNT(W9:AH39)</f>
        <v>220</v>
      </c>
      <c r="AL42">
        <v>17</v>
      </c>
      <c r="AM42">
        <v>1</v>
      </c>
      <c r="AN42">
        <v>17</v>
      </c>
      <c r="AO42">
        <v>1</v>
      </c>
      <c r="AQ42" s="38">
        <v>35</v>
      </c>
      <c r="AR42">
        <v>3</v>
      </c>
      <c r="AT42" s="38">
        <v>30</v>
      </c>
      <c r="AU42">
        <v>5</v>
      </c>
      <c r="AW42" s="38">
        <v>43</v>
      </c>
      <c r="AX42">
        <v>10</v>
      </c>
      <c r="AZ42" s="38">
        <v>30</v>
      </c>
      <c r="BA42">
        <v>5</v>
      </c>
    </row>
    <row r="43" spans="1:53" x14ac:dyDescent="0.3">
      <c r="A43" s="4">
        <v>35</v>
      </c>
      <c r="B43" s="5">
        <v>42406</v>
      </c>
      <c r="C43" s="4" t="s">
        <v>64</v>
      </c>
      <c r="D43" s="4" t="s">
        <v>288</v>
      </c>
      <c r="E43" s="4" t="s">
        <v>10</v>
      </c>
      <c r="F43" s="6">
        <v>0.16666666666666666</v>
      </c>
      <c r="I43" s="34">
        <v>2007</v>
      </c>
      <c r="J43" s="86">
        <v>1</v>
      </c>
      <c r="L43" s="34" t="s">
        <v>109</v>
      </c>
      <c r="M43" s="86">
        <v>23</v>
      </c>
      <c r="O43" s="34">
        <v>3</v>
      </c>
      <c r="P43" s="86">
        <v>11</v>
      </c>
      <c r="R43" s="13">
        <v>6</v>
      </c>
      <c r="S43" s="13" t="s">
        <v>108</v>
      </c>
      <c r="T43" s="13">
        <v>2016</v>
      </c>
      <c r="U43" s="13" t="s">
        <v>308</v>
      </c>
      <c r="Y43">
        <f>SUM(Y40+Z40+AA40)</f>
        <v>71</v>
      </c>
      <c r="Z43">
        <f>SUM(AB40+AC40+AD40)</f>
        <v>91</v>
      </c>
      <c r="AA43">
        <f>SUM(AG40+AE40+AF40)</f>
        <v>71</v>
      </c>
      <c r="AB43">
        <f>SUM(W40+X40+AH40)</f>
        <v>67</v>
      </c>
      <c r="AL43">
        <v>0</v>
      </c>
      <c r="AM43">
        <v>0</v>
      </c>
      <c r="AQ43" s="38">
        <v>36</v>
      </c>
      <c r="AR43">
        <v>5</v>
      </c>
      <c r="AT43" s="38">
        <v>31</v>
      </c>
      <c r="AU43">
        <v>4</v>
      </c>
      <c r="AW43" s="38">
        <v>44</v>
      </c>
      <c r="AX43">
        <v>12</v>
      </c>
      <c r="AZ43" s="38">
        <v>31</v>
      </c>
      <c r="BA43">
        <v>4</v>
      </c>
    </row>
    <row r="44" spans="1:53" x14ac:dyDescent="0.3">
      <c r="A44" s="4">
        <v>36</v>
      </c>
      <c r="B44" s="5">
        <v>42457</v>
      </c>
      <c r="C44" s="4" t="s">
        <v>302</v>
      </c>
      <c r="D44" s="4" t="s">
        <v>78</v>
      </c>
      <c r="E44" s="4" t="s">
        <v>10</v>
      </c>
      <c r="F44" s="6">
        <v>0.14957175925925925</v>
      </c>
      <c r="I44" s="34">
        <v>2009</v>
      </c>
      <c r="J44" s="86">
        <v>1</v>
      </c>
      <c r="L44" s="34" t="s">
        <v>110</v>
      </c>
      <c r="M44" s="86">
        <v>19</v>
      </c>
      <c r="O44" s="34">
        <v>4</v>
      </c>
      <c r="P44" s="86">
        <v>9</v>
      </c>
      <c r="R44" s="13">
        <v>28</v>
      </c>
      <c r="S44" s="13" t="s">
        <v>109</v>
      </c>
      <c r="T44" s="13">
        <v>2016</v>
      </c>
      <c r="U44" s="13" t="s">
        <v>310</v>
      </c>
      <c r="AG44" t="s">
        <v>753</v>
      </c>
      <c r="AI44" s="64">
        <f>+AI7</f>
        <v>146</v>
      </c>
      <c r="AL44">
        <v>35</v>
      </c>
      <c r="AM44">
        <v>23</v>
      </c>
      <c r="AN44">
        <v>35</v>
      </c>
      <c r="AO44">
        <v>23</v>
      </c>
      <c r="AQ44" s="38">
        <v>37</v>
      </c>
      <c r="AR44">
        <v>9</v>
      </c>
      <c r="AT44" s="38">
        <v>32</v>
      </c>
      <c r="AU44">
        <v>5</v>
      </c>
      <c r="AW44" s="38">
        <v>45</v>
      </c>
      <c r="AX44">
        <v>2</v>
      </c>
      <c r="AZ44" s="38">
        <v>32</v>
      </c>
      <c r="BA44">
        <v>5</v>
      </c>
    </row>
    <row r="45" spans="1:53" x14ac:dyDescent="0.3">
      <c r="A45" s="4">
        <v>37</v>
      </c>
      <c r="B45" s="5">
        <v>42482</v>
      </c>
      <c r="C45" s="4" t="s">
        <v>65</v>
      </c>
      <c r="D45" s="4" t="s">
        <v>66</v>
      </c>
      <c r="E45" s="4" t="s">
        <v>10</v>
      </c>
      <c r="F45" s="6">
        <v>0.1512037037037037</v>
      </c>
      <c r="I45" s="34">
        <v>2010</v>
      </c>
      <c r="J45" s="86">
        <v>2</v>
      </c>
      <c r="L45" s="34" t="s">
        <v>111</v>
      </c>
      <c r="M45" s="86">
        <v>29</v>
      </c>
      <c r="O45" s="34">
        <v>5</v>
      </c>
      <c r="P45" s="86">
        <v>12</v>
      </c>
      <c r="R45" s="13">
        <v>22</v>
      </c>
      <c r="S45" s="13" t="s">
        <v>110</v>
      </c>
      <c r="T45" s="13">
        <v>2016</v>
      </c>
      <c r="U45" s="13" t="s">
        <v>311</v>
      </c>
      <c r="AL45">
        <v>37</v>
      </c>
      <c r="AM45">
        <v>44</v>
      </c>
      <c r="AN45">
        <v>37</v>
      </c>
      <c r="AO45">
        <v>44</v>
      </c>
      <c r="AQ45" s="38">
        <v>38</v>
      </c>
      <c r="AR45">
        <v>9</v>
      </c>
      <c r="AT45" s="38">
        <v>34</v>
      </c>
      <c r="AU45">
        <v>4</v>
      </c>
      <c r="AW45" s="38">
        <v>46</v>
      </c>
      <c r="AX45">
        <v>6</v>
      </c>
      <c r="AZ45" s="38">
        <v>34</v>
      </c>
      <c r="BA45">
        <v>3</v>
      </c>
    </row>
    <row r="46" spans="1:53" x14ac:dyDescent="0.3">
      <c r="A46" s="4">
        <v>38</v>
      </c>
      <c r="B46" s="5">
        <v>42490</v>
      </c>
      <c r="C46" s="4" t="s">
        <v>67</v>
      </c>
      <c r="D46" s="4" t="s">
        <v>257</v>
      </c>
      <c r="E46" s="4" t="s">
        <v>10</v>
      </c>
      <c r="F46" s="6">
        <v>0.15648148148148147</v>
      </c>
      <c r="I46" s="34">
        <v>2011</v>
      </c>
      <c r="J46" s="86">
        <v>1</v>
      </c>
      <c r="L46" s="34" t="s">
        <v>112</v>
      </c>
      <c r="M46" s="86">
        <v>27</v>
      </c>
      <c r="O46" s="34">
        <v>6</v>
      </c>
      <c r="P46" s="86">
        <v>8</v>
      </c>
      <c r="R46" s="13">
        <v>30</v>
      </c>
      <c r="S46" s="13" t="s">
        <v>110</v>
      </c>
      <c r="T46" s="13">
        <v>2016</v>
      </c>
      <c r="U46" s="13" t="s">
        <v>308</v>
      </c>
      <c r="AL46">
        <v>45</v>
      </c>
      <c r="AM46">
        <v>20</v>
      </c>
      <c r="AN46">
        <v>45</v>
      </c>
      <c r="AO46">
        <v>20</v>
      </c>
      <c r="AQ46" s="38">
        <v>39</v>
      </c>
      <c r="AR46">
        <v>7</v>
      </c>
      <c r="AT46" s="38">
        <v>35</v>
      </c>
      <c r="AU46">
        <v>3</v>
      </c>
      <c r="AW46" s="38">
        <v>47</v>
      </c>
      <c r="AX46">
        <v>7</v>
      </c>
      <c r="AZ46" s="38">
        <v>35</v>
      </c>
      <c r="BA46">
        <v>3</v>
      </c>
    </row>
    <row r="47" spans="1:53" x14ac:dyDescent="0.3">
      <c r="A47" s="4">
        <v>39</v>
      </c>
      <c r="B47" s="5">
        <v>42491</v>
      </c>
      <c r="C47" s="4" t="s">
        <v>68</v>
      </c>
      <c r="D47" s="4" t="s">
        <v>244</v>
      </c>
      <c r="E47" s="4" t="s">
        <v>10</v>
      </c>
      <c r="F47" s="6">
        <v>0.16259259259259259</v>
      </c>
      <c r="I47" s="34">
        <v>2012</v>
      </c>
      <c r="J47" s="86">
        <v>2</v>
      </c>
      <c r="L47" s="34" t="s">
        <v>113</v>
      </c>
      <c r="M47" s="86">
        <v>37</v>
      </c>
      <c r="O47" s="34">
        <v>7</v>
      </c>
      <c r="P47" s="86">
        <v>9</v>
      </c>
      <c r="R47" s="13">
        <v>1</v>
      </c>
      <c r="S47" s="13" t="s">
        <v>111</v>
      </c>
      <c r="T47" s="13">
        <v>2016</v>
      </c>
      <c r="U47" s="13" t="s">
        <v>307</v>
      </c>
      <c r="AL47">
        <v>54</v>
      </c>
      <c r="AM47">
        <v>8</v>
      </c>
      <c r="AN47">
        <v>54</v>
      </c>
      <c r="AO47">
        <v>8</v>
      </c>
      <c r="AQ47" s="38">
        <v>40</v>
      </c>
      <c r="AR47">
        <v>5</v>
      </c>
      <c r="AT47" s="38">
        <v>36</v>
      </c>
      <c r="AU47">
        <v>4</v>
      </c>
      <c r="AW47" s="38">
        <v>48</v>
      </c>
      <c r="AX47">
        <v>7</v>
      </c>
      <c r="AZ47" s="38">
        <v>36</v>
      </c>
      <c r="BA47">
        <v>4</v>
      </c>
    </row>
    <row r="48" spans="1:53" x14ac:dyDescent="0.3">
      <c r="A48" s="4">
        <v>40</v>
      </c>
      <c r="B48" s="5">
        <v>42497</v>
      </c>
      <c r="C48" s="4" t="s">
        <v>69</v>
      </c>
      <c r="D48" s="4" t="s">
        <v>44</v>
      </c>
      <c r="E48" s="4" t="s">
        <v>10</v>
      </c>
      <c r="F48" s="6">
        <v>0.16138888888888889</v>
      </c>
      <c r="I48" s="34">
        <v>2013</v>
      </c>
      <c r="J48" s="86">
        <v>1</v>
      </c>
      <c r="L48" s="34" t="s">
        <v>114</v>
      </c>
      <c r="M48" s="86">
        <v>27</v>
      </c>
      <c r="O48" s="34">
        <v>8</v>
      </c>
      <c r="P48" s="86">
        <v>8</v>
      </c>
      <c r="R48" s="13">
        <v>7</v>
      </c>
      <c r="S48" s="13" t="s">
        <v>111</v>
      </c>
      <c r="T48" s="13">
        <v>2016</v>
      </c>
      <c r="U48" s="13" t="s">
        <v>308</v>
      </c>
      <c r="AL48">
        <v>52</v>
      </c>
      <c r="AM48">
        <v>24</v>
      </c>
      <c r="AN48">
        <v>52</v>
      </c>
      <c r="AO48">
        <v>24</v>
      </c>
      <c r="AQ48" s="38">
        <v>41</v>
      </c>
      <c r="AR48">
        <v>9</v>
      </c>
      <c r="AT48" s="38">
        <v>37</v>
      </c>
      <c r="AU48">
        <v>5</v>
      </c>
      <c r="AW48" s="38">
        <v>49</v>
      </c>
      <c r="AX48">
        <v>12</v>
      </c>
      <c r="AZ48" s="38">
        <v>37</v>
      </c>
      <c r="BA48">
        <v>5</v>
      </c>
    </row>
    <row r="49" spans="1:53" x14ac:dyDescent="0.3">
      <c r="A49" s="4">
        <v>41</v>
      </c>
      <c r="B49" s="5">
        <v>42546</v>
      </c>
      <c r="C49" s="4" t="s">
        <v>70</v>
      </c>
      <c r="D49" s="4" t="s">
        <v>56</v>
      </c>
      <c r="E49" s="4" t="s">
        <v>10</v>
      </c>
      <c r="F49" s="6">
        <v>0.13706018518518517</v>
      </c>
      <c r="I49" s="34">
        <v>2014</v>
      </c>
      <c r="J49" s="86">
        <v>20</v>
      </c>
      <c r="L49" s="34" t="s">
        <v>115</v>
      </c>
      <c r="M49" s="86">
        <v>21</v>
      </c>
      <c r="O49" s="34">
        <v>9</v>
      </c>
      <c r="P49" s="86">
        <v>10</v>
      </c>
      <c r="R49" s="13">
        <v>25</v>
      </c>
      <c r="S49" s="13" t="s">
        <v>112</v>
      </c>
      <c r="T49" s="13">
        <v>2016</v>
      </c>
      <c r="U49" s="13" t="s">
        <v>308</v>
      </c>
      <c r="AL49">
        <v>17</v>
      </c>
      <c r="AM49">
        <v>22</v>
      </c>
      <c r="AN49">
        <v>17</v>
      </c>
      <c r="AO49">
        <v>22</v>
      </c>
      <c r="AQ49" s="38">
        <v>42</v>
      </c>
      <c r="AR49">
        <v>14</v>
      </c>
      <c r="AT49" s="38">
        <v>38</v>
      </c>
      <c r="AU49">
        <v>8</v>
      </c>
      <c r="AW49" s="38">
        <v>50</v>
      </c>
      <c r="AX49">
        <v>5</v>
      </c>
      <c r="AZ49" s="38">
        <v>38</v>
      </c>
      <c r="BA49">
        <v>6</v>
      </c>
    </row>
    <row r="50" spans="1:53" x14ac:dyDescent="0.3">
      <c r="A50" s="4">
        <v>42</v>
      </c>
      <c r="B50" s="5">
        <v>42547</v>
      </c>
      <c r="C50" s="4" t="s">
        <v>57</v>
      </c>
      <c r="D50" s="4" t="s">
        <v>73</v>
      </c>
      <c r="E50" s="4" t="s">
        <v>10</v>
      </c>
      <c r="F50" s="6">
        <v>0.16099537037037037</v>
      </c>
      <c r="I50" s="34">
        <v>2015</v>
      </c>
      <c r="J50" s="86">
        <v>4</v>
      </c>
      <c r="L50" s="34" t="s">
        <v>116</v>
      </c>
      <c r="M50" s="86">
        <v>29</v>
      </c>
      <c r="O50" s="34">
        <v>10</v>
      </c>
      <c r="P50" s="86">
        <v>10</v>
      </c>
      <c r="R50" s="13">
        <v>26</v>
      </c>
      <c r="S50" s="13" t="s">
        <v>112</v>
      </c>
      <c r="T50" s="13">
        <v>2016</v>
      </c>
      <c r="U50" s="13" t="s">
        <v>307</v>
      </c>
      <c r="AL50">
        <v>51</v>
      </c>
      <c r="AM50">
        <v>50</v>
      </c>
      <c r="AN50">
        <v>51</v>
      </c>
      <c r="AO50">
        <v>50</v>
      </c>
      <c r="AQ50" s="38">
        <v>43</v>
      </c>
      <c r="AR50">
        <v>11</v>
      </c>
      <c r="AT50" s="38">
        <v>39</v>
      </c>
      <c r="AU50">
        <v>4</v>
      </c>
      <c r="AW50" s="38">
        <v>51</v>
      </c>
      <c r="AX50">
        <v>8</v>
      </c>
      <c r="AZ50" s="38">
        <v>39</v>
      </c>
      <c r="BA50">
        <v>4</v>
      </c>
    </row>
    <row r="51" spans="1:53" x14ac:dyDescent="0.3">
      <c r="A51" s="4">
        <v>43</v>
      </c>
      <c r="B51" s="5">
        <v>42553</v>
      </c>
      <c r="C51" s="4" t="s">
        <v>57</v>
      </c>
      <c r="D51" s="4" t="s">
        <v>73</v>
      </c>
      <c r="E51" s="4" t="s">
        <v>10</v>
      </c>
      <c r="F51" s="6">
        <v>0.15555555555555556</v>
      </c>
      <c r="I51" s="34">
        <v>2016</v>
      </c>
      <c r="J51" s="86">
        <v>15</v>
      </c>
      <c r="L51" s="34" t="s">
        <v>136</v>
      </c>
      <c r="M51" s="86">
        <v>21</v>
      </c>
      <c r="O51" s="34">
        <v>11</v>
      </c>
      <c r="P51" s="86">
        <v>6</v>
      </c>
      <c r="R51" s="13">
        <v>2</v>
      </c>
      <c r="S51" s="13" t="s">
        <v>113</v>
      </c>
      <c r="T51" s="13">
        <v>2016</v>
      </c>
      <c r="U51" s="13" t="s">
        <v>308</v>
      </c>
      <c r="AL51">
        <v>44</v>
      </c>
      <c r="AM51">
        <v>0</v>
      </c>
      <c r="AN51">
        <v>44</v>
      </c>
      <c r="AO51">
        <v>0</v>
      </c>
      <c r="AQ51" s="38">
        <v>44</v>
      </c>
      <c r="AR51">
        <v>12</v>
      </c>
      <c r="AT51" s="38">
        <v>40</v>
      </c>
      <c r="AU51">
        <v>9</v>
      </c>
      <c r="AW51" s="38">
        <v>52</v>
      </c>
      <c r="AX51">
        <v>13</v>
      </c>
      <c r="AZ51" s="38">
        <v>40</v>
      </c>
      <c r="BA51">
        <v>7</v>
      </c>
    </row>
    <row r="52" spans="1:53" ht="15" thickBot="1" x14ac:dyDescent="0.35">
      <c r="A52" s="4">
        <v>44</v>
      </c>
      <c r="B52" s="5">
        <v>42554</v>
      </c>
      <c r="C52" s="4" t="s">
        <v>71</v>
      </c>
      <c r="D52" s="4" t="s">
        <v>146</v>
      </c>
      <c r="E52" s="4" t="s">
        <v>10</v>
      </c>
      <c r="F52" s="6">
        <v>0.16380787037037037</v>
      </c>
      <c r="I52" s="34">
        <v>2017</v>
      </c>
      <c r="J52" s="86">
        <v>47</v>
      </c>
      <c r="L52" s="35" t="s">
        <v>117</v>
      </c>
      <c r="M52" s="86">
        <v>25</v>
      </c>
      <c r="O52" s="34">
        <v>12</v>
      </c>
      <c r="P52" s="86">
        <v>6</v>
      </c>
      <c r="R52" s="13">
        <v>3</v>
      </c>
      <c r="S52" s="13" t="s">
        <v>113</v>
      </c>
      <c r="T52" s="13">
        <v>2016</v>
      </c>
      <c r="U52" s="13" t="s">
        <v>307</v>
      </c>
      <c r="AL52">
        <v>55</v>
      </c>
      <c r="AM52">
        <v>53</v>
      </c>
      <c r="AN52">
        <v>55</v>
      </c>
      <c r="AO52">
        <v>53</v>
      </c>
      <c r="AQ52" s="38">
        <v>45</v>
      </c>
      <c r="AR52">
        <v>3</v>
      </c>
      <c r="AT52" s="38">
        <v>41</v>
      </c>
      <c r="AU52">
        <v>4</v>
      </c>
      <c r="AW52" s="38">
        <v>53</v>
      </c>
      <c r="AX52">
        <v>12</v>
      </c>
      <c r="AZ52" s="38">
        <v>41</v>
      </c>
      <c r="BA52">
        <v>4</v>
      </c>
    </row>
    <row r="53" spans="1:53" ht="15" thickBot="1" x14ac:dyDescent="0.35">
      <c r="A53" s="4">
        <v>45</v>
      </c>
      <c r="B53" s="5">
        <v>42560</v>
      </c>
      <c r="C53" s="4" t="s">
        <v>57</v>
      </c>
      <c r="D53" s="4" t="s">
        <v>73</v>
      </c>
      <c r="E53" s="4" t="s">
        <v>10</v>
      </c>
      <c r="F53" s="6">
        <v>0.15208333333333332</v>
      </c>
      <c r="I53" s="34">
        <v>2018</v>
      </c>
      <c r="J53" s="86">
        <v>43</v>
      </c>
      <c r="L53" s="36" t="s">
        <v>39</v>
      </c>
      <c r="M53" s="87">
        <v>298</v>
      </c>
      <c r="O53" s="34">
        <v>13</v>
      </c>
      <c r="P53" s="86">
        <v>11</v>
      </c>
      <c r="R53" s="13">
        <v>9</v>
      </c>
      <c r="S53" s="13" t="s">
        <v>113</v>
      </c>
      <c r="T53" s="13">
        <v>2016</v>
      </c>
      <c r="U53" s="13" t="s">
        <v>308</v>
      </c>
      <c r="AL53">
        <v>39</v>
      </c>
      <c r="AM53">
        <v>0</v>
      </c>
      <c r="AN53">
        <v>39</v>
      </c>
      <c r="AO53">
        <v>0</v>
      </c>
      <c r="AQ53" s="38">
        <v>46</v>
      </c>
      <c r="AR53">
        <v>6</v>
      </c>
      <c r="AT53" s="38">
        <v>42</v>
      </c>
      <c r="AU53">
        <v>3</v>
      </c>
      <c r="AW53" s="38">
        <v>54</v>
      </c>
      <c r="AX53">
        <v>9</v>
      </c>
      <c r="AZ53" s="38">
        <v>42</v>
      </c>
      <c r="BA53">
        <v>2</v>
      </c>
    </row>
    <row r="54" spans="1:53" ht="15" thickBot="1" x14ac:dyDescent="0.35">
      <c r="A54" s="4">
        <v>46</v>
      </c>
      <c r="B54" s="5">
        <v>42609</v>
      </c>
      <c r="C54" s="4" t="s">
        <v>64</v>
      </c>
      <c r="D54" s="4" t="s">
        <v>288</v>
      </c>
      <c r="E54" s="4" t="s">
        <v>10</v>
      </c>
      <c r="F54" s="6">
        <v>0.18354166666666669</v>
      </c>
      <c r="I54" s="34">
        <v>2019</v>
      </c>
      <c r="J54" s="86">
        <v>34</v>
      </c>
      <c r="N54" s="79"/>
      <c r="O54" s="34">
        <v>14</v>
      </c>
      <c r="P54" s="86">
        <v>9</v>
      </c>
      <c r="R54" s="13">
        <v>27</v>
      </c>
      <c r="S54" s="13" t="s">
        <v>114</v>
      </c>
      <c r="T54" s="13">
        <v>2016</v>
      </c>
      <c r="U54" s="13" t="s">
        <v>308</v>
      </c>
      <c r="AL54">
        <v>24</v>
      </c>
      <c r="AM54">
        <v>18</v>
      </c>
      <c r="AQ54" s="38">
        <v>47</v>
      </c>
      <c r="AR54">
        <v>7</v>
      </c>
      <c r="AT54" s="38">
        <v>43</v>
      </c>
      <c r="AU54">
        <v>7</v>
      </c>
      <c r="AW54" s="38">
        <v>55</v>
      </c>
      <c r="AX54">
        <v>13</v>
      </c>
      <c r="AZ54" s="38">
        <v>43</v>
      </c>
      <c r="BA54">
        <v>6</v>
      </c>
    </row>
    <row r="55" spans="1:53" ht="15" thickBot="1" x14ac:dyDescent="0.35">
      <c r="A55" s="4">
        <v>47</v>
      </c>
      <c r="B55" s="5">
        <v>42659</v>
      </c>
      <c r="C55" s="4" t="s">
        <v>72</v>
      </c>
      <c r="D55" s="4" t="s">
        <v>73</v>
      </c>
      <c r="E55" s="4" t="s">
        <v>10</v>
      </c>
      <c r="F55" s="6">
        <v>0.15555555555555556</v>
      </c>
      <c r="I55" s="34">
        <v>2020</v>
      </c>
      <c r="J55" s="86">
        <v>45</v>
      </c>
      <c r="L55" s="31" t="s">
        <v>316</v>
      </c>
      <c r="M55" s="32" t="s">
        <v>319</v>
      </c>
      <c r="O55" s="34">
        <v>15</v>
      </c>
      <c r="P55" s="86">
        <v>6</v>
      </c>
      <c r="R55" s="13">
        <v>16</v>
      </c>
      <c r="S55" s="14" t="s">
        <v>116</v>
      </c>
      <c r="T55" s="13">
        <v>2016</v>
      </c>
      <c r="U55" s="13" t="s">
        <v>307</v>
      </c>
      <c r="AL55">
        <v>44</v>
      </c>
      <c r="AM55">
        <v>0</v>
      </c>
      <c r="AN55">
        <v>44</v>
      </c>
      <c r="AO55">
        <v>0</v>
      </c>
      <c r="AQ55" s="38">
        <v>48</v>
      </c>
      <c r="AR55">
        <v>7</v>
      </c>
      <c r="AT55" s="38">
        <v>44</v>
      </c>
      <c r="AU55">
        <v>10</v>
      </c>
      <c r="AW55" s="38">
        <v>56</v>
      </c>
      <c r="AX55">
        <v>10</v>
      </c>
      <c r="AZ55" s="38">
        <v>44</v>
      </c>
      <c r="BA55">
        <v>8</v>
      </c>
    </row>
    <row r="56" spans="1:53" x14ac:dyDescent="0.3">
      <c r="A56" s="4">
        <v>48</v>
      </c>
      <c r="B56" s="5">
        <v>42670</v>
      </c>
      <c r="C56" s="4" t="s">
        <v>74</v>
      </c>
      <c r="D56" s="4" t="s">
        <v>44</v>
      </c>
      <c r="E56" s="4" t="s">
        <v>10</v>
      </c>
      <c r="F56" s="6">
        <v>0.15221064814814814</v>
      </c>
      <c r="I56" s="34">
        <v>2021</v>
      </c>
      <c r="J56" s="86">
        <v>6</v>
      </c>
      <c r="L56" s="33" t="s">
        <v>310</v>
      </c>
      <c r="M56" s="85">
        <v>8</v>
      </c>
      <c r="O56" s="34">
        <v>16</v>
      </c>
      <c r="P56" s="86">
        <v>7</v>
      </c>
      <c r="R56" s="13">
        <v>27</v>
      </c>
      <c r="S56" s="14" t="s">
        <v>116</v>
      </c>
      <c r="T56" s="13">
        <v>2016</v>
      </c>
      <c r="U56" s="13" t="s">
        <v>309</v>
      </c>
      <c r="AL56">
        <v>39</v>
      </c>
      <c r="AM56">
        <v>11</v>
      </c>
      <c r="AN56">
        <v>39</v>
      </c>
      <c r="AO56">
        <v>11</v>
      </c>
      <c r="AQ56" s="38">
        <v>49</v>
      </c>
      <c r="AR56">
        <v>12</v>
      </c>
      <c r="AT56" s="38">
        <v>45</v>
      </c>
      <c r="AU56">
        <v>2</v>
      </c>
      <c r="AW56" s="38">
        <v>57</v>
      </c>
      <c r="AX56">
        <v>9</v>
      </c>
      <c r="AZ56" s="38">
        <v>45</v>
      </c>
      <c r="BA56">
        <v>2</v>
      </c>
    </row>
    <row r="57" spans="1:53" x14ac:dyDescent="0.3">
      <c r="A57" s="4">
        <v>49</v>
      </c>
      <c r="B57" s="5">
        <v>42707</v>
      </c>
      <c r="C57" s="4" t="s">
        <v>75</v>
      </c>
      <c r="D57" s="4" t="s">
        <v>275</v>
      </c>
      <c r="E57" s="4" t="s">
        <v>10</v>
      </c>
      <c r="F57" s="6">
        <v>0.15622685185185184</v>
      </c>
      <c r="I57" s="34">
        <v>2022</v>
      </c>
      <c r="J57" s="86">
        <v>21</v>
      </c>
      <c r="L57" s="34" t="s">
        <v>313</v>
      </c>
      <c r="M57" s="86">
        <v>5</v>
      </c>
      <c r="O57" s="34">
        <v>17</v>
      </c>
      <c r="P57" s="86">
        <v>9</v>
      </c>
      <c r="R57" s="13">
        <v>3</v>
      </c>
      <c r="S57" s="14" t="s">
        <v>117</v>
      </c>
      <c r="T57" s="13">
        <v>2016</v>
      </c>
      <c r="U57" s="13" t="s">
        <v>308</v>
      </c>
      <c r="AL57">
        <v>44</v>
      </c>
      <c r="AM57">
        <v>58</v>
      </c>
      <c r="AN57">
        <v>44</v>
      </c>
      <c r="AO57">
        <v>58</v>
      </c>
      <c r="AQ57" s="38">
        <v>50</v>
      </c>
      <c r="AR57">
        <v>5</v>
      </c>
      <c r="AT57" s="38">
        <v>46</v>
      </c>
      <c r="AU57">
        <v>3</v>
      </c>
      <c r="AW57" s="38">
        <v>58</v>
      </c>
      <c r="AX57">
        <v>9</v>
      </c>
      <c r="AZ57" s="38">
        <v>46</v>
      </c>
      <c r="BA57">
        <v>3</v>
      </c>
    </row>
    <row r="58" spans="1:53" ht="15" thickBot="1" x14ac:dyDescent="0.35">
      <c r="A58" s="4">
        <v>50</v>
      </c>
      <c r="B58" s="5">
        <v>42743</v>
      </c>
      <c r="C58" s="4" t="s">
        <v>76</v>
      </c>
      <c r="D58" s="4" t="s">
        <v>56</v>
      </c>
      <c r="E58" s="4" t="s">
        <v>10</v>
      </c>
      <c r="F58" s="6">
        <v>0.15251157407407409</v>
      </c>
      <c r="I58" s="35">
        <v>2023</v>
      </c>
      <c r="J58" s="86">
        <v>53</v>
      </c>
      <c r="L58" s="34" t="s">
        <v>309</v>
      </c>
      <c r="M58" s="86">
        <v>17</v>
      </c>
      <c r="O58" s="34">
        <v>18</v>
      </c>
      <c r="P58" s="86">
        <v>10</v>
      </c>
      <c r="R58" s="13">
        <v>8</v>
      </c>
      <c r="S58" s="13" t="s">
        <v>107</v>
      </c>
      <c r="T58" s="13">
        <v>2017</v>
      </c>
      <c r="U58" s="13" t="s">
        <v>307</v>
      </c>
      <c r="AL58">
        <v>39</v>
      </c>
      <c r="AM58">
        <v>37</v>
      </c>
      <c r="AN58">
        <v>39</v>
      </c>
      <c r="AO58">
        <v>37</v>
      </c>
      <c r="AQ58" s="38">
        <v>51</v>
      </c>
      <c r="AR58">
        <v>8</v>
      </c>
      <c r="AT58" s="38">
        <v>47</v>
      </c>
      <c r="AU58">
        <v>5</v>
      </c>
      <c r="AW58" s="38">
        <v>59</v>
      </c>
      <c r="AX58">
        <v>10</v>
      </c>
      <c r="AZ58" s="38">
        <v>47</v>
      </c>
      <c r="BA58">
        <v>5</v>
      </c>
    </row>
    <row r="59" spans="1:53" ht="15" thickBot="1" x14ac:dyDescent="0.35">
      <c r="A59" s="4">
        <v>51</v>
      </c>
      <c r="B59" s="5">
        <v>42750</v>
      </c>
      <c r="C59" s="8" t="s">
        <v>77</v>
      </c>
      <c r="D59" s="4" t="s">
        <v>78</v>
      </c>
      <c r="E59" s="4" t="s">
        <v>10</v>
      </c>
      <c r="F59" s="6">
        <v>0.1514699074074074</v>
      </c>
      <c r="I59" s="36" t="s">
        <v>39</v>
      </c>
      <c r="J59" s="87">
        <v>298</v>
      </c>
      <c r="K59" s="9"/>
      <c r="L59" s="34" t="s">
        <v>312</v>
      </c>
      <c r="M59" s="86">
        <v>13</v>
      </c>
      <c r="O59" s="34">
        <v>19</v>
      </c>
      <c r="P59" s="86">
        <v>12</v>
      </c>
      <c r="R59" s="13">
        <v>15</v>
      </c>
      <c r="S59" s="13" t="s">
        <v>107</v>
      </c>
      <c r="T59" s="13">
        <v>2017</v>
      </c>
      <c r="U59" s="13" t="s">
        <v>307</v>
      </c>
      <c r="AL59">
        <v>38</v>
      </c>
      <c r="AM59">
        <v>7</v>
      </c>
      <c r="AN59">
        <v>38</v>
      </c>
      <c r="AO59">
        <v>7</v>
      </c>
      <c r="AQ59" s="38">
        <v>52</v>
      </c>
      <c r="AR59">
        <v>13</v>
      </c>
      <c r="AT59" s="38">
        <v>48</v>
      </c>
      <c r="AU59">
        <v>3</v>
      </c>
      <c r="AW59" s="38" t="s">
        <v>762</v>
      </c>
      <c r="AZ59" s="38">
        <v>48</v>
      </c>
      <c r="BA59">
        <v>3</v>
      </c>
    </row>
    <row r="60" spans="1:53" x14ac:dyDescent="0.3">
      <c r="A60" s="4">
        <v>52</v>
      </c>
      <c r="B60" s="5">
        <v>42756</v>
      </c>
      <c r="C60" s="4" t="s">
        <v>79</v>
      </c>
      <c r="D60" s="4" t="s">
        <v>56</v>
      </c>
      <c r="E60" s="4" t="s">
        <v>10</v>
      </c>
      <c r="F60" s="6">
        <v>0.15535879629629631</v>
      </c>
      <c r="J60" s="27"/>
      <c r="L60" s="34" t="s">
        <v>311</v>
      </c>
      <c r="M60" s="86">
        <v>22</v>
      </c>
      <c r="O60" s="34">
        <v>20</v>
      </c>
      <c r="P60" s="86">
        <v>10</v>
      </c>
      <c r="R60" s="13">
        <v>21</v>
      </c>
      <c r="S60" s="13" t="s">
        <v>107</v>
      </c>
      <c r="T60" s="13">
        <v>2017</v>
      </c>
      <c r="U60" s="13" t="s">
        <v>308</v>
      </c>
      <c r="AL60">
        <v>43</v>
      </c>
      <c r="AM60">
        <v>43</v>
      </c>
      <c r="AN60">
        <v>43</v>
      </c>
      <c r="AO60">
        <v>43</v>
      </c>
      <c r="AQ60" s="38">
        <v>53</v>
      </c>
      <c r="AR60">
        <v>12</v>
      </c>
      <c r="AT60" s="38">
        <v>49</v>
      </c>
      <c r="AU60">
        <v>4</v>
      </c>
      <c r="AW60" s="38" t="s">
        <v>39</v>
      </c>
      <c r="AX60">
        <v>262</v>
      </c>
      <c r="AZ60" s="38">
        <v>49</v>
      </c>
      <c r="BA60">
        <v>4</v>
      </c>
    </row>
    <row r="61" spans="1:53" x14ac:dyDescent="0.3">
      <c r="A61" s="4">
        <v>53</v>
      </c>
      <c r="B61" s="5">
        <v>42764</v>
      </c>
      <c r="C61" s="4" t="s">
        <v>65</v>
      </c>
      <c r="D61" s="4" t="s">
        <v>66</v>
      </c>
      <c r="E61" s="4" t="s">
        <v>10</v>
      </c>
      <c r="F61" s="6">
        <v>0.16194444444444445</v>
      </c>
      <c r="J61" s="27"/>
      <c r="L61" s="34" t="s">
        <v>308</v>
      </c>
      <c r="M61" s="86">
        <v>100</v>
      </c>
      <c r="O61" s="34">
        <v>21</v>
      </c>
      <c r="P61" s="86">
        <v>5</v>
      </c>
      <c r="R61" s="13">
        <v>29</v>
      </c>
      <c r="S61" s="13" t="s">
        <v>107</v>
      </c>
      <c r="T61" s="13">
        <v>2017</v>
      </c>
      <c r="U61" s="13" t="s">
        <v>307</v>
      </c>
      <c r="AL61">
        <v>53</v>
      </c>
      <c r="AM61">
        <v>12</v>
      </c>
      <c r="AN61">
        <v>53</v>
      </c>
      <c r="AO61">
        <v>12</v>
      </c>
      <c r="AQ61" s="38">
        <v>54</v>
      </c>
      <c r="AR61">
        <v>9</v>
      </c>
      <c r="AT61" s="38">
        <v>50</v>
      </c>
      <c r="AU61">
        <v>4</v>
      </c>
      <c r="AZ61" s="38">
        <v>50</v>
      </c>
      <c r="BA61">
        <v>4</v>
      </c>
    </row>
    <row r="62" spans="1:53" ht="15" thickBot="1" x14ac:dyDescent="0.35">
      <c r="A62" s="4">
        <v>54</v>
      </c>
      <c r="B62" s="5">
        <v>42770</v>
      </c>
      <c r="C62" s="4" t="s">
        <v>64</v>
      </c>
      <c r="D62" s="4" t="s">
        <v>288</v>
      </c>
      <c r="E62" s="4" t="s">
        <v>10</v>
      </c>
      <c r="F62" s="6">
        <v>0.16640046296296296</v>
      </c>
      <c r="J62" s="27"/>
      <c r="L62" s="35" t="s">
        <v>307</v>
      </c>
      <c r="M62" s="86">
        <v>133</v>
      </c>
      <c r="O62" s="34">
        <v>22</v>
      </c>
      <c r="P62" s="86">
        <v>11</v>
      </c>
      <c r="R62" s="13">
        <v>4</v>
      </c>
      <c r="S62" s="13" t="s">
        <v>108</v>
      </c>
      <c r="T62" s="13">
        <v>2017</v>
      </c>
      <c r="U62" s="13" t="s">
        <v>308</v>
      </c>
      <c r="AL62">
        <v>59</v>
      </c>
      <c r="AM62">
        <v>37</v>
      </c>
      <c r="AN62">
        <v>59</v>
      </c>
      <c r="AO62">
        <v>37</v>
      </c>
      <c r="AQ62" s="38">
        <v>55</v>
      </c>
      <c r="AR62">
        <v>14</v>
      </c>
      <c r="AT62" s="38">
        <v>51</v>
      </c>
      <c r="AU62">
        <v>4</v>
      </c>
      <c r="AZ62" s="38">
        <v>51</v>
      </c>
      <c r="BA62">
        <v>3</v>
      </c>
    </row>
    <row r="63" spans="1:53" ht="15" thickBot="1" x14ac:dyDescent="0.35">
      <c r="A63" s="4">
        <v>55</v>
      </c>
      <c r="B63" s="5">
        <v>42785</v>
      </c>
      <c r="C63" s="4" t="s">
        <v>80</v>
      </c>
      <c r="D63" s="4" t="s">
        <v>238</v>
      </c>
      <c r="E63" s="4" t="s">
        <v>10</v>
      </c>
      <c r="F63" s="6">
        <v>0.15480324074074073</v>
      </c>
      <c r="L63" s="36" t="s">
        <v>39</v>
      </c>
      <c r="M63" s="87">
        <v>298</v>
      </c>
      <c r="O63" s="34">
        <v>23</v>
      </c>
      <c r="P63" s="86">
        <v>14</v>
      </c>
      <c r="R63" s="13">
        <v>19</v>
      </c>
      <c r="S63" s="13" t="s">
        <v>108</v>
      </c>
      <c r="T63" s="13">
        <v>2017</v>
      </c>
      <c r="U63" s="13" t="s">
        <v>307</v>
      </c>
      <c r="AL63">
        <v>42</v>
      </c>
      <c r="AM63">
        <v>55</v>
      </c>
      <c r="AN63">
        <v>42</v>
      </c>
      <c r="AO63">
        <v>55</v>
      </c>
      <c r="AQ63" s="38">
        <v>56</v>
      </c>
      <c r="AR63">
        <v>10</v>
      </c>
      <c r="AT63" s="38">
        <v>52</v>
      </c>
      <c r="AU63">
        <v>3</v>
      </c>
      <c r="AZ63" s="38">
        <v>52</v>
      </c>
      <c r="BA63">
        <v>2</v>
      </c>
    </row>
    <row r="64" spans="1:53" x14ac:dyDescent="0.3">
      <c r="A64" s="4">
        <v>56</v>
      </c>
      <c r="B64" s="5">
        <v>42791</v>
      </c>
      <c r="C64" s="4" t="s">
        <v>81</v>
      </c>
      <c r="D64" s="4" t="s">
        <v>78</v>
      </c>
      <c r="E64" s="4" t="s">
        <v>10</v>
      </c>
      <c r="F64" s="6">
        <v>0.15334490740740742</v>
      </c>
      <c r="I64" s="1"/>
      <c r="J64" s="1"/>
      <c r="O64" s="34">
        <v>24</v>
      </c>
      <c r="P64" s="86">
        <v>14</v>
      </c>
      <c r="R64" s="13">
        <v>25</v>
      </c>
      <c r="S64" s="13" t="s">
        <v>108</v>
      </c>
      <c r="T64" s="13">
        <v>2017</v>
      </c>
      <c r="U64" s="13" t="s">
        <v>308</v>
      </c>
      <c r="AL64">
        <v>40</v>
      </c>
      <c r="AM64">
        <v>49</v>
      </c>
      <c r="AN64">
        <v>40</v>
      </c>
      <c r="AO64">
        <v>49</v>
      </c>
      <c r="AQ64" s="38">
        <v>57</v>
      </c>
      <c r="AR64">
        <v>9</v>
      </c>
      <c r="AT64" s="38">
        <v>53</v>
      </c>
      <c r="AU64">
        <v>5</v>
      </c>
      <c r="AZ64" s="38">
        <v>53</v>
      </c>
      <c r="BA64">
        <v>4</v>
      </c>
    </row>
    <row r="65" spans="1:53" x14ac:dyDescent="0.3">
      <c r="A65" s="4">
        <v>57</v>
      </c>
      <c r="B65" s="5">
        <v>42805</v>
      </c>
      <c r="C65" s="4" t="s">
        <v>81</v>
      </c>
      <c r="D65" s="4" t="s">
        <v>78</v>
      </c>
      <c r="E65" s="4" t="s">
        <v>10</v>
      </c>
      <c r="F65" s="6">
        <v>0.15888888888888889</v>
      </c>
      <c r="O65" s="34">
        <v>25</v>
      </c>
      <c r="P65" s="86">
        <v>13</v>
      </c>
      <c r="R65" s="13">
        <v>11</v>
      </c>
      <c r="S65" s="13" t="s">
        <v>109</v>
      </c>
      <c r="T65" s="13">
        <v>2017</v>
      </c>
      <c r="U65" s="13" t="s">
        <v>308</v>
      </c>
      <c r="AL65">
        <v>48</v>
      </c>
      <c r="AM65">
        <v>48</v>
      </c>
      <c r="AN65">
        <v>48</v>
      </c>
      <c r="AO65">
        <v>48</v>
      </c>
      <c r="AQ65" s="38">
        <v>58</v>
      </c>
      <c r="AR65">
        <v>10</v>
      </c>
      <c r="AT65" s="38">
        <v>54</v>
      </c>
      <c r="AU65">
        <v>2</v>
      </c>
      <c r="AZ65" s="38">
        <v>54</v>
      </c>
      <c r="BA65">
        <v>2</v>
      </c>
    </row>
    <row r="66" spans="1:53" x14ac:dyDescent="0.3">
      <c r="A66" s="4">
        <v>58</v>
      </c>
      <c r="B66" s="5">
        <v>42810</v>
      </c>
      <c r="C66" s="4" t="s">
        <v>82</v>
      </c>
      <c r="D66" s="4" t="s">
        <v>44</v>
      </c>
      <c r="E66" s="4" t="s">
        <v>10</v>
      </c>
      <c r="F66" s="6">
        <v>0.16119212962962962</v>
      </c>
      <c r="O66" s="34">
        <v>26</v>
      </c>
      <c r="P66" s="86">
        <v>10</v>
      </c>
      <c r="R66" s="13">
        <v>16</v>
      </c>
      <c r="S66" s="13" t="s">
        <v>109</v>
      </c>
      <c r="T66" s="13">
        <v>2017</v>
      </c>
      <c r="U66" s="13" t="s">
        <v>312</v>
      </c>
      <c r="AL66">
        <v>52</v>
      </c>
      <c r="AM66">
        <v>7</v>
      </c>
      <c r="AN66">
        <v>52</v>
      </c>
      <c r="AO66">
        <v>7</v>
      </c>
      <c r="AQ66" s="38">
        <v>59</v>
      </c>
      <c r="AR66">
        <v>10</v>
      </c>
      <c r="AT66" s="38">
        <v>55</v>
      </c>
      <c r="AU66">
        <v>7</v>
      </c>
      <c r="AZ66" s="38">
        <v>55</v>
      </c>
      <c r="BA66">
        <v>7</v>
      </c>
    </row>
    <row r="67" spans="1:53" x14ac:dyDescent="0.3">
      <c r="A67" s="4">
        <v>59</v>
      </c>
      <c r="B67" s="5">
        <v>42813</v>
      </c>
      <c r="C67" s="4" t="s">
        <v>83</v>
      </c>
      <c r="D67" s="4" t="s">
        <v>73</v>
      </c>
      <c r="E67" s="4" t="s">
        <v>10</v>
      </c>
      <c r="F67" s="6">
        <v>0.13804398148148148</v>
      </c>
      <c r="O67" s="34">
        <v>27</v>
      </c>
      <c r="P67" s="86">
        <v>12</v>
      </c>
      <c r="R67" s="13">
        <v>19</v>
      </c>
      <c r="S67" s="13" t="s">
        <v>109</v>
      </c>
      <c r="T67" s="13">
        <v>2017</v>
      </c>
      <c r="U67" s="13" t="s">
        <v>307</v>
      </c>
      <c r="AL67">
        <v>18</v>
      </c>
      <c r="AM67">
        <v>47</v>
      </c>
      <c r="AN67">
        <v>18</v>
      </c>
      <c r="AO67">
        <v>47</v>
      </c>
      <c r="AQ67" s="38" t="s">
        <v>762</v>
      </c>
      <c r="AT67" s="38">
        <v>56</v>
      </c>
      <c r="AU67">
        <v>6</v>
      </c>
      <c r="AZ67" s="38">
        <v>56</v>
      </c>
      <c r="BA67">
        <v>6</v>
      </c>
    </row>
    <row r="68" spans="1:53" x14ac:dyDescent="0.3">
      <c r="A68" s="4">
        <v>60</v>
      </c>
      <c r="B68" s="5">
        <v>42819</v>
      </c>
      <c r="C68" s="4" t="s">
        <v>67</v>
      </c>
      <c r="D68" s="4" t="s">
        <v>257</v>
      </c>
      <c r="E68" s="4" t="s">
        <v>10</v>
      </c>
      <c r="F68" s="6">
        <v>0.14186342592592593</v>
      </c>
      <c r="O68" s="34">
        <v>28</v>
      </c>
      <c r="P68" s="86">
        <v>9</v>
      </c>
      <c r="R68" s="13">
        <v>25</v>
      </c>
      <c r="S68" s="13" t="s">
        <v>109</v>
      </c>
      <c r="T68" s="13">
        <v>2017</v>
      </c>
      <c r="U68" s="13" t="s">
        <v>308</v>
      </c>
      <c r="AL68">
        <v>24</v>
      </c>
      <c r="AM68">
        <v>17</v>
      </c>
      <c r="AN68">
        <v>24</v>
      </c>
      <c r="AO68">
        <v>17</v>
      </c>
      <c r="AQ68" s="38" t="s">
        <v>39</v>
      </c>
      <c r="AR68">
        <v>296</v>
      </c>
      <c r="AT68" s="38">
        <v>57</v>
      </c>
      <c r="AU68">
        <v>7</v>
      </c>
      <c r="AZ68" s="38">
        <v>57</v>
      </c>
      <c r="BA68">
        <v>7</v>
      </c>
    </row>
    <row r="69" spans="1:53" x14ac:dyDescent="0.3">
      <c r="A69" s="4">
        <v>61</v>
      </c>
      <c r="B69" s="5">
        <v>42827</v>
      </c>
      <c r="C69" s="57" t="s">
        <v>84</v>
      </c>
      <c r="D69" s="4" t="s">
        <v>85</v>
      </c>
      <c r="E69" s="4" t="s">
        <v>34</v>
      </c>
      <c r="F69" s="6">
        <v>0.14203703703703704</v>
      </c>
      <c r="O69" s="34">
        <v>29</v>
      </c>
      <c r="P69" s="86">
        <v>14</v>
      </c>
      <c r="R69" s="13">
        <v>2</v>
      </c>
      <c r="S69" s="13" t="s">
        <v>110</v>
      </c>
      <c r="T69" s="13">
        <v>2017</v>
      </c>
      <c r="U69" s="13" t="s">
        <v>307</v>
      </c>
      <c r="AL69">
        <v>24</v>
      </c>
      <c r="AM69">
        <v>32</v>
      </c>
      <c r="AN69">
        <v>24</v>
      </c>
      <c r="AO69">
        <v>32</v>
      </c>
      <c r="AT69" s="38">
        <v>58</v>
      </c>
      <c r="AU69">
        <v>7</v>
      </c>
      <c r="AZ69" s="38">
        <v>58</v>
      </c>
      <c r="BA69">
        <v>6</v>
      </c>
    </row>
    <row r="70" spans="1:53" x14ac:dyDescent="0.3">
      <c r="A70" s="4">
        <v>62</v>
      </c>
      <c r="B70" s="5">
        <v>42840</v>
      </c>
      <c r="C70" s="4" t="s">
        <v>86</v>
      </c>
      <c r="D70" s="4" t="s">
        <v>229</v>
      </c>
      <c r="E70" s="4" t="s">
        <v>10</v>
      </c>
      <c r="F70" s="6">
        <v>0.19303240740740743</v>
      </c>
      <c r="O70" s="34">
        <v>30</v>
      </c>
      <c r="P70" s="86">
        <v>13</v>
      </c>
      <c r="R70" s="13">
        <v>15</v>
      </c>
      <c r="S70" s="13" t="s">
        <v>110</v>
      </c>
      <c r="T70" s="13">
        <v>2017</v>
      </c>
      <c r="U70" s="13" t="s">
        <v>308</v>
      </c>
      <c r="AL70">
        <v>37</v>
      </c>
      <c r="AM70">
        <v>58</v>
      </c>
      <c r="AT70" s="38">
        <v>59</v>
      </c>
      <c r="AU70">
        <v>5</v>
      </c>
      <c r="AZ70" s="38">
        <v>59</v>
      </c>
      <c r="BA70">
        <v>5</v>
      </c>
    </row>
    <row r="71" spans="1:53" ht="15" thickBot="1" x14ac:dyDescent="0.35">
      <c r="A71" s="4">
        <v>63</v>
      </c>
      <c r="B71" s="5">
        <v>42862</v>
      </c>
      <c r="C71" s="4" t="s">
        <v>87</v>
      </c>
      <c r="D71" s="4" t="s">
        <v>56</v>
      </c>
      <c r="E71" s="4" t="s">
        <v>10</v>
      </c>
      <c r="F71" s="6">
        <v>0.15135416666666668</v>
      </c>
      <c r="O71" s="35">
        <v>31</v>
      </c>
      <c r="P71" s="86">
        <v>4</v>
      </c>
      <c r="R71" s="13">
        <v>7</v>
      </c>
      <c r="S71" s="13" t="s">
        <v>111</v>
      </c>
      <c r="T71" s="13">
        <v>2017</v>
      </c>
      <c r="U71" s="13" t="s">
        <v>307</v>
      </c>
      <c r="AL71">
        <v>37</v>
      </c>
      <c r="AM71">
        <v>57</v>
      </c>
      <c r="AN71">
        <v>37</v>
      </c>
      <c r="AO71">
        <v>57</v>
      </c>
      <c r="AT71" s="38" t="s">
        <v>762</v>
      </c>
      <c r="AZ71" s="38" t="s">
        <v>762</v>
      </c>
    </row>
    <row r="72" spans="1:53" ht="15" thickBot="1" x14ac:dyDescent="0.35">
      <c r="A72" s="4">
        <v>64</v>
      </c>
      <c r="B72" s="5">
        <v>42867</v>
      </c>
      <c r="C72" s="4" t="s">
        <v>88</v>
      </c>
      <c r="D72" s="4" t="s">
        <v>66</v>
      </c>
      <c r="E72" s="4" t="s">
        <v>10</v>
      </c>
      <c r="F72" s="6">
        <v>0.14730324074074075</v>
      </c>
      <c r="O72" s="36" t="s">
        <v>39</v>
      </c>
      <c r="P72" s="87">
        <v>298</v>
      </c>
      <c r="R72" s="13">
        <v>12</v>
      </c>
      <c r="S72" s="13" t="s">
        <v>111</v>
      </c>
      <c r="T72" s="13">
        <v>2017</v>
      </c>
      <c r="U72" s="13" t="s">
        <v>311</v>
      </c>
      <c r="AL72">
        <v>32</v>
      </c>
      <c r="AM72">
        <v>7</v>
      </c>
      <c r="AN72">
        <v>32</v>
      </c>
      <c r="AO72">
        <v>7</v>
      </c>
      <c r="AT72" s="38" t="s">
        <v>39</v>
      </c>
      <c r="AU72">
        <v>296</v>
      </c>
      <c r="AZ72" s="38" t="s">
        <v>39</v>
      </c>
      <c r="BA72">
        <v>262</v>
      </c>
    </row>
    <row r="73" spans="1:53" x14ac:dyDescent="0.3">
      <c r="A73" s="4">
        <v>65</v>
      </c>
      <c r="B73" s="5">
        <v>42872</v>
      </c>
      <c r="C73" s="8" t="s">
        <v>89</v>
      </c>
      <c r="D73" s="4" t="s">
        <v>56</v>
      </c>
      <c r="E73" s="4" t="s">
        <v>10</v>
      </c>
      <c r="F73" s="6">
        <v>0.15850694444444444</v>
      </c>
      <c r="R73" s="13">
        <v>17</v>
      </c>
      <c r="S73" s="13" t="s">
        <v>111</v>
      </c>
      <c r="T73" s="13">
        <v>2017</v>
      </c>
      <c r="U73" s="13" t="s">
        <v>309</v>
      </c>
      <c r="AL73">
        <v>48</v>
      </c>
      <c r="AM73">
        <v>15</v>
      </c>
      <c r="AN73">
        <v>48</v>
      </c>
      <c r="AO73">
        <v>15</v>
      </c>
    </row>
    <row r="74" spans="1:53" x14ac:dyDescent="0.3">
      <c r="A74" s="4">
        <v>66</v>
      </c>
      <c r="B74" s="5">
        <v>42876</v>
      </c>
      <c r="C74" s="57" t="s">
        <v>90</v>
      </c>
      <c r="D74" s="4" t="s">
        <v>9</v>
      </c>
      <c r="E74" s="4" t="s">
        <v>10</v>
      </c>
      <c r="F74" s="6">
        <v>0.13349537037037038</v>
      </c>
      <c r="R74" s="13">
        <v>21</v>
      </c>
      <c r="S74" s="13" t="s">
        <v>111</v>
      </c>
      <c r="T74" s="13">
        <v>2017</v>
      </c>
      <c r="U74" s="13" t="s">
        <v>307</v>
      </c>
      <c r="AL74">
        <v>12</v>
      </c>
      <c r="AM74">
        <v>14</v>
      </c>
      <c r="AN74">
        <v>12</v>
      </c>
      <c r="AO74">
        <v>14</v>
      </c>
    </row>
    <row r="75" spans="1:53" x14ac:dyDescent="0.3">
      <c r="A75" s="4">
        <v>67</v>
      </c>
      <c r="B75" s="5">
        <v>42880</v>
      </c>
      <c r="C75" s="4" t="s">
        <v>91</v>
      </c>
      <c r="D75" s="4" t="s">
        <v>38</v>
      </c>
      <c r="E75" s="4" t="s">
        <v>10</v>
      </c>
      <c r="F75" s="6">
        <v>0.15375</v>
      </c>
      <c r="R75" s="13">
        <v>25</v>
      </c>
      <c r="S75" s="13" t="s">
        <v>111</v>
      </c>
      <c r="T75" s="13">
        <v>2017</v>
      </c>
      <c r="U75" s="13" t="s">
        <v>312</v>
      </c>
      <c r="AL75">
        <v>41</v>
      </c>
      <c r="AM75">
        <v>24</v>
      </c>
      <c r="AN75">
        <v>41</v>
      </c>
      <c r="AO75">
        <v>24</v>
      </c>
    </row>
    <row r="76" spans="1:53" x14ac:dyDescent="0.3">
      <c r="A76" s="4">
        <v>68</v>
      </c>
      <c r="B76" s="5">
        <v>42909</v>
      </c>
      <c r="C76" s="4" t="s">
        <v>92</v>
      </c>
      <c r="D76" s="4" t="s">
        <v>56</v>
      </c>
      <c r="E76" s="4" t="s">
        <v>10</v>
      </c>
      <c r="F76" s="6">
        <v>0.15452546296296296</v>
      </c>
      <c r="R76" s="13">
        <v>23</v>
      </c>
      <c r="S76" s="13" t="s">
        <v>112</v>
      </c>
      <c r="T76" s="13">
        <v>2017</v>
      </c>
      <c r="U76" s="13" t="s">
        <v>311</v>
      </c>
      <c r="AL76">
        <v>42</v>
      </c>
      <c r="AM76">
        <v>31</v>
      </c>
      <c r="AN76">
        <v>42</v>
      </c>
      <c r="AO76">
        <v>31</v>
      </c>
      <c r="AW76" s="60" t="s">
        <v>784</v>
      </c>
    </row>
    <row r="77" spans="1:53" x14ac:dyDescent="0.3">
      <c r="A77" s="4">
        <v>69</v>
      </c>
      <c r="B77" s="5">
        <v>42910</v>
      </c>
      <c r="C77" s="4" t="s">
        <v>92</v>
      </c>
      <c r="D77" s="4" t="s">
        <v>56</v>
      </c>
      <c r="E77" s="4" t="s">
        <v>10</v>
      </c>
      <c r="F77" s="6">
        <v>0.1521875</v>
      </c>
      <c r="R77" s="13">
        <v>24</v>
      </c>
      <c r="S77" s="13" t="s">
        <v>112</v>
      </c>
      <c r="T77" s="13">
        <v>2017</v>
      </c>
      <c r="U77" s="13" t="s">
        <v>308</v>
      </c>
      <c r="AL77">
        <v>39</v>
      </c>
      <c r="AM77">
        <v>9</v>
      </c>
      <c r="AN77">
        <v>39</v>
      </c>
      <c r="AO77">
        <v>9</v>
      </c>
      <c r="AW77" s="60" t="s">
        <v>776</v>
      </c>
    </row>
    <row r="78" spans="1:53" x14ac:dyDescent="0.3">
      <c r="A78" s="4">
        <v>70</v>
      </c>
      <c r="B78" s="5">
        <v>42911</v>
      </c>
      <c r="C78" s="4" t="s">
        <v>92</v>
      </c>
      <c r="D78" s="4" t="s">
        <v>56</v>
      </c>
      <c r="E78" s="4" t="s">
        <v>10</v>
      </c>
      <c r="F78" s="6">
        <v>0.1491550925925926</v>
      </c>
      <c r="R78" s="13">
        <v>25</v>
      </c>
      <c r="S78" s="13" t="s">
        <v>112</v>
      </c>
      <c r="T78" s="13">
        <v>2017</v>
      </c>
      <c r="U78" s="13" t="s">
        <v>307</v>
      </c>
      <c r="AL78">
        <v>34</v>
      </c>
      <c r="AM78">
        <v>47</v>
      </c>
      <c r="AN78">
        <v>34</v>
      </c>
      <c r="AO78">
        <v>47</v>
      </c>
      <c r="AW78" s="60"/>
    </row>
    <row r="79" spans="1:53" ht="15" customHeight="1" x14ac:dyDescent="0.3">
      <c r="A79" s="4">
        <v>71</v>
      </c>
      <c r="B79" s="5">
        <v>42917</v>
      </c>
      <c r="C79" s="4" t="s">
        <v>57</v>
      </c>
      <c r="D79" s="4" t="s">
        <v>73</v>
      </c>
      <c r="E79" s="4" t="s">
        <v>10</v>
      </c>
      <c r="F79" s="6">
        <v>0.15557870370370372</v>
      </c>
      <c r="R79" s="13">
        <v>1</v>
      </c>
      <c r="S79" s="13" t="s">
        <v>113</v>
      </c>
      <c r="T79" s="13">
        <v>2017</v>
      </c>
      <c r="U79" s="13" t="s">
        <v>308</v>
      </c>
      <c r="AL79">
        <v>44</v>
      </c>
      <c r="AM79">
        <v>2</v>
      </c>
      <c r="AN79">
        <v>44</v>
      </c>
      <c r="AO79">
        <v>2</v>
      </c>
      <c r="AW79" s="60" t="s">
        <v>771</v>
      </c>
    </row>
    <row r="80" spans="1:53" x14ac:dyDescent="0.3">
      <c r="A80" s="4">
        <v>72</v>
      </c>
      <c r="B80" s="5">
        <v>42925</v>
      </c>
      <c r="C80" s="4" t="s">
        <v>57</v>
      </c>
      <c r="D80" s="4" t="s">
        <v>73</v>
      </c>
      <c r="E80" s="4" t="s">
        <v>10</v>
      </c>
      <c r="F80" s="6">
        <v>0.15207175925925925</v>
      </c>
      <c r="R80" s="13">
        <v>9</v>
      </c>
      <c r="S80" s="13" t="s">
        <v>113</v>
      </c>
      <c r="T80" s="13">
        <v>2017</v>
      </c>
      <c r="U80" s="13" t="s">
        <v>307</v>
      </c>
      <c r="AL80">
        <v>38</v>
      </c>
      <c r="AM80">
        <v>59</v>
      </c>
      <c r="AN80">
        <v>38</v>
      </c>
      <c r="AO80">
        <v>59</v>
      </c>
      <c r="AW80" s="60" t="s">
        <v>770</v>
      </c>
    </row>
    <row r="81" spans="1:49" x14ac:dyDescent="0.3">
      <c r="A81" s="4">
        <v>73</v>
      </c>
      <c r="B81" s="5">
        <v>42929</v>
      </c>
      <c r="C81" s="4" t="s">
        <v>93</v>
      </c>
      <c r="D81" s="4" t="s">
        <v>94</v>
      </c>
      <c r="E81" s="4" t="s">
        <v>10</v>
      </c>
      <c r="F81" s="6">
        <v>0.16320601851851851</v>
      </c>
      <c r="R81" s="13">
        <v>13</v>
      </c>
      <c r="S81" s="13" t="s">
        <v>113</v>
      </c>
      <c r="T81" s="13">
        <v>2017</v>
      </c>
      <c r="U81" s="13" t="s">
        <v>312</v>
      </c>
      <c r="AL81">
        <v>55</v>
      </c>
      <c r="AM81">
        <v>1</v>
      </c>
      <c r="AN81">
        <v>55</v>
      </c>
      <c r="AO81">
        <v>1</v>
      </c>
      <c r="AW81" s="60" t="s">
        <v>772</v>
      </c>
    </row>
    <row r="82" spans="1:49" x14ac:dyDescent="0.3">
      <c r="A82" s="4">
        <v>74</v>
      </c>
      <c r="B82" s="5">
        <v>42931</v>
      </c>
      <c r="C82" s="4" t="s">
        <v>57</v>
      </c>
      <c r="D82" s="4" t="s">
        <v>73</v>
      </c>
      <c r="E82" s="4" t="s">
        <v>10</v>
      </c>
      <c r="F82" s="6">
        <v>0.16739583333333333</v>
      </c>
      <c r="R82" s="13">
        <v>15</v>
      </c>
      <c r="S82" s="13" t="s">
        <v>113</v>
      </c>
      <c r="T82" s="13">
        <v>2017</v>
      </c>
      <c r="U82" s="13" t="s">
        <v>308</v>
      </c>
      <c r="AL82">
        <v>1</v>
      </c>
      <c r="AM82">
        <v>3</v>
      </c>
      <c r="AW82" s="60">
        <v>33</v>
      </c>
    </row>
    <row r="83" spans="1:49" ht="15" customHeight="1" x14ac:dyDescent="0.3">
      <c r="A83" s="4">
        <v>75</v>
      </c>
      <c r="B83" s="5">
        <v>42935</v>
      </c>
      <c r="C83" s="4" t="s">
        <v>95</v>
      </c>
      <c r="D83" s="4" t="s">
        <v>94</v>
      </c>
      <c r="E83" s="4" t="s">
        <v>10</v>
      </c>
      <c r="F83" s="6">
        <v>0.16187499999999999</v>
      </c>
      <c r="R83" s="13">
        <v>19</v>
      </c>
      <c r="S83" s="13" t="s">
        <v>113</v>
      </c>
      <c r="T83" s="13">
        <v>2017</v>
      </c>
      <c r="U83" s="13" t="s">
        <v>309</v>
      </c>
      <c r="AL83">
        <v>53</v>
      </c>
      <c r="AM83">
        <v>6</v>
      </c>
      <c r="AN83">
        <v>53</v>
      </c>
      <c r="AO83">
        <v>6</v>
      </c>
    </row>
    <row r="84" spans="1:49" x14ac:dyDescent="0.3">
      <c r="A84" s="4">
        <v>76</v>
      </c>
      <c r="B84" s="5">
        <v>42938</v>
      </c>
      <c r="C84" s="4" t="s">
        <v>57</v>
      </c>
      <c r="D84" s="4" t="s">
        <v>73</v>
      </c>
      <c r="E84" s="4" t="s">
        <v>10</v>
      </c>
      <c r="F84" s="6">
        <v>0.15207175925925925</v>
      </c>
      <c r="R84" s="13">
        <v>22</v>
      </c>
      <c r="S84" s="13" t="s">
        <v>113</v>
      </c>
      <c r="T84" s="13">
        <v>2017</v>
      </c>
      <c r="U84" s="13" t="s">
        <v>308</v>
      </c>
      <c r="AL84">
        <v>38</v>
      </c>
      <c r="AM84">
        <v>59</v>
      </c>
      <c r="AN84">
        <v>38</v>
      </c>
      <c r="AO84">
        <v>59</v>
      </c>
    </row>
    <row r="85" spans="1:49" x14ac:dyDescent="0.3">
      <c r="A85" s="4">
        <v>77</v>
      </c>
      <c r="B85" s="5">
        <v>42939</v>
      </c>
      <c r="C85" s="4" t="s">
        <v>57</v>
      </c>
      <c r="D85" s="4" t="s">
        <v>73</v>
      </c>
      <c r="E85" s="4" t="s">
        <v>10</v>
      </c>
      <c r="F85" s="6">
        <v>0.15910879629629629</v>
      </c>
      <c r="R85" s="13">
        <v>23</v>
      </c>
      <c r="S85" s="13" t="s">
        <v>113</v>
      </c>
      <c r="T85" s="13">
        <v>2017</v>
      </c>
      <c r="U85" s="13" t="s">
        <v>307</v>
      </c>
      <c r="AL85">
        <v>49</v>
      </c>
      <c r="AM85">
        <v>7</v>
      </c>
      <c r="AN85">
        <v>49</v>
      </c>
      <c r="AO85">
        <v>7</v>
      </c>
    </row>
    <row r="86" spans="1:49" x14ac:dyDescent="0.3">
      <c r="A86" s="4">
        <v>78</v>
      </c>
      <c r="B86" s="5">
        <v>42941</v>
      </c>
      <c r="C86" s="9" t="s">
        <v>96</v>
      </c>
      <c r="D86" s="4" t="s">
        <v>97</v>
      </c>
      <c r="E86" s="4" t="s">
        <v>10</v>
      </c>
      <c r="F86" s="6">
        <v>0.16611111111111113</v>
      </c>
      <c r="R86" s="13">
        <v>25</v>
      </c>
      <c r="S86" s="13" t="s">
        <v>113</v>
      </c>
      <c r="T86" s="13">
        <v>2017</v>
      </c>
      <c r="U86" s="13" t="s">
        <v>313</v>
      </c>
      <c r="AL86">
        <v>59</v>
      </c>
      <c r="AM86">
        <v>12</v>
      </c>
      <c r="AN86">
        <v>59</v>
      </c>
      <c r="AO86">
        <v>12</v>
      </c>
    </row>
    <row r="87" spans="1:49" x14ac:dyDescent="0.3">
      <c r="A87" s="4">
        <v>79</v>
      </c>
      <c r="B87" s="5">
        <v>42952</v>
      </c>
      <c r="C87" s="4" t="s">
        <v>89</v>
      </c>
      <c r="D87" s="4" t="s">
        <v>56</v>
      </c>
      <c r="E87" s="4" t="s">
        <v>10</v>
      </c>
      <c r="F87" s="6">
        <v>0.15578703703703703</v>
      </c>
      <c r="R87" s="13">
        <v>5</v>
      </c>
      <c r="S87" s="13" t="s">
        <v>114</v>
      </c>
      <c r="T87" s="13">
        <v>2017</v>
      </c>
      <c r="U87" s="13" t="s">
        <v>308</v>
      </c>
      <c r="AL87">
        <v>44</v>
      </c>
      <c r="AM87">
        <v>20</v>
      </c>
      <c r="AN87">
        <v>44</v>
      </c>
      <c r="AO87">
        <v>20</v>
      </c>
    </row>
    <row r="88" spans="1:49" ht="15.75" customHeight="1" x14ac:dyDescent="0.3">
      <c r="A88" s="4">
        <v>80</v>
      </c>
      <c r="B88" s="5">
        <v>42959</v>
      </c>
      <c r="C88" s="4" t="s">
        <v>127</v>
      </c>
      <c r="D88" s="4" t="s">
        <v>283</v>
      </c>
      <c r="E88" s="4" t="s">
        <v>10</v>
      </c>
      <c r="F88" s="6">
        <v>0.16012731481481482</v>
      </c>
      <c r="R88" s="13">
        <v>12</v>
      </c>
      <c r="S88" s="13" t="s">
        <v>114</v>
      </c>
      <c r="T88" s="13">
        <v>2017</v>
      </c>
      <c r="U88" s="13" t="s">
        <v>308</v>
      </c>
      <c r="AL88">
        <v>50</v>
      </c>
      <c r="AM88">
        <v>35</v>
      </c>
      <c r="AN88">
        <v>50</v>
      </c>
      <c r="AO88">
        <v>35</v>
      </c>
    </row>
    <row r="89" spans="1:49" x14ac:dyDescent="0.3">
      <c r="A89" s="4">
        <v>81</v>
      </c>
      <c r="B89" s="5">
        <v>42960</v>
      </c>
      <c r="C89" s="4" t="s">
        <v>57</v>
      </c>
      <c r="D89" s="4" t="s">
        <v>73</v>
      </c>
      <c r="E89" s="4" t="s">
        <v>10</v>
      </c>
      <c r="F89" s="6">
        <v>0.14304398148148148</v>
      </c>
      <c r="R89" s="13">
        <v>13</v>
      </c>
      <c r="S89" s="13" t="s">
        <v>114</v>
      </c>
      <c r="T89" s="13">
        <v>2017</v>
      </c>
      <c r="U89" s="13" t="s">
        <v>307</v>
      </c>
      <c r="AL89">
        <v>25</v>
      </c>
      <c r="AM89">
        <v>59</v>
      </c>
      <c r="AN89">
        <v>25</v>
      </c>
      <c r="AO89">
        <v>59</v>
      </c>
    </row>
    <row r="90" spans="1:49" x14ac:dyDescent="0.3">
      <c r="A90" s="4">
        <v>82</v>
      </c>
      <c r="B90" s="5">
        <v>42964</v>
      </c>
      <c r="C90" s="4" t="s">
        <v>37</v>
      </c>
      <c r="D90" s="4" t="s">
        <v>38</v>
      </c>
      <c r="E90" s="4" t="s">
        <v>10</v>
      </c>
      <c r="F90" s="6">
        <v>0.15480324074074073</v>
      </c>
      <c r="R90" s="13">
        <v>17</v>
      </c>
      <c r="S90" s="13" t="s">
        <v>114</v>
      </c>
      <c r="T90" s="13">
        <v>2017</v>
      </c>
      <c r="U90" s="13" t="s">
        <v>312</v>
      </c>
      <c r="AL90">
        <v>42</v>
      </c>
      <c r="AM90">
        <v>55</v>
      </c>
      <c r="AN90">
        <v>42</v>
      </c>
      <c r="AO90">
        <v>55</v>
      </c>
    </row>
    <row r="91" spans="1:49" x14ac:dyDescent="0.3">
      <c r="A91" s="4">
        <v>83</v>
      </c>
      <c r="B91" s="5">
        <v>42970</v>
      </c>
      <c r="C91" s="4" t="s">
        <v>128</v>
      </c>
      <c r="D91" s="4" t="s">
        <v>44</v>
      </c>
      <c r="E91" s="4" t="s">
        <v>10</v>
      </c>
      <c r="F91" s="6">
        <v>0.15561342592592595</v>
      </c>
      <c r="R91" s="13">
        <v>23</v>
      </c>
      <c r="S91" s="13" t="s">
        <v>114</v>
      </c>
      <c r="T91" s="13">
        <v>2017</v>
      </c>
      <c r="U91" s="13" t="s">
        <v>309</v>
      </c>
      <c r="AL91">
        <v>44</v>
      </c>
      <c r="AM91">
        <v>5</v>
      </c>
      <c r="AN91">
        <v>44</v>
      </c>
      <c r="AO91">
        <v>5</v>
      </c>
    </row>
    <row r="92" spans="1:49" x14ac:dyDescent="0.3">
      <c r="A92" s="4">
        <v>84</v>
      </c>
      <c r="B92" s="5">
        <v>42973</v>
      </c>
      <c r="C92" s="4" t="s">
        <v>129</v>
      </c>
      <c r="D92" s="4" t="s">
        <v>66</v>
      </c>
      <c r="E92" s="4" t="s">
        <v>10</v>
      </c>
      <c r="F92" s="6">
        <v>0.16423611111111111</v>
      </c>
      <c r="R92" s="13">
        <v>26</v>
      </c>
      <c r="S92" s="13" t="s">
        <v>114</v>
      </c>
      <c r="T92" s="13">
        <v>2017</v>
      </c>
      <c r="U92" s="13" t="s">
        <v>308</v>
      </c>
      <c r="AL92">
        <v>56</v>
      </c>
      <c r="AM92">
        <v>30</v>
      </c>
      <c r="AN92">
        <v>56</v>
      </c>
      <c r="AO92">
        <v>30</v>
      </c>
    </row>
    <row r="93" spans="1:49" x14ac:dyDescent="0.3">
      <c r="A93" s="4">
        <v>85</v>
      </c>
      <c r="B93" s="5">
        <v>43002</v>
      </c>
      <c r="C93" s="4" t="s">
        <v>133</v>
      </c>
      <c r="D93" s="4" t="s">
        <v>132</v>
      </c>
      <c r="E93" s="4" t="s">
        <v>10</v>
      </c>
      <c r="F93" s="6">
        <v>0.19400462962962961</v>
      </c>
      <c r="R93" s="13">
        <v>24</v>
      </c>
      <c r="S93" s="13" t="s">
        <v>115</v>
      </c>
      <c r="T93" s="13">
        <v>2017</v>
      </c>
      <c r="U93" s="13" t="s">
        <v>307</v>
      </c>
      <c r="AL93">
        <v>39</v>
      </c>
      <c r="AM93">
        <v>22</v>
      </c>
    </row>
    <row r="94" spans="1:49" x14ac:dyDescent="0.3">
      <c r="A94" s="4">
        <v>86</v>
      </c>
      <c r="B94" s="5">
        <v>43037</v>
      </c>
      <c r="C94" s="4" t="s">
        <v>134</v>
      </c>
      <c r="D94" s="4" t="s">
        <v>38</v>
      </c>
      <c r="E94" s="4" t="s">
        <v>10</v>
      </c>
      <c r="F94" s="6">
        <v>0.15983796296296296</v>
      </c>
      <c r="R94" s="13">
        <v>29</v>
      </c>
      <c r="S94" s="13" t="s">
        <v>116</v>
      </c>
      <c r="T94" s="13">
        <v>2017</v>
      </c>
      <c r="U94" s="13" t="s">
        <v>307</v>
      </c>
      <c r="AL94">
        <v>50</v>
      </c>
      <c r="AM94">
        <v>10</v>
      </c>
      <c r="AN94">
        <v>50</v>
      </c>
      <c r="AO94">
        <v>10</v>
      </c>
    </row>
    <row r="95" spans="1:49" x14ac:dyDescent="0.3">
      <c r="A95" s="4">
        <v>87</v>
      </c>
      <c r="B95" s="5">
        <v>43042</v>
      </c>
      <c r="C95" s="4" t="s">
        <v>135</v>
      </c>
      <c r="D95" s="4" t="s">
        <v>276</v>
      </c>
      <c r="E95" s="4" t="s">
        <v>10</v>
      </c>
      <c r="F95" s="6">
        <v>0.1647800925925926</v>
      </c>
      <c r="R95" s="13">
        <v>3</v>
      </c>
      <c r="S95" s="13" t="s">
        <v>136</v>
      </c>
      <c r="T95" s="13">
        <v>2017</v>
      </c>
      <c r="U95" s="13" t="s">
        <v>311</v>
      </c>
      <c r="AL95">
        <v>57</v>
      </c>
      <c r="AM95">
        <v>17</v>
      </c>
      <c r="AN95">
        <v>57</v>
      </c>
      <c r="AO95">
        <v>17</v>
      </c>
    </row>
    <row r="96" spans="1:49" x14ac:dyDescent="0.3">
      <c r="A96" s="4">
        <v>88</v>
      </c>
      <c r="B96" s="5">
        <v>43058</v>
      </c>
      <c r="C96" s="4" t="s">
        <v>137</v>
      </c>
      <c r="D96" s="4" t="s">
        <v>296</v>
      </c>
      <c r="E96" s="4" t="s">
        <v>10</v>
      </c>
      <c r="F96" s="6">
        <v>0.16582175925925927</v>
      </c>
      <c r="R96" s="13">
        <v>19</v>
      </c>
      <c r="S96" s="13" t="s">
        <v>136</v>
      </c>
      <c r="T96" s="13">
        <v>2017</v>
      </c>
      <c r="U96" s="13" t="s">
        <v>307</v>
      </c>
      <c r="AL96">
        <v>58</v>
      </c>
      <c r="AM96">
        <v>47</v>
      </c>
      <c r="AN96">
        <v>58</v>
      </c>
      <c r="AO96">
        <v>47</v>
      </c>
    </row>
    <row r="97" spans="1:41" x14ac:dyDescent="0.3">
      <c r="A97" s="4">
        <v>89</v>
      </c>
      <c r="B97" s="5">
        <v>43065</v>
      </c>
      <c r="C97" s="4" t="s">
        <v>138</v>
      </c>
      <c r="D97" s="4" t="s">
        <v>56</v>
      </c>
      <c r="E97" s="4" t="s">
        <v>10</v>
      </c>
      <c r="F97" s="6">
        <v>0.15152777777777779</v>
      </c>
      <c r="R97" s="13">
        <v>26</v>
      </c>
      <c r="S97" s="13" t="s">
        <v>136</v>
      </c>
      <c r="T97" s="13">
        <v>2017</v>
      </c>
      <c r="U97" s="13" t="s">
        <v>307</v>
      </c>
      <c r="AL97">
        <v>38</v>
      </c>
      <c r="AM97">
        <v>12</v>
      </c>
      <c r="AN97">
        <v>38</v>
      </c>
      <c r="AO97">
        <v>12</v>
      </c>
    </row>
    <row r="98" spans="1:41" x14ac:dyDescent="0.3">
      <c r="A98" s="4">
        <v>90</v>
      </c>
      <c r="B98" s="5">
        <v>43072</v>
      </c>
      <c r="C98" s="4" t="s">
        <v>139</v>
      </c>
      <c r="D98" s="4" t="s">
        <v>78</v>
      </c>
      <c r="E98" s="4" t="s">
        <v>10</v>
      </c>
      <c r="F98" s="6">
        <v>0.15986111111111112</v>
      </c>
      <c r="R98" s="13">
        <v>4</v>
      </c>
      <c r="S98" s="13" t="s">
        <v>117</v>
      </c>
      <c r="T98" s="13">
        <v>2017</v>
      </c>
      <c r="U98" s="13" t="s">
        <v>307</v>
      </c>
      <c r="AL98">
        <v>50</v>
      </c>
      <c r="AM98">
        <v>12</v>
      </c>
      <c r="AN98">
        <v>50</v>
      </c>
      <c r="AO98">
        <v>12</v>
      </c>
    </row>
    <row r="99" spans="1:41" x14ac:dyDescent="0.3">
      <c r="A99" s="4">
        <v>91</v>
      </c>
      <c r="B99" s="5">
        <v>43079</v>
      </c>
      <c r="C99" s="4" t="s">
        <v>140</v>
      </c>
      <c r="D99" s="4" t="s">
        <v>97</v>
      </c>
      <c r="E99" s="4" t="s">
        <v>10</v>
      </c>
      <c r="F99" s="6">
        <v>0.18273148148148147</v>
      </c>
      <c r="R99" s="13">
        <v>10</v>
      </c>
      <c r="S99" s="13" t="s">
        <v>117</v>
      </c>
      <c r="T99" s="13">
        <v>2017</v>
      </c>
      <c r="U99" s="13" t="s">
        <v>307</v>
      </c>
      <c r="AL99">
        <v>23</v>
      </c>
      <c r="AM99">
        <v>8</v>
      </c>
    </row>
    <row r="100" spans="1:41" x14ac:dyDescent="0.3">
      <c r="A100" s="4">
        <v>92</v>
      </c>
      <c r="B100" s="5">
        <v>43082</v>
      </c>
      <c r="C100" s="4" t="s">
        <v>141</v>
      </c>
      <c r="D100" s="4" t="s">
        <v>142</v>
      </c>
      <c r="E100" s="4" t="s">
        <v>10</v>
      </c>
      <c r="F100" s="6">
        <v>0.15783564814814813</v>
      </c>
      <c r="R100" s="13">
        <v>13</v>
      </c>
      <c r="S100" s="13" t="s">
        <v>117</v>
      </c>
      <c r="T100" s="13">
        <v>2017</v>
      </c>
      <c r="U100" s="13" t="s">
        <v>309</v>
      </c>
      <c r="AL100">
        <v>47</v>
      </c>
      <c r="AM100">
        <v>17</v>
      </c>
      <c r="AN100">
        <v>47</v>
      </c>
      <c r="AO100">
        <v>17</v>
      </c>
    </row>
    <row r="101" spans="1:41" x14ac:dyDescent="0.3">
      <c r="A101" s="4">
        <v>93</v>
      </c>
      <c r="B101" s="5">
        <v>43086</v>
      </c>
      <c r="C101" s="4" t="s">
        <v>143</v>
      </c>
      <c r="D101" s="4" t="s">
        <v>146</v>
      </c>
      <c r="E101" s="4" t="s">
        <v>10</v>
      </c>
      <c r="F101" s="6">
        <v>0.16423611111111111</v>
      </c>
      <c r="R101" s="13">
        <v>17</v>
      </c>
      <c r="S101" s="13" t="s">
        <v>117</v>
      </c>
      <c r="T101" s="13">
        <v>2017</v>
      </c>
      <c r="U101" s="13" t="s">
        <v>307</v>
      </c>
      <c r="AL101">
        <v>56</v>
      </c>
      <c r="AM101">
        <v>30</v>
      </c>
      <c r="AN101">
        <v>56</v>
      </c>
      <c r="AO101">
        <v>30</v>
      </c>
    </row>
    <row r="102" spans="1:41" x14ac:dyDescent="0.3">
      <c r="A102" s="4">
        <v>94</v>
      </c>
      <c r="B102" s="5">
        <v>43092</v>
      </c>
      <c r="C102" s="4" t="s">
        <v>144</v>
      </c>
      <c r="D102" s="4" t="s">
        <v>257</v>
      </c>
      <c r="E102" s="4" t="s">
        <v>10</v>
      </c>
      <c r="F102" s="6">
        <v>0.15574074074074074</v>
      </c>
      <c r="R102" s="13">
        <v>23</v>
      </c>
      <c r="S102" s="13" t="s">
        <v>117</v>
      </c>
      <c r="T102" s="13">
        <v>2017</v>
      </c>
      <c r="U102" s="13" t="s">
        <v>308</v>
      </c>
      <c r="AL102">
        <v>44</v>
      </c>
      <c r="AM102">
        <v>16</v>
      </c>
      <c r="AN102">
        <v>44</v>
      </c>
      <c r="AO102">
        <v>16</v>
      </c>
    </row>
    <row r="103" spans="1:41" x14ac:dyDescent="0.3">
      <c r="A103" s="4">
        <v>95</v>
      </c>
      <c r="B103" s="5">
        <v>43096</v>
      </c>
      <c r="C103" s="4" t="s">
        <v>145</v>
      </c>
      <c r="D103" s="4" t="s">
        <v>132</v>
      </c>
      <c r="E103" s="4" t="s">
        <v>10</v>
      </c>
      <c r="F103" s="6">
        <v>0.17561342592592591</v>
      </c>
      <c r="R103" s="13">
        <v>27</v>
      </c>
      <c r="S103" s="13" t="s">
        <v>117</v>
      </c>
      <c r="T103" s="13">
        <v>2017</v>
      </c>
      <c r="U103" s="13" t="s">
        <v>309</v>
      </c>
      <c r="AL103">
        <v>12</v>
      </c>
      <c r="AM103">
        <v>53</v>
      </c>
    </row>
    <row r="104" spans="1:41" x14ac:dyDescent="0.3">
      <c r="A104" s="4">
        <v>96</v>
      </c>
      <c r="B104" s="5">
        <v>43099</v>
      </c>
      <c r="C104" s="4" t="s">
        <v>147</v>
      </c>
      <c r="D104" s="4" t="s">
        <v>38</v>
      </c>
      <c r="E104" s="4" t="s">
        <v>10</v>
      </c>
      <c r="F104" s="6">
        <v>0.16593749999999999</v>
      </c>
      <c r="G104" s="37"/>
      <c r="R104" s="13">
        <v>30</v>
      </c>
      <c r="S104" s="13" t="s">
        <v>117</v>
      </c>
      <c r="T104" s="13">
        <v>2017</v>
      </c>
      <c r="U104" s="13" t="s">
        <v>308</v>
      </c>
      <c r="AL104">
        <v>58</v>
      </c>
      <c r="AM104">
        <v>57</v>
      </c>
      <c r="AN104">
        <v>58</v>
      </c>
      <c r="AO104">
        <v>57</v>
      </c>
    </row>
    <row r="105" spans="1:41" x14ac:dyDescent="0.3">
      <c r="A105" s="4">
        <v>97</v>
      </c>
      <c r="B105" s="5">
        <v>43105</v>
      </c>
      <c r="C105" s="4" t="s">
        <v>95</v>
      </c>
      <c r="D105" s="4" t="s">
        <v>94</v>
      </c>
      <c r="E105" s="4" t="s">
        <v>10</v>
      </c>
      <c r="F105" s="6">
        <v>0.15942129629629628</v>
      </c>
      <c r="R105" s="13">
        <v>5</v>
      </c>
      <c r="S105" s="13" t="s">
        <v>107</v>
      </c>
      <c r="T105" s="13">
        <v>2018</v>
      </c>
      <c r="U105" s="13" t="s">
        <v>311</v>
      </c>
      <c r="AL105">
        <v>49</v>
      </c>
      <c r="AM105">
        <v>34</v>
      </c>
      <c r="AN105">
        <v>49</v>
      </c>
      <c r="AO105">
        <v>34</v>
      </c>
    </row>
    <row r="106" spans="1:41" x14ac:dyDescent="0.3">
      <c r="A106" s="4">
        <v>98</v>
      </c>
      <c r="B106" s="5">
        <v>43106</v>
      </c>
      <c r="C106" s="4" t="s">
        <v>79</v>
      </c>
      <c r="D106" s="4" t="s">
        <v>56</v>
      </c>
      <c r="E106" s="4" t="s">
        <v>10</v>
      </c>
      <c r="F106" s="6">
        <v>0.1580324074074074</v>
      </c>
      <c r="R106" s="13">
        <v>6</v>
      </c>
      <c r="S106" s="13" t="s">
        <v>107</v>
      </c>
      <c r="T106" s="13">
        <v>2018</v>
      </c>
      <c r="U106" s="13" t="s">
        <v>308</v>
      </c>
      <c r="AL106">
        <v>47</v>
      </c>
      <c r="AM106">
        <v>34</v>
      </c>
      <c r="AN106">
        <v>47</v>
      </c>
      <c r="AO106">
        <v>34</v>
      </c>
    </row>
    <row r="107" spans="1:41" x14ac:dyDescent="0.3">
      <c r="A107" s="4">
        <v>99</v>
      </c>
      <c r="B107" s="5">
        <v>43113</v>
      </c>
      <c r="C107" s="4" t="s">
        <v>148</v>
      </c>
      <c r="D107" s="4" t="s">
        <v>97</v>
      </c>
      <c r="E107" s="4" t="s">
        <v>10</v>
      </c>
      <c r="F107" s="6">
        <v>0.16304398148148147</v>
      </c>
      <c r="R107" s="13">
        <v>13</v>
      </c>
      <c r="S107" s="13" t="s">
        <v>107</v>
      </c>
      <c r="T107" s="13">
        <v>2018</v>
      </c>
      <c r="U107" s="13" t="s">
        <v>308</v>
      </c>
      <c r="AL107">
        <v>54</v>
      </c>
      <c r="AM107">
        <v>47</v>
      </c>
      <c r="AN107">
        <v>54</v>
      </c>
      <c r="AO107">
        <v>47</v>
      </c>
    </row>
    <row r="108" spans="1:41" x14ac:dyDescent="0.3">
      <c r="A108" s="4">
        <v>100</v>
      </c>
      <c r="B108" s="5">
        <v>43114</v>
      </c>
      <c r="C108" s="4" t="s">
        <v>76</v>
      </c>
      <c r="D108" s="4" t="s">
        <v>56</v>
      </c>
      <c r="E108" s="4" t="s">
        <v>10</v>
      </c>
      <c r="F108" s="6">
        <v>0.17296296296296296</v>
      </c>
      <c r="R108" s="13">
        <v>14</v>
      </c>
      <c r="S108" s="13" t="s">
        <v>107</v>
      </c>
      <c r="T108" s="13">
        <v>2018</v>
      </c>
      <c r="U108" s="13" t="s">
        <v>307</v>
      </c>
      <c r="AL108">
        <v>9</v>
      </c>
      <c r="AM108">
        <v>4</v>
      </c>
    </row>
    <row r="109" spans="1:41" x14ac:dyDescent="0.3">
      <c r="A109" s="4">
        <v>101</v>
      </c>
      <c r="B109" s="5">
        <v>43127</v>
      </c>
      <c r="C109" s="4" t="s">
        <v>75</v>
      </c>
      <c r="D109" s="4" t="s">
        <v>275</v>
      </c>
      <c r="E109" s="4" t="s">
        <v>10</v>
      </c>
      <c r="F109" s="6">
        <v>0.17024305555555555</v>
      </c>
      <c r="R109" s="13">
        <v>27</v>
      </c>
      <c r="S109" s="13" t="s">
        <v>107</v>
      </c>
      <c r="T109" s="13">
        <v>2018</v>
      </c>
      <c r="U109" s="13" t="s">
        <v>308</v>
      </c>
      <c r="AL109">
        <v>5</v>
      </c>
      <c r="AM109">
        <v>9</v>
      </c>
    </row>
    <row r="110" spans="1:41" x14ac:dyDescent="0.3">
      <c r="A110" s="4">
        <v>102</v>
      </c>
      <c r="B110" s="5">
        <v>43134</v>
      </c>
      <c r="C110" s="4" t="s">
        <v>150</v>
      </c>
      <c r="D110" s="4" t="s">
        <v>97</v>
      </c>
      <c r="E110" s="4" t="s">
        <v>10</v>
      </c>
      <c r="F110" s="6">
        <v>0.15783564814814813</v>
      </c>
      <c r="R110" s="13">
        <v>3</v>
      </c>
      <c r="S110" s="13" t="s">
        <v>108</v>
      </c>
      <c r="T110" s="13">
        <v>2018</v>
      </c>
      <c r="U110" s="13" t="s">
        <v>308</v>
      </c>
      <c r="AL110">
        <v>47</v>
      </c>
      <c r="AM110">
        <v>17</v>
      </c>
      <c r="AN110">
        <v>47</v>
      </c>
      <c r="AO110">
        <v>17</v>
      </c>
    </row>
    <row r="111" spans="1:41" ht="15.75" customHeight="1" x14ac:dyDescent="0.3">
      <c r="A111" s="4">
        <v>103</v>
      </c>
      <c r="B111" s="5">
        <v>43141</v>
      </c>
      <c r="C111" s="4" t="s">
        <v>151</v>
      </c>
      <c r="D111" s="4" t="s">
        <v>38</v>
      </c>
      <c r="E111" s="4" t="s">
        <v>10</v>
      </c>
      <c r="F111" s="6">
        <v>0.16620370370370371</v>
      </c>
      <c r="R111" s="13">
        <v>10</v>
      </c>
      <c r="S111" s="13" t="s">
        <v>108</v>
      </c>
      <c r="T111" s="13">
        <v>2018</v>
      </c>
      <c r="U111" s="13" t="s">
        <v>308</v>
      </c>
      <c r="AL111">
        <v>59</v>
      </c>
      <c r="AM111">
        <v>20</v>
      </c>
      <c r="AN111">
        <v>59</v>
      </c>
      <c r="AO111">
        <v>20</v>
      </c>
    </row>
    <row r="112" spans="1:41" x14ac:dyDescent="0.3">
      <c r="A112" s="4">
        <v>104</v>
      </c>
      <c r="B112" s="5">
        <v>43145</v>
      </c>
      <c r="C112" s="4" t="s">
        <v>152</v>
      </c>
      <c r="D112" s="4" t="s">
        <v>244</v>
      </c>
      <c r="E112" s="4" t="s">
        <v>10</v>
      </c>
      <c r="F112" s="6">
        <v>0.16542824074074072</v>
      </c>
      <c r="R112" s="13">
        <v>14</v>
      </c>
      <c r="S112" s="13" t="s">
        <v>108</v>
      </c>
      <c r="T112" s="13">
        <v>2018</v>
      </c>
      <c r="U112" s="13" t="s">
        <v>309</v>
      </c>
      <c r="AD112" s="44"/>
      <c r="AL112">
        <v>58</v>
      </c>
      <c r="AM112">
        <v>13</v>
      </c>
      <c r="AN112">
        <v>58</v>
      </c>
      <c r="AO112">
        <v>13</v>
      </c>
    </row>
    <row r="113" spans="1:41" x14ac:dyDescent="0.3">
      <c r="A113" s="4">
        <v>105</v>
      </c>
      <c r="B113" s="5">
        <v>43148</v>
      </c>
      <c r="C113" s="4" t="s">
        <v>153</v>
      </c>
      <c r="D113" s="4" t="s">
        <v>185</v>
      </c>
      <c r="E113" s="4" t="s">
        <v>10</v>
      </c>
      <c r="F113" s="6">
        <v>0.14577546296296295</v>
      </c>
      <c r="R113" s="13">
        <v>17</v>
      </c>
      <c r="S113" s="13" t="s">
        <v>108</v>
      </c>
      <c r="T113" s="13">
        <v>2018</v>
      </c>
      <c r="U113" s="13" t="s">
        <v>308</v>
      </c>
      <c r="AL113">
        <v>29</v>
      </c>
      <c r="AM113">
        <v>55</v>
      </c>
      <c r="AN113">
        <v>29</v>
      </c>
      <c r="AO113">
        <v>55</v>
      </c>
    </row>
    <row r="114" spans="1:41" x14ac:dyDescent="0.3">
      <c r="A114" s="4">
        <v>106</v>
      </c>
      <c r="B114" s="5">
        <v>43149</v>
      </c>
      <c r="C114" s="4" t="s">
        <v>154</v>
      </c>
      <c r="D114" s="4" t="s">
        <v>146</v>
      </c>
      <c r="E114" s="4" t="s">
        <v>10</v>
      </c>
      <c r="F114" s="6">
        <v>0.15579861111111112</v>
      </c>
      <c r="R114" s="13">
        <v>18</v>
      </c>
      <c r="S114" s="13" t="s">
        <v>108</v>
      </c>
      <c r="T114" s="13">
        <v>2018</v>
      </c>
      <c r="U114" s="13" t="s">
        <v>307</v>
      </c>
      <c r="AL114">
        <v>44</v>
      </c>
      <c r="AM114">
        <v>21</v>
      </c>
      <c r="AN114">
        <v>44</v>
      </c>
      <c r="AO114">
        <v>21</v>
      </c>
    </row>
    <row r="115" spans="1:41" x14ac:dyDescent="0.3">
      <c r="A115" s="4">
        <v>107</v>
      </c>
      <c r="B115" s="5">
        <v>43155</v>
      </c>
      <c r="C115" s="4" t="s">
        <v>155</v>
      </c>
      <c r="D115" s="4" t="s">
        <v>276</v>
      </c>
      <c r="E115" s="4" t="s">
        <v>10</v>
      </c>
      <c r="F115" s="6">
        <v>0.1552199074074074</v>
      </c>
      <c r="R115" s="13">
        <v>24</v>
      </c>
      <c r="S115" s="13" t="s">
        <v>108</v>
      </c>
      <c r="T115" s="13">
        <v>2018</v>
      </c>
      <c r="U115" s="13" t="s">
        <v>308</v>
      </c>
      <c r="AL115">
        <v>43</v>
      </c>
      <c r="AM115">
        <v>31</v>
      </c>
      <c r="AN115">
        <v>43</v>
      </c>
      <c r="AO115">
        <v>31</v>
      </c>
    </row>
    <row r="116" spans="1:41" x14ac:dyDescent="0.3">
      <c r="A116" s="4">
        <v>108</v>
      </c>
      <c r="B116" s="5">
        <v>43156</v>
      </c>
      <c r="C116" s="4" t="s">
        <v>156</v>
      </c>
      <c r="D116" s="4" t="s">
        <v>132</v>
      </c>
      <c r="E116" s="4" t="s">
        <v>10</v>
      </c>
      <c r="F116" s="6">
        <v>0.16170138888888888</v>
      </c>
      <c r="R116" s="13">
        <v>25</v>
      </c>
      <c r="S116" s="13" t="s">
        <v>108</v>
      </c>
      <c r="T116" s="13">
        <v>2018</v>
      </c>
      <c r="U116" s="13" t="s">
        <v>307</v>
      </c>
      <c r="AL116">
        <v>52</v>
      </c>
      <c r="AM116">
        <v>51</v>
      </c>
      <c r="AN116">
        <v>52</v>
      </c>
      <c r="AO116">
        <v>51</v>
      </c>
    </row>
    <row r="117" spans="1:41" x14ac:dyDescent="0.3">
      <c r="A117" s="4">
        <v>109</v>
      </c>
      <c r="B117" s="5">
        <v>43169</v>
      </c>
      <c r="C117" s="4" t="s">
        <v>168</v>
      </c>
      <c r="D117" s="4" t="s">
        <v>97</v>
      </c>
      <c r="E117" s="4" t="s">
        <v>10</v>
      </c>
      <c r="F117" s="6">
        <v>0.15950231481481481</v>
      </c>
      <c r="R117" s="13">
        <v>10</v>
      </c>
      <c r="S117" s="13" t="s">
        <v>169</v>
      </c>
      <c r="T117" s="13">
        <v>2018</v>
      </c>
      <c r="U117" s="13" t="s">
        <v>308</v>
      </c>
      <c r="AL117">
        <v>49</v>
      </c>
      <c r="AM117">
        <v>41</v>
      </c>
      <c r="AN117">
        <v>49</v>
      </c>
      <c r="AO117">
        <v>41</v>
      </c>
    </row>
    <row r="118" spans="1:41" x14ac:dyDescent="0.3">
      <c r="A118" s="4">
        <v>110</v>
      </c>
      <c r="B118" s="5">
        <v>43176</v>
      </c>
      <c r="C118" s="4" t="s">
        <v>170</v>
      </c>
      <c r="D118" s="4" t="s">
        <v>283</v>
      </c>
      <c r="E118" s="4" t="s">
        <v>10</v>
      </c>
      <c r="F118" s="6">
        <v>0.15121527777777777</v>
      </c>
      <c r="R118" s="13">
        <v>17</v>
      </c>
      <c r="S118" s="13" t="s">
        <v>169</v>
      </c>
      <c r="T118" s="13">
        <v>2018</v>
      </c>
      <c r="U118" s="13" t="s">
        <v>308</v>
      </c>
      <c r="AL118">
        <v>37</v>
      </c>
      <c r="AM118">
        <v>45</v>
      </c>
      <c r="AN118">
        <v>37</v>
      </c>
      <c r="AO118">
        <v>45</v>
      </c>
    </row>
    <row r="119" spans="1:41" x14ac:dyDescent="0.3">
      <c r="A119" s="4">
        <v>111</v>
      </c>
      <c r="B119" s="5">
        <v>43188</v>
      </c>
      <c r="C119" s="4" t="s">
        <v>172</v>
      </c>
      <c r="D119" s="4" t="s">
        <v>9</v>
      </c>
      <c r="E119" s="4" t="s">
        <v>10</v>
      </c>
      <c r="F119" s="6">
        <v>0.16619212962962962</v>
      </c>
      <c r="R119" s="13">
        <v>29</v>
      </c>
      <c r="S119" s="13" t="s">
        <v>169</v>
      </c>
      <c r="T119" s="13">
        <v>2018</v>
      </c>
      <c r="U119" s="13" t="s">
        <v>312</v>
      </c>
      <c r="AL119">
        <v>59</v>
      </c>
      <c r="AM119">
        <v>19</v>
      </c>
      <c r="AN119">
        <v>59</v>
      </c>
      <c r="AO119">
        <v>19</v>
      </c>
    </row>
    <row r="120" spans="1:41" ht="14.25" customHeight="1" x14ac:dyDescent="0.3">
      <c r="A120" s="4">
        <v>112</v>
      </c>
      <c r="B120" s="5">
        <v>43198</v>
      </c>
      <c r="C120" s="57" t="s">
        <v>173</v>
      </c>
      <c r="D120" s="4" t="s">
        <v>22</v>
      </c>
      <c r="E120" s="4" t="s">
        <v>23</v>
      </c>
      <c r="F120" s="6">
        <v>0.14510416666666667</v>
      </c>
      <c r="R120" s="13">
        <v>8</v>
      </c>
      <c r="S120" s="13" t="s">
        <v>110</v>
      </c>
      <c r="T120" s="13">
        <v>2018</v>
      </c>
      <c r="U120" s="13" t="s">
        <v>307</v>
      </c>
      <c r="AL120">
        <v>28</v>
      </c>
      <c r="AM120">
        <v>57</v>
      </c>
      <c r="AN120">
        <v>28</v>
      </c>
      <c r="AO120">
        <v>57</v>
      </c>
    </row>
    <row r="121" spans="1:41" x14ac:dyDescent="0.3">
      <c r="A121" s="4">
        <v>113</v>
      </c>
      <c r="B121" s="5">
        <v>43212</v>
      </c>
      <c r="C121" s="4" t="s">
        <v>174</v>
      </c>
      <c r="D121" s="4" t="s">
        <v>146</v>
      </c>
      <c r="E121" s="4" t="s">
        <v>10</v>
      </c>
      <c r="F121" s="6">
        <v>0.14335648148148147</v>
      </c>
      <c r="R121" s="13">
        <v>22</v>
      </c>
      <c r="S121" s="13" t="s">
        <v>110</v>
      </c>
      <c r="T121" s="13">
        <v>2018</v>
      </c>
      <c r="U121" s="13" t="s">
        <v>307</v>
      </c>
      <c r="AL121">
        <v>26</v>
      </c>
      <c r="AM121">
        <v>26</v>
      </c>
      <c r="AN121">
        <v>26</v>
      </c>
      <c r="AO121">
        <v>26</v>
      </c>
    </row>
    <row r="122" spans="1:41" x14ac:dyDescent="0.3">
      <c r="A122" s="4">
        <v>114</v>
      </c>
      <c r="B122" s="5">
        <v>43219</v>
      </c>
      <c r="C122" s="4" t="s">
        <v>175</v>
      </c>
      <c r="D122" s="4" t="s">
        <v>9</v>
      </c>
      <c r="E122" s="4" t="s">
        <v>10</v>
      </c>
      <c r="F122" s="6">
        <v>0.17106481481481481</v>
      </c>
      <c r="R122" s="13">
        <v>29</v>
      </c>
      <c r="S122" s="13" t="s">
        <v>110</v>
      </c>
      <c r="T122" s="13">
        <v>2018</v>
      </c>
      <c r="U122" s="13" t="s">
        <v>307</v>
      </c>
      <c r="AL122">
        <v>6</v>
      </c>
      <c r="AM122">
        <v>20</v>
      </c>
    </row>
    <row r="123" spans="1:41" x14ac:dyDescent="0.3">
      <c r="A123" s="4">
        <v>115</v>
      </c>
      <c r="B123" s="5">
        <v>43230</v>
      </c>
      <c r="C123" s="4" t="s">
        <v>179</v>
      </c>
      <c r="D123" s="4" t="s">
        <v>224</v>
      </c>
      <c r="E123" s="4" t="s">
        <v>10</v>
      </c>
      <c r="F123" s="6">
        <v>0.18175925925925926</v>
      </c>
      <c r="R123" s="13">
        <v>10</v>
      </c>
      <c r="S123" s="13" t="s">
        <v>111</v>
      </c>
      <c r="T123" s="13">
        <v>2018</v>
      </c>
      <c r="U123" s="13" t="s">
        <v>312</v>
      </c>
      <c r="AL123">
        <v>21</v>
      </c>
      <c r="AM123">
        <v>44</v>
      </c>
    </row>
    <row r="124" spans="1:41" x14ac:dyDescent="0.3">
      <c r="A124" s="4">
        <v>116</v>
      </c>
      <c r="B124" s="5">
        <v>43233</v>
      </c>
      <c r="C124" s="57" t="s">
        <v>180</v>
      </c>
      <c r="D124" s="4" t="s">
        <v>9</v>
      </c>
      <c r="E124" s="4" t="s">
        <v>10</v>
      </c>
      <c r="F124" s="6">
        <v>0.14234953703703704</v>
      </c>
      <c r="R124" s="13">
        <v>13</v>
      </c>
      <c r="S124" s="13" t="s">
        <v>111</v>
      </c>
      <c r="T124" s="13">
        <v>2018</v>
      </c>
      <c r="U124" s="13" t="s">
        <v>307</v>
      </c>
      <c r="AL124">
        <v>24</v>
      </c>
      <c r="AM124">
        <v>59</v>
      </c>
      <c r="AN124">
        <v>24</v>
      </c>
      <c r="AO124">
        <v>59</v>
      </c>
    </row>
    <row r="125" spans="1:41" x14ac:dyDescent="0.3">
      <c r="A125" s="4">
        <v>117</v>
      </c>
      <c r="B125" s="5">
        <v>43236</v>
      </c>
      <c r="C125" s="4" t="s">
        <v>152</v>
      </c>
      <c r="D125" s="4" t="s">
        <v>244</v>
      </c>
      <c r="E125" s="4" t="s">
        <v>10</v>
      </c>
      <c r="F125" s="6">
        <v>0.15445601851851851</v>
      </c>
      <c r="R125" s="13">
        <v>16</v>
      </c>
      <c r="S125" s="13" t="s">
        <v>111</v>
      </c>
      <c r="T125" s="13">
        <v>2018</v>
      </c>
      <c r="U125" s="13" t="s">
        <v>309</v>
      </c>
      <c r="AL125">
        <v>42</v>
      </c>
      <c r="AM125">
        <v>25</v>
      </c>
      <c r="AN125">
        <v>42</v>
      </c>
      <c r="AO125">
        <v>25</v>
      </c>
    </row>
    <row r="126" spans="1:41" x14ac:dyDescent="0.3">
      <c r="A126" s="4">
        <v>118</v>
      </c>
      <c r="B126" s="5">
        <v>43239</v>
      </c>
      <c r="C126" s="4" t="s">
        <v>54</v>
      </c>
      <c r="D126" s="4" t="s">
        <v>257</v>
      </c>
      <c r="E126" s="4" t="s">
        <v>10</v>
      </c>
      <c r="F126" s="6">
        <v>0.14473379629629629</v>
      </c>
      <c r="R126" s="13">
        <v>19</v>
      </c>
      <c r="S126" s="13" t="s">
        <v>111</v>
      </c>
      <c r="T126" s="13">
        <v>2018</v>
      </c>
      <c r="U126" s="13" t="s">
        <v>308</v>
      </c>
      <c r="AL126">
        <v>28</v>
      </c>
      <c r="AM126">
        <v>25</v>
      </c>
      <c r="AN126">
        <v>28</v>
      </c>
      <c r="AO126">
        <v>25</v>
      </c>
    </row>
    <row r="127" spans="1:41" x14ac:dyDescent="0.3">
      <c r="A127" s="4">
        <v>119</v>
      </c>
      <c r="B127" s="5">
        <v>43240</v>
      </c>
      <c r="C127" s="4" t="s">
        <v>181</v>
      </c>
      <c r="D127" s="4" t="s">
        <v>277</v>
      </c>
      <c r="E127" s="4" t="s">
        <v>10</v>
      </c>
      <c r="F127" s="6">
        <v>0.16134259259259259</v>
      </c>
      <c r="R127" s="13">
        <v>20</v>
      </c>
      <c r="S127" s="13" t="s">
        <v>111</v>
      </c>
      <c r="T127" s="13">
        <v>2018</v>
      </c>
      <c r="U127" s="13" t="s">
        <v>307</v>
      </c>
      <c r="AL127">
        <v>52</v>
      </c>
      <c r="AM127">
        <v>20</v>
      </c>
      <c r="AN127">
        <v>52</v>
      </c>
      <c r="AO127">
        <v>20</v>
      </c>
    </row>
    <row r="128" spans="1:41" x14ac:dyDescent="0.3">
      <c r="A128" s="4">
        <v>120</v>
      </c>
      <c r="B128" s="5">
        <v>43247</v>
      </c>
      <c r="C128" s="4" t="s">
        <v>184</v>
      </c>
      <c r="D128" s="4" t="s">
        <v>132</v>
      </c>
      <c r="E128" s="4" t="s">
        <v>10</v>
      </c>
      <c r="F128" s="6">
        <v>0.16421296296296298</v>
      </c>
      <c r="R128" s="13">
        <v>27</v>
      </c>
      <c r="S128" s="13" t="s">
        <v>111</v>
      </c>
      <c r="T128" s="13">
        <v>2018</v>
      </c>
      <c r="U128" s="13" t="s">
        <v>307</v>
      </c>
      <c r="AL128">
        <v>56</v>
      </c>
      <c r="AM128">
        <v>28</v>
      </c>
      <c r="AN128">
        <v>56</v>
      </c>
      <c r="AO128">
        <v>28</v>
      </c>
    </row>
    <row r="129" spans="1:41" x14ac:dyDescent="0.3">
      <c r="A129" s="4">
        <v>121</v>
      </c>
      <c r="B129" s="5">
        <v>43252</v>
      </c>
      <c r="C129" s="4" t="s">
        <v>504</v>
      </c>
      <c r="D129" s="4" t="s">
        <v>519</v>
      </c>
      <c r="E129" s="4" t="s">
        <v>10</v>
      </c>
      <c r="F129" s="6">
        <v>0.1633449074074074</v>
      </c>
      <c r="R129" s="13">
        <v>1</v>
      </c>
      <c r="S129" s="13" t="s">
        <v>112</v>
      </c>
      <c r="T129" s="13">
        <v>2018</v>
      </c>
      <c r="U129" s="13" t="s">
        <v>311</v>
      </c>
      <c r="AL129">
        <v>55</v>
      </c>
      <c r="AM129">
        <v>13</v>
      </c>
      <c r="AN129">
        <v>55</v>
      </c>
      <c r="AO129">
        <v>13</v>
      </c>
    </row>
    <row r="130" spans="1:41" x14ac:dyDescent="0.3">
      <c r="A130" s="4">
        <v>122</v>
      </c>
      <c r="B130" s="5">
        <v>43253</v>
      </c>
      <c r="C130" s="4" t="s">
        <v>500</v>
      </c>
      <c r="D130" s="4" t="s">
        <v>185</v>
      </c>
      <c r="E130" s="4" t="s">
        <v>10</v>
      </c>
      <c r="F130" s="6">
        <v>0.16343749999999999</v>
      </c>
      <c r="R130" s="13">
        <v>2</v>
      </c>
      <c r="S130" s="13" t="s">
        <v>112</v>
      </c>
      <c r="T130" s="13">
        <v>2018</v>
      </c>
      <c r="U130" s="13" t="s">
        <v>308</v>
      </c>
      <c r="AL130">
        <v>55</v>
      </c>
      <c r="AM130">
        <v>21</v>
      </c>
      <c r="AN130">
        <v>55</v>
      </c>
      <c r="AO130">
        <v>21</v>
      </c>
    </row>
    <row r="131" spans="1:41" x14ac:dyDescent="0.3">
      <c r="A131" s="4">
        <v>123</v>
      </c>
      <c r="B131" s="5">
        <v>43254</v>
      </c>
      <c r="C131" s="4" t="s">
        <v>501</v>
      </c>
      <c r="D131" s="4" t="s">
        <v>222</v>
      </c>
      <c r="E131" s="4" t="s">
        <v>10</v>
      </c>
      <c r="F131" s="6">
        <v>0.15982638888888889</v>
      </c>
      <c r="R131" s="13">
        <v>3</v>
      </c>
      <c r="S131" s="13" t="s">
        <v>112</v>
      </c>
      <c r="T131" s="13">
        <v>2018</v>
      </c>
      <c r="U131" s="13" t="s">
        <v>307</v>
      </c>
      <c r="AL131">
        <v>50</v>
      </c>
      <c r="AM131">
        <v>9</v>
      </c>
      <c r="AN131">
        <v>50</v>
      </c>
      <c r="AO131">
        <v>9</v>
      </c>
    </row>
    <row r="132" spans="1:41" x14ac:dyDescent="0.3">
      <c r="A132" s="4">
        <v>124</v>
      </c>
      <c r="B132" s="5">
        <v>43255</v>
      </c>
      <c r="C132" s="4" t="s">
        <v>502</v>
      </c>
      <c r="D132" s="4" t="s">
        <v>224</v>
      </c>
      <c r="E132" s="4" t="s">
        <v>10</v>
      </c>
      <c r="F132" s="6">
        <v>0.19655092592592593</v>
      </c>
      <c r="R132" s="13">
        <v>4</v>
      </c>
      <c r="S132" s="13" t="s">
        <v>112</v>
      </c>
      <c r="T132" s="13">
        <v>2018</v>
      </c>
      <c r="U132" s="13" t="s">
        <v>310</v>
      </c>
      <c r="AL132">
        <v>43</v>
      </c>
      <c r="AM132">
        <v>2</v>
      </c>
    </row>
    <row r="133" spans="1:41" x14ac:dyDescent="0.3">
      <c r="A133" s="4">
        <v>125</v>
      </c>
      <c r="B133" s="5">
        <v>43256</v>
      </c>
      <c r="C133" s="4" t="s">
        <v>503</v>
      </c>
      <c r="D133" s="4" t="s">
        <v>294</v>
      </c>
      <c r="E133" s="4" t="s">
        <v>10</v>
      </c>
      <c r="F133" s="6">
        <v>0.17003472222222224</v>
      </c>
      <c r="R133" s="13">
        <v>5</v>
      </c>
      <c r="S133" s="13" t="s">
        <v>112</v>
      </c>
      <c r="T133" s="13">
        <v>2018</v>
      </c>
      <c r="U133" s="13" t="s">
        <v>313</v>
      </c>
      <c r="AL133">
        <v>4</v>
      </c>
      <c r="AM133">
        <v>51</v>
      </c>
    </row>
    <row r="134" spans="1:41" x14ac:dyDescent="0.3">
      <c r="A134" s="4">
        <v>126</v>
      </c>
      <c r="B134" s="5">
        <v>43271</v>
      </c>
      <c r="C134" s="4" t="s">
        <v>217</v>
      </c>
      <c r="D134" s="4" t="s">
        <v>97</v>
      </c>
      <c r="E134" s="4" t="s">
        <v>10</v>
      </c>
      <c r="F134" s="6">
        <v>0.16627314814814814</v>
      </c>
      <c r="R134" s="13">
        <v>20</v>
      </c>
      <c r="S134" s="13" t="s">
        <v>112</v>
      </c>
      <c r="T134" s="13">
        <v>2018</v>
      </c>
      <c r="U134" s="13" t="s">
        <v>309</v>
      </c>
      <c r="AL134">
        <v>59</v>
      </c>
      <c r="AM134">
        <v>26</v>
      </c>
      <c r="AN134">
        <v>59</v>
      </c>
      <c r="AO134">
        <v>26</v>
      </c>
    </row>
    <row r="135" spans="1:41" x14ac:dyDescent="0.3">
      <c r="A135" s="4">
        <v>127</v>
      </c>
      <c r="B135" s="5">
        <v>43315</v>
      </c>
      <c r="C135" s="4" t="s">
        <v>304</v>
      </c>
      <c r="D135" s="4" t="s">
        <v>276</v>
      </c>
      <c r="E135" s="4" t="s">
        <v>10</v>
      </c>
      <c r="F135" s="6">
        <v>0.16826388888888888</v>
      </c>
      <c r="R135" s="13">
        <v>3</v>
      </c>
      <c r="S135" s="13" t="s">
        <v>305</v>
      </c>
      <c r="T135" s="13">
        <v>2018</v>
      </c>
      <c r="U135" s="13" t="s">
        <v>311</v>
      </c>
      <c r="AL135">
        <v>2</v>
      </c>
      <c r="AM135">
        <v>18</v>
      </c>
    </row>
    <row r="136" spans="1:41" x14ac:dyDescent="0.3">
      <c r="A136" s="4">
        <v>128</v>
      </c>
      <c r="B136" s="5">
        <v>43330</v>
      </c>
      <c r="C136" s="4" t="s">
        <v>306</v>
      </c>
      <c r="D136" s="4" t="s">
        <v>299</v>
      </c>
      <c r="E136" s="4" t="s">
        <v>10</v>
      </c>
      <c r="F136" s="6">
        <v>0.15255787037037036</v>
      </c>
      <c r="R136" s="13">
        <v>18</v>
      </c>
      <c r="S136" s="13" t="s">
        <v>305</v>
      </c>
      <c r="T136" s="13">
        <v>2018</v>
      </c>
      <c r="U136" s="13" t="s">
        <v>308</v>
      </c>
      <c r="AL136">
        <v>39</v>
      </c>
      <c r="AM136">
        <v>41</v>
      </c>
      <c r="AN136">
        <v>39</v>
      </c>
      <c r="AO136">
        <v>41</v>
      </c>
    </row>
    <row r="137" spans="1:41" x14ac:dyDescent="0.3">
      <c r="A137" s="4">
        <v>129</v>
      </c>
      <c r="B137" s="5">
        <v>43344</v>
      </c>
      <c r="C137" s="4" t="s">
        <v>318</v>
      </c>
      <c r="D137" s="4" t="s">
        <v>287</v>
      </c>
      <c r="E137" s="4" t="s">
        <v>10</v>
      </c>
      <c r="F137" s="6">
        <v>0.16515046296296296</v>
      </c>
      <c r="R137" s="13">
        <v>1</v>
      </c>
      <c r="S137" s="13" t="s">
        <v>115</v>
      </c>
      <c r="T137" s="13">
        <v>2018</v>
      </c>
      <c r="U137" s="13" t="s">
        <v>308</v>
      </c>
      <c r="AL137">
        <v>57</v>
      </c>
      <c r="AM137">
        <v>49</v>
      </c>
      <c r="AN137">
        <v>57</v>
      </c>
      <c r="AO137">
        <v>49</v>
      </c>
    </row>
    <row r="138" spans="1:41" x14ac:dyDescent="0.3">
      <c r="A138" s="4">
        <v>130</v>
      </c>
      <c r="B138" s="5">
        <v>43359</v>
      </c>
      <c r="C138" s="57" t="s">
        <v>14</v>
      </c>
      <c r="D138" s="4" t="s">
        <v>15</v>
      </c>
      <c r="E138" s="4" t="s">
        <v>16</v>
      </c>
      <c r="F138" s="6">
        <v>0.15127314814814816</v>
      </c>
      <c r="R138" s="13">
        <v>16</v>
      </c>
      <c r="S138" s="13" t="s">
        <v>115</v>
      </c>
      <c r="T138" s="13">
        <v>2018</v>
      </c>
      <c r="U138" s="13" t="s">
        <v>307</v>
      </c>
      <c r="AL138">
        <v>37</v>
      </c>
      <c r="AM138">
        <v>50</v>
      </c>
      <c r="AN138">
        <v>37</v>
      </c>
      <c r="AO138">
        <v>50</v>
      </c>
    </row>
    <row r="139" spans="1:41" x14ac:dyDescent="0.3">
      <c r="A139" s="4">
        <v>131</v>
      </c>
      <c r="B139" s="5">
        <v>43366</v>
      </c>
      <c r="C139" s="4" t="s">
        <v>152</v>
      </c>
      <c r="D139" s="4" t="s">
        <v>244</v>
      </c>
      <c r="E139" s="4" t="s">
        <v>10</v>
      </c>
      <c r="F139" s="6">
        <v>0.16458333333333333</v>
      </c>
      <c r="R139" s="13">
        <v>23</v>
      </c>
      <c r="S139" s="13" t="s">
        <v>115</v>
      </c>
      <c r="T139" s="13">
        <v>2018</v>
      </c>
      <c r="U139" s="13" t="s">
        <v>307</v>
      </c>
      <c r="AL139">
        <v>57</v>
      </c>
      <c r="AM139">
        <v>0</v>
      </c>
      <c r="AN139">
        <v>57</v>
      </c>
      <c r="AO139">
        <v>0</v>
      </c>
    </row>
    <row r="140" spans="1:41" x14ac:dyDescent="0.3">
      <c r="A140" s="4">
        <v>132</v>
      </c>
      <c r="B140" s="5">
        <v>43403</v>
      </c>
      <c r="C140" s="4" t="s">
        <v>320</v>
      </c>
      <c r="D140" s="4" t="s">
        <v>220</v>
      </c>
      <c r="E140" s="4" t="s">
        <v>10</v>
      </c>
      <c r="F140" s="6">
        <v>0.15700231481481483</v>
      </c>
      <c r="R140" s="13">
        <v>30</v>
      </c>
      <c r="S140" s="13" t="s">
        <v>115</v>
      </c>
      <c r="T140" s="13">
        <v>2018</v>
      </c>
      <c r="U140" s="13" t="s">
        <v>307</v>
      </c>
      <c r="AL140">
        <v>46</v>
      </c>
      <c r="AM140">
        <v>5</v>
      </c>
      <c r="AN140">
        <v>46</v>
      </c>
      <c r="AO140">
        <v>5</v>
      </c>
    </row>
    <row r="141" spans="1:41" x14ac:dyDescent="0.3">
      <c r="A141" s="4">
        <v>133</v>
      </c>
      <c r="B141" s="5">
        <v>43387</v>
      </c>
      <c r="C141" s="4" t="s">
        <v>321</v>
      </c>
      <c r="D141" s="4" t="s">
        <v>276</v>
      </c>
      <c r="E141" s="4" t="s">
        <v>10</v>
      </c>
      <c r="F141" s="6">
        <v>0.1592824074074074</v>
      </c>
      <c r="G141" s="37"/>
      <c r="R141" s="13">
        <v>14</v>
      </c>
      <c r="S141" s="13" t="s">
        <v>116</v>
      </c>
      <c r="T141" s="13">
        <v>2018</v>
      </c>
      <c r="U141" s="13" t="s">
        <v>307</v>
      </c>
      <c r="AL141">
        <v>49</v>
      </c>
      <c r="AM141">
        <v>22</v>
      </c>
      <c r="AN141">
        <v>49</v>
      </c>
      <c r="AO141">
        <v>22</v>
      </c>
    </row>
    <row r="142" spans="1:41" x14ac:dyDescent="0.3">
      <c r="A142" s="4">
        <v>134</v>
      </c>
      <c r="B142" s="5">
        <v>43394</v>
      </c>
      <c r="C142" s="4" t="s">
        <v>322</v>
      </c>
      <c r="D142" s="4" t="s">
        <v>185</v>
      </c>
      <c r="E142" s="4" t="s">
        <v>10</v>
      </c>
      <c r="F142" s="6">
        <v>0.17421296296296296</v>
      </c>
      <c r="R142" s="13">
        <v>21</v>
      </c>
      <c r="S142" s="13" t="s">
        <v>116</v>
      </c>
      <c r="T142" s="13">
        <v>2018</v>
      </c>
      <c r="U142" s="13" t="s">
        <v>307</v>
      </c>
      <c r="AL142">
        <v>10</v>
      </c>
      <c r="AM142">
        <v>52</v>
      </c>
    </row>
    <row r="143" spans="1:41" x14ac:dyDescent="0.3">
      <c r="A143" s="4">
        <v>135</v>
      </c>
      <c r="B143" s="5">
        <v>43401</v>
      </c>
      <c r="C143" s="57" t="s">
        <v>324</v>
      </c>
      <c r="D143" s="4" t="s">
        <v>325</v>
      </c>
      <c r="E143" s="4" t="s">
        <v>326</v>
      </c>
      <c r="F143" s="6">
        <v>0.15543981481481481</v>
      </c>
      <c r="R143" s="13">
        <v>28</v>
      </c>
      <c r="S143" s="13" t="s">
        <v>116</v>
      </c>
      <c r="T143" s="13">
        <v>2018</v>
      </c>
      <c r="U143" s="13" t="s">
        <v>307</v>
      </c>
      <c r="AL143">
        <v>43</v>
      </c>
      <c r="AM143">
        <v>50</v>
      </c>
      <c r="AN143">
        <v>43</v>
      </c>
      <c r="AO143">
        <v>50</v>
      </c>
    </row>
    <row r="144" spans="1:41" x14ac:dyDescent="0.3">
      <c r="A144" s="4">
        <v>136</v>
      </c>
      <c r="B144" s="5">
        <v>43408</v>
      </c>
      <c r="C144" s="57" t="s">
        <v>327</v>
      </c>
      <c r="D144" s="4" t="s">
        <v>328</v>
      </c>
      <c r="E144" s="4" t="s">
        <v>121</v>
      </c>
      <c r="F144" s="6">
        <v>0.16545138888888888</v>
      </c>
      <c r="R144" s="13">
        <v>4</v>
      </c>
      <c r="S144" s="13" t="s">
        <v>136</v>
      </c>
      <c r="T144" s="13">
        <v>2018</v>
      </c>
      <c r="U144" s="13" t="s">
        <v>307</v>
      </c>
      <c r="AL144">
        <v>58</v>
      </c>
      <c r="AM144">
        <v>15</v>
      </c>
      <c r="AN144">
        <v>58</v>
      </c>
      <c r="AO144">
        <v>15</v>
      </c>
    </row>
    <row r="145" spans="1:41" x14ac:dyDescent="0.3">
      <c r="A145" s="4">
        <v>137</v>
      </c>
      <c r="B145" s="5">
        <v>43421</v>
      </c>
      <c r="C145" s="4" t="s">
        <v>329</v>
      </c>
      <c r="D145" s="4" t="s">
        <v>276</v>
      </c>
      <c r="E145" s="4" t="s">
        <v>10</v>
      </c>
      <c r="F145" s="6">
        <v>0.16361111111111112</v>
      </c>
      <c r="R145" s="13">
        <v>17</v>
      </c>
      <c r="S145" s="13" t="s">
        <v>136</v>
      </c>
      <c r="T145" s="13">
        <v>2018</v>
      </c>
      <c r="U145" s="13" t="s">
        <v>308</v>
      </c>
      <c r="AL145">
        <v>55</v>
      </c>
      <c r="AM145">
        <v>36</v>
      </c>
      <c r="AN145">
        <v>55</v>
      </c>
      <c r="AO145">
        <v>36</v>
      </c>
    </row>
    <row r="146" spans="1:41" x14ac:dyDescent="0.3">
      <c r="A146" s="4">
        <v>138</v>
      </c>
      <c r="B146" s="5">
        <v>43457</v>
      </c>
      <c r="C146" s="4" t="s">
        <v>331</v>
      </c>
      <c r="D146" s="4" t="s">
        <v>220</v>
      </c>
      <c r="E146" s="4" t="s">
        <v>10</v>
      </c>
      <c r="F146" s="6">
        <v>0.15922453703703704</v>
      </c>
      <c r="R146" s="13">
        <v>23</v>
      </c>
      <c r="S146" s="13" t="s">
        <v>117</v>
      </c>
      <c r="T146" s="13">
        <v>2018</v>
      </c>
      <c r="U146" s="13" t="s">
        <v>307</v>
      </c>
      <c r="AL146">
        <v>49</v>
      </c>
      <c r="AM146">
        <v>17</v>
      </c>
      <c r="AN146">
        <v>49</v>
      </c>
      <c r="AO146">
        <v>17</v>
      </c>
    </row>
    <row r="147" spans="1:41" x14ac:dyDescent="0.3">
      <c r="A147" s="4">
        <v>139</v>
      </c>
      <c r="B147" s="5">
        <v>43463</v>
      </c>
      <c r="C147" s="4" t="s">
        <v>332</v>
      </c>
      <c r="D147" s="4" t="s">
        <v>78</v>
      </c>
      <c r="E147" s="4" t="s">
        <v>10</v>
      </c>
      <c r="F147" s="6">
        <v>0.14802083333333335</v>
      </c>
      <c r="R147" s="13">
        <v>29</v>
      </c>
      <c r="S147" s="13" t="s">
        <v>117</v>
      </c>
      <c r="T147" s="13">
        <v>2018</v>
      </c>
      <c r="U147" s="13" t="s">
        <v>308</v>
      </c>
      <c r="AL147">
        <v>33</v>
      </c>
      <c r="AM147">
        <v>9</v>
      </c>
      <c r="AN147">
        <v>33</v>
      </c>
      <c r="AO147">
        <v>9</v>
      </c>
    </row>
    <row r="148" spans="1:41" x14ac:dyDescent="0.3">
      <c r="A148" s="4">
        <v>140</v>
      </c>
      <c r="B148" s="5">
        <v>43485</v>
      </c>
      <c r="C148" s="4" t="s">
        <v>333</v>
      </c>
      <c r="D148" s="4" t="s">
        <v>222</v>
      </c>
      <c r="E148" s="4" t="s">
        <v>10</v>
      </c>
      <c r="F148" s="6">
        <v>0.14046296296296296</v>
      </c>
      <c r="R148" s="13">
        <v>20</v>
      </c>
      <c r="S148" s="13" t="s">
        <v>107</v>
      </c>
      <c r="T148" s="13">
        <v>2019</v>
      </c>
      <c r="U148" s="13" t="s">
        <v>307</v>
      </c>
      <c r="AL148">
        <v>22</v>
      </c>
      <c r="AM148">
        <v>16</v>
      </c>
      <c r="AN148">
        <v>22</v>
      </c>
      <c r="AO148">
        <v>16</v>
      </c>
    </row>
    <row r="149" spans="1:41" x14ac:dyDescent="0.3">
      <c r="A149" s="4">
        <v>141</v>
      </c>
      <c r="B149" s="5">
        <v>43505</v>
      </c>
      <c r="C149" s="4" t="s">
        <v>96</v>
      </c>
      <c r="D149" s="4" t="s">
        <v>132</v>
      </c>
      <c r="E149" s="4" t="s">
        <v>10</v>
      </c>
      <c r="F149" s="6">
        <v>0.16248842592592591</v>
      </c>
      <c r="R149" s="13">
        <v>9</v>
      </c>
      <c r="S149" s="13" t="s">
        <v>108</v>
      </c>
      <c r="T149" s="13">
        <v>2019</v>
      </c>
      <c r="U149" s="13" t="s">
        <v>308</v>
      </c>
      <c r="AL149">
        <v>53</v>
      </c>
      <c r="AM149">
        <v>59</v>
      </c>
      <c r="AN149">
        <v>53</v>
      </c>
      <c r="AO149">
        <v>59</v>
      </c>
    </row>
    <row r="150" spans="1:41" x14ac:dyDescent="0.3">
      <c r="A150" s="4">
        <v>142</v>
      </c>
      <c r="B150" s="5">
        <v>43519</v>
      </c>
      <c r="C150" s="4" t="s">
        <v>337</v>
      </c>
      <c r="D150" s="4" t="s">
        <v>9</v>
      </c>
      <c r="E150" s="4" t="s">
        <v>10</v>
      </c>
      <c r="F150" s="6">
        <v>0.1401388888888889</v>
      </c>
      <c r="R150" s="13">
        <v>23</v>
      </c>
      <c r="S150" s="13" t="s">
        <v>108</v>
      </c>
      <c r="T150" s="13">
        <v>2019</v>
      </c>
      <c r="U150" s="13" t="s">
        <v>308</v>
      </c>
      <c r="AL150">
        <v>21</v>
      </c>
      <c r="AM150">
        <v>48</v>
      </c>
      <c r="AN150">
        <v>21</v>
      </c>
      <c r="AO150">
        <v>48</v>
      </c>
    </row>
    <row r="151" spans="1:41" x14ac:dyDescent="0.3">
      <c r="A151" s="4">
        <v>143</v>
      </c>
      <c r="B151" s="5">
        <v>43555</v>
      </c>
      <c r="C151" s="4" t="s">
        <v>340</v>
      </c>
      <c r="D151" s="4" t="s">
        <v>290</v>
      </c>
      <c r="E151" s="4" t="s">
        <v>10</v>
      </c>
      <c r="F151" s="6">
        <v>0.14403935185185185</v>
      </c>
      <c r="R151" s="13">
        <v>31</v>
      </c>
      <c r="S151" s="13" t="s">
        <v>109</v>
      </c>
      <c r="T151" s="13">
        <v>2019</v>
      </c>
      <c r="U151" s="13" t="s">
        <v>307</v>
      </c>
      <c r="AL151">
        <v>27</v>
      </c>
      <c r="AM151">
        <v>25</v>
      </c>
      <c r="AN151">
        <v>27</v>
      </c>
      <c r="AO151">
        <v>25</v>
      </c>
    </row>
    <row r="152" spans="1:41" x14ac:dyDescent="0.3">
      <c r="A152" s="4">
        <v>144</v>
      </c>
      <c r="B152" s="5">
        <v>43569</v>
      </c>
      <c r="C152" s="4" t="s">
        <v>380</v>
      </c>
      <c r="D152" s="4" t="s">
        <v>272</v>
      </c>
      <c r="E152" s="4" t="s">
        <v>10</v>
      </c>
      <c r="F152" s="6">
        <v>0.14445601851851853</v>
      </c>
      <c r="R152" s="13">
        <v>14</v>
      </c>
      <c r="S152" s="13" t="s">
        <v>110</v>
      </c>
      <c r="T152" s="13">
        <v>2019</v>
      </c>
      <c r="U152" s="13" t="s">
        <v>307</v>
      </c>
      <c r="AL152">
        <v>28</v>
      </c>
      <c r="AM152">
        <v>1</v>
      </c>
      <c r="AN152">
        <v>28</v>
      </c>
      <c r="AO152">
        <v>1</v>
      </c>
    </row>
    <row r="153" spans="1:41" x14ac:dyDescent="0.3">
      <c r="A153" s="4">
        <v>145</v>
      </c>
      <c r="B153" s="5">
        <v>43573</v>
      </c>
      <c r="C153" s="4" t="s">
        <v>381</v>
      </c>
      <c r="D153" s="4" t="s">
        <v>146</v>
      </c>
      <c r="E153" s="4" t="s">
        <v>10</v>
      </c>
      <c r="F153" s="6">
        <v>0.13495370370370371</v>
      </c>
      <c r="R153" s="13">
        <v>18</v>
      </c>
      <c r="S153" s="13" t="s">
        <v>110</v>
      </c>
      <c r="T153" s="13">
        <v>2019</v>
      </c>
      <c r="U153" s="13" t="s">
        <v>312</v>
      </c>
      <c r="AL153">
        <v>14</v>
      </c>
      <c r="AM153">
        <v>20</v>
      </c>
      <c r="AN153">
        <v>14</v>
      </c>
      <c r="AO153">
        <v>20</v>
      </c>
    </row>
    <row r="154" spans="1:41" x14ac:dyDescent="0.3">
      <c r="A154" s="4">
        <v>146</v>
      </c>
      <c r="B154" s="5">
        <v>43582</v>
      </c>
      <c r="C154" s="57" t="s">
        <v>382</v>
      </c>
      <c r="D154" s="4" t="s">
        <v>383</v>
      </c>
      <c r="E154" s="4" t="s">
        <v>355</v>
      </c>
      <c r="F154" s="6">
        <v>0.14501157407407408</v>
      </c>
      <c r="R154" s="13">
        <v>27</v>
      </c>
      <c r="S154" s="13" t="s">
        <v>110</v>
      </c>
      <c r="T154" s="13">
        <v>2019</v>
      </c>
      <c r="U154" s="13" t="s">
        <v>308</v>
      </c>
      <c r="AL154">
        <v>28</v>
      </c>
      <c r="AM154">
        <v>49</v>
      </c>
      <c r="AN154">
        <v>28</v>
      </c>
      <c r="AO154">
        <v>49</v>
      </c>
    </row>
    <row r="155" spans="1:41" x14ac:dyDescent="0.3">
      <c r="A155" s="4">
        <v>147</v>
      </c>
      <c r="B155" s="5">
        <v>43590</v>
      </c>
      <c r="C155" s="4" t="s">
        <v>384</v>
      </c>
      <c r="D155" s="4" t="s">
        <v>36</v>
      </c>
      <c r="E155" s="4" t="s">
        <v>10</v>
      </c>
      <c r="F155" s="6">
        <v>0.15769675925925927</v>
      </c>
      <c r="R155" s="13">
        <v>5</v>
      </c>
      <c r="S155" s="13" t="s">
        <v>111</v>
      </c>
      <c r="T155" s="13">
        <v>2019</v>
      </c>
      <c r="U155" s="13" t="s">
        <v>307</v>
      </c>
      <c r="AL155">
        <v>47</v>
      </c>
      <c r="AM155">
        <v>5</v>
      </c>
      <c r="AN155">
        <v>47</v>
      </c>
      <c r="AO155">
        <v>5</v>
      </c>
    </row>
    <row r="156" spans="1:41" x14ac:dyDescent="0.3">
      <c r="A156" s="4">
        <v>148</v>
      </c>
      <c r="B156" s="5">
        <v>43596</v>
      </c>
      <c r="C156" s="4" t="s">
        <v>79</v>
      </c>
      <c r="D156" s="4" t="s">
        <v>56</v>
      </c>
      <c r="E156" s="4" t="s">
        <v>10</v>
      </c>
      <c r="F156" s="6">
        <v>0.13365740740740742</v>
      </c>
      <c r="R156" s="13">
        <v>11</v>
      </c>
      <c r="S156" s="13" t="s">
        <v>111</v>
      </c>
      <c r="T156" s="13">
        <v>2019</v>
      </c>
      <c r="U156" s="13" t="s">
        <v>308</v>
      </c>
      <c r="AL156">
        <v>12</v>
      </c>
      <c r="AM156">
        <v>28</v>
      </c>
      <c r="AN156">
        <v>12</v>
      </c>
      <c r="AO156">
        <v>28</v>
      </c>
    </row>
    <row r="157" spans="1:41" x14ac:dyDescent="0.3">
      <c r="A157" s="4">
        <v>149</v>
      </c>
      <c r="B157" s="5">
        <v>43602</v>
      </c>
      <c r="C157" s="4" t="s">
        <v>386</v>
      </c>
      <c r="D157" s="4" t="s">
        <v>276</v>
      </c>
      <c r="E157" s="4" t="s">
        <v>10</v>
      </c>
      <c r="F157" s="6">
        <v>0.15391203703703704</v>
      </c>
      <c r="R157" s="13">
        <v>17</v>
      </c>
      <c r="S157" s="13" t="s">
        <v>111</v>
      </c>
      <c r="T157" s="13">
        <v>2019</v>
      </c>
      <c r="U157" s="13" t="s">
        <v>311</v>
      </c>
      <c r="AL157">
        <v>41</v>
      </c>
      <c r="AM157">
        <v>38</v>
      </c>
      <c r="AN157">
        <v>41</v>
      </c>
      <c r="AO157">
        <v>38</v>
      </c>
    </row>
    <row r="158" spans="1:41" x14ac:dyDescent="0.3">
      <c r="A158" s="4">
        <v>150</v>
      </c>
      <c r="B158" s="5">
        <v>43604</v>
      </c>
      <c r="C158" s="57" t="s">
        <v>8</v>
      </c>
      <c r="D158" s="4" t="s">
        <v>9</v>
      </c>
      <c r="E158" s="4" t="s">
        <v>10</v>
      </c>
      <c r="F158" s="6">
        <v>0.15479166666666666</v>
      </c>
      <c r="R158" s="13">
        <v>19</v>
      </c>
      <c r="S158" s="13" t="s">
        <v>111</v>
      </c>
      <c r="T158" s="13">
        <v>2019</v>
      </c>
      <c r="U158" s="13" t="s">
        <v>307</v>
      </c>
      <c r="AL158">
        <v>42</v>
      </c>
      <c r="AM158">
        <v>54</v>
      </c>
      <c r="AN158">
        <v>42</v>
      </c>
      <c r="AO158">
        <v>54</v>
      </c>
    </row>
    <row r="159" spans="1:41" x14ac:dyDescent="0.3">
      <c r="A159" s="4">
        <v>151</v>
      </c>
      <c r="B159" s="5">
        <v>43611</v>
      </c>
      <c r="C159" s="57" t="s">
        <v>387</v>
      </c>
      <c r="D159" s="4" t="s">
        <v>389</v>
      </c>
      <c r="E159" s="4" t="s">
        <v>388</v>
      </c>
      <c r="F159" s="6">
        <v>0.14864583333333334</v>
      </c>
      <c r="R159" s="13">
        <v>26</v>
      </c>
      <c r="S159" s="13" t="s">
        <v>111</v>
      </c>
      <c r="T159" s="13">
        <v>2019</v>
      </c>
      <c r="U159" s="13" t="s">
        <v>307</v>
      </c>
      <c r="AL159">
        <v>34</v>
      </c>
      <c r="AM159">
        <v>3</v>
      </c>
      <c r="AN159">
        <v>34</v>
      </c>
      <c r="AO159">
        <v>3</v>
      </c>
    </row>
    <row r="160" spans="1:41" x14ac:dyDescent="0.3">
      <c r="A160" s="4">
        <v>152</v>
      </c>
      <c r="B160" s="5">
        <v>43625</v>
      </c>
      <c r="C160" s="57" t="s">
        <v>390</v>
      </c>
      <c r="D160" s="4" t="s">
        <v>391</v>
      </c>
      <c r="E160" s="4" t="s">
        <v>361</v>
      </c>
      <c r="F160" s="6">
        <v>0.1338310185185185</v>
      </c>
      <c r="R160" s="13">
        <v>9</v>
      </c>
      <c r="S160" s="13" t="s">
        <v>112</v>
      </c>
      <c r="T160" s="13">
        <v>2019</v>
      </c>
      <c r="U160" s="13" t="s">
        <v>307</v>
      </c>
      <c r="AL160">
        <v>12</v>
      </c>
      <c r="AM160">
        <v>43</v>
      </c>
      <c r="AN160">
        <v>12</v>
      </c>
      <c r="AO160">
        <v>43</v>
      </c>
    </row>
    <row r="161" spans="1:41" x14ac:dyDescent="0.3">
      <c r="A161" s="4">
        <v>153</v>
      </c>
      <c r="B161" s="5">
        <v>43639</v>
      </c>
      <c r="C161" s="57" t="s">
        <v>394</v>
      </c>
      <c r="D161" s="4" t="s">
        <v>395</v>
      </c>
      <c r="E161" s="4" t="s">
        <v>16</v>
      </c>
      <c r="F161" s="6">
        <v>0.15375</v>
      </c>
      <c r="R161" s="13">
        <v>23</v>
      </c>
      <c r="S161" s="13" t="s">
        <v>112</v>
      </c>
      <c r="T161" s="13">
        <v>2019</v>
      </c>
      <c r="U161" s="13" t="s">
        <v>307</v>
      </c>
      <c r="AL161">
        <v>41</v>
      </c>
      <c r="AM161">
        <v>24</v>
      </c>
      <c r="AN161">
        <v>41</v>
      </c>
      <c r="AO161">
        <v>24</v>
      </c>
    </row>
    <row r="162" spans="1:41" x14ac:dyDescent="0.3">
      <c r="A162" s="4">
        <v>154</v>
      </c>
      <c r="B162" s="5">
        <v>43645</v>
      </c>
      <c r="C162" s="4" t="s">
        <v>397</v>
      </c>
      <c r="D162" s="4" t="s">
        <v>276</v>
      </c>
      <c r="E162" s="4" t="s">
        <v>10</v>
      </c>
      <c r="F162" s="6">
        <v>0.15259259259259259</v>
      </c>
      <c r="R162" s="13">
        <v>29</v>
      </c>
      <c r="S162" s="13" t="s">
        <v>216</v>
      </c>
      <c r="T162" s="13">
        <v>2019</v>
      </c>
      <c r="U162" s="13" t="s">
        <v>308</v>
      </c>
      <c r="AL162">
        <v>39</v>
      </c>
      <c r="AM162">
        <v>44</v>
      </c>
      <c r="AN162">
        <v>39</v>
      </c>
      <c r="AO162">
        <v>44</v>
      </c>
    </row>
    <row r="163" spans="1:41" x14ac:dyDescent="0.3">
      <c r="A163" s="4">
        <v>155</v>
      </c>
      <c r="B163" s="5">
        <v>43671</v>
      </c>
      <c r="C163" s="4" t="s">
        <v>93</v>
      </c>
      <c r="D163" s="4" t="s">
        <v>94</v>
      </c>
      <c r="E163" s="4" t="s">
        <v>10</v>
      </c>
      <c r="F163" s="6">
        <v>0.15478009259259259</v>
      </c>
      <c r="R163" s="13">
        <v>24</v>
      </c>
      <c r="S163" s="13" t="s">
        <v>113</v>
      </c>
      <c r="T163" s="13">
        <v>2019</v>
      </c>
      <c r="U163" s="13" t="s">
        <v>309</v>
      </c>
      <c r="AL163">
        <v>42</v>
      </c>
      <c r="AM163">
        <v>53</v>
      </c>
      <c r="AN163">
        <v>42</v>
      </c>
      <c r="AO163">
        <v>53</v>
      </c>
    </row>
    <row r="164" spans="1:41" x14ac:dyDescent="0.3">
      <c r="A164" s="4">
        <v>156</v>
      </c>
      <c r="B164" s="5">
        <v>43674</v>
      </c>
      <c r="C164" s="4" t="s">
        <v>399</v>
      </c>
      <c r="D164" s="4" t="s">
        <v>265</v>
      </c>
      <c r="E164" s="4" t="s">
        <v>10</v>
      </c>
      <c r="F164" s="6">
        <v>0.16128472222222223</v>
      </c>
      <c r="R164" s="13">
        <v>28</v>
      </c>
      <c r="S164" s="13" t="s">
        <v>400</v>
      </c>
      <c r="T164" s="13">
        <v>2019</v>
      </c>
      <c r="U164" s="13" t="s">
        <v>307</v>
      </c>
      <c r="AL164">
        <v>52</v>
      </c>
      <c r="AM164">
        <v>15</v>
      </c>
      <c r="AN164">
        <v>52</v>
      </c>
      <c r="AO164">
        <v>15</v>
      </c>
    </row>
    <row r="165" spans="1:41" x14ac:dyDescent="0.3">
      <c r="A165" s="4">
        <v>157</v>
      </c>
      <c r="B165" s="5">
        <v>43680</v>
      </c>
      <c r="C165" s="4" t="s">
        <v>401</v>
      </c>
      <c r="D165" s="4" t="s">
        <v>221</v>
      </c>
      <c r="E165" s="4" t="s">
        <v>10</v>
      </c>
      <c r="F165" s="6">
        <v>0.1534837962962963</v>
      </c>
      <c r="R165" s="13">
        <v>3</v>
      </c>
      <c r="S165" s="13" t="s">
        <v>114</v>
      </c>
      <c r="T165" s="13">
        <v>2019</v>
      </c>
      <c r="U165" s="13" t="s">
        <v>308</v>
      </c>
      <c r="AL165">
        <v>41</v>
      </c>
      <c r="AM165">
        <v>1</v>
      </c>
      <c r="AN165">
        <v>41</v>
      </c>
      <c r="AO165">
        <v>1</v>
      </c>
    </row>
    <row r="166" spans="1:41" x14ac:dyDescent="0.3">
      <c r="A166" s="4">
        <v>158</v>
      </c>
      <c r="B166" s="5">
        <v>43695</v>
      </c>
      <c r="C166" s="4" t="s">
        <v>402</v>
      </c>
      <c r="D166" s="4" t="s">
        <v>283</v>
      </c>
      <c r="E166" s="4" t="s">
        <v>10</v>
      </c>
      <c r="F166" s="6">
        <v>0.16180555555555556</v>
      </c>
      <c r="R166" s="13">
        <v>18</v>
      </c>
      <c r="S166" s="13" t="s">
        <v>114</v>
      </c>
      <c r="T166" s="13">
        <v>2019</v>
      </c>
      <c r="U166" s="13" t="s">
        <v>307</v>
      </c>
      <c r="AL166">
        <v>53</v>
      </c>
      <c r="AM166">
        <v>0</v>
      </c>
      <c r="AN166">
        <v>53</v>
      </c>
      <c r="AO166">
        <v>0</v>
      </c>
    </row>
    <row r="167" spans="1:41" x14ac:dyDescent="0.3">
      <c r="A167" s="4">
        <v>159</v>
      </c>
      <c r="B167" s="5">
        <v>43701</v>
      </c>
      <c r="C167" s="4" t="s">
        <v>306</v>
      </c>
      <c r="D167" s="4" t="s">
        <v>299</v>
      </c>
      <c r="E167" s="4" t="s">
        <v>10</v>
      </c>
      <c r="F167" s="6">
        <v>0.15778935185185186</v>
      </c>
      <c r="R167" s="13">
        <v>24</v>
      </c>
      <c r="S167" s="13" t="s">
        <v>114</v>
      </c>
      <c r="T167" s="13">
        <v>2019</v>
      </c>
      <c r="U167" s="13" t="s">
        <v>308</v>
      </c>
      <c r="AC167" s="45"/>
      <c r="AL167">
        <v>47</v>
      </c>
      <c r="AM167">
        <v>13</v>
      </c>
      <c r="AN167">
        <v>47</v>
      </c>
      <c r="AO167">
        <v>13</v>
      </c>
    </row>
    <row r="168" spans="1:41" x14ac:dyDescent="0.3">
      <c r="A168" s="4">
        <v>160</v>
      </c>
      <c r="B168" s="5">
        <v>43708</v>
      </c>
      <c r="C168" s="4" t="s">
        <v>404</v>
      </c>
      <c r="D168" s="4" t="s">
        <v>271</v>
      </c>
      <c r="E168" s="4" t="s">
        <v>10</v>
      </c>
      <c r="F168" s="6">
        <v>0.16648148148148148</v>
      </c>
      <c r="R168" s="13">
        <v>31</v>
      </c>
      <c r="S168" s="13" t="s">
        <v>114</v>
      </c>
      <c r="T168" s="13">
        <v>2019</v>
      </c>
      <c r="U168" s="13" t="s">
        <v>308</v>
      </c>
      <c r="AL168">
        <v>59</v>
      </c>
      <c r="AM168">
        <v>44</v>
      </c>
      <c r="AN168">
        <v>59</v>
      </c>
      <c r="AO168">
        <v>44</v>
      </c>
    </row>
    <row r="169" spans="1:41" x14ac:dyDescent="0.3">
      <c r="A169" s="4">
        <v>161</v>
      </c>
      <c r="B169" s="5">
        <v>43715</v>
      </c>
      <c r="C169" s="4" t="s">
        <v>426</v>
      </c>
      <c r="D169" s="4" t="s">
        <v>236</v>
      </c>
      <c r="E169" s="4" t="s">
        <v>10</v>
      </c>
      <c r="F169" s="6">
        <v>0.16451388888888888</v>
      </c>
      <c r="R169" s="13">
        <v>7</v>
      </c>
      <c r="S169" s="13" t="s">
        <v>115</v>
      </c>
      <c r="T169" s="13">
        <v>2019</v>
      </c>
      <c r="U169" s="13" t="s">
        <v>308</v>
      </c>
      <c r="AL169">
        <v>56</v>
      </c>
      <c r="AM169">
        <v>54</v>
      </c>
      <c r="AN169">
        <v>56</v>
      </c>
      <c r="AO169">
        <v>54</v>
      </c>
    </row>
    <row r="170" spans="1:41" x14ac:dyDescent="0.3">
      <c r="A170" s="4">
        <v>162</v>
      </c>
      <c r="B170" s="5">
        <v>43730</v>
      </c>
      <c r="C170" s="4" t="s">
        <v>428</v>
      </c>
      <c r="D170" s="4" t="s">
        <v>258</v>
      </c>
      <c r="E170" s="4" t="s">
        <v>10</v>
      </c>
      <c r="F170" s="6">
        <v>0.16390046296296296</v>
      </c>
      <c r="R170" s="13">
        <v>22</v>
      </c>
      <c r="S170" s="13" t="s">
        <v>115</v>
      </c>
      <c r="T170" s="13">
        <v>2019</v>
      </c>
      <c r="U170" s="13" t="s">
        <v>307</v>
      </c>
      <c r="AL170">
        <v>56</v>
      </c>
      <c r="AM170">
        <v>1</v>
      </c>
      <c r="AN170">
        <v>56</v>
      </c>
      <c r="AO170">
        <v>1</v>
      </c>
    </row>
    <row r="171" spans="1:41" x14ac:dyDescent="0.3">
      <c r="A171" s="4">
        <v>163</v>
      </c>
      <c r="B171" s="5">
        <v>43736</v>
      </c>
      <c r="C171" s="4" t="s">
        <v>466</v>
      </c>
      <c r="D171" s="4" t="s">
        <v>252</v>
      </c>
      <c r="E171" s="4" t="s">
        <v>10</v>
      </c>
      <c r="F171" s="6">
        <v>0.16278935185185187</v>
      </c>
      <c r="R171" s="13">
        <v>28</v>
      </c>
      <c r="S171" s="13" t="s">
        <v>115</v>
      </c>
      <c r="T171" s="13">
        <v>2019</v>
      </c>
      <c r="U171" s="13" t="s">
        <v>308</v>
      </c>
      <c r="AL171">
        <v>54</v>
      </c>
      <c r="AM171">
        <v>25</v>
      </c>
      <c r="AN171">
        <v>54</v>
      </c>
      <c r="AO171">
        <v>25</v>
      </c>
    </row>
    <row r="172" spans="1:41" x14ac:dyDescent="0.3">
      <c r="A172" s="4">
        <v>164</v>
      </c>
      <c r="B172" s="5">
        <v>43744</v>
      </c>
      <c r="C172" s="4" t="s">
        <v>468</v>
      </c>
      <c r="D172" s="4" t="s">
        <v>276</v>
      </c>
      <c r="E172" s="4" t="s">
        <v>10</v>
      </c>
      <c r="F172" s="6">
        <v>0.13230324074074074</v>
      </c>
      <c r="R172" s="13">
        <v>6</v>
      </c>
      <c r="S172" s="13" t="s">
        <v>116</v>
      </c>
      <c r="T172" s="13">
        <v>2019</v>
      </c>
      <c r="U172" s="13" t="s">
        <v>307</v>
      </c>
      <c r="AL172">
        <v>10</v>
      </c>
      <c r="AM172">
        <v>31</v>
      </c>
      <c r="AN172">
        <v>10</v>
      </c>
      <c r="AO172">
        <v>31</v>
      </c>
    </row>
    <row r="173" spans="1:41" x14ac:dyDescent="0.3">
      <c r="A173" s="4">
        <v>165</v>
      </c>
      <c r="B173" s="5">
        <v>43751</v>
      </c>
      <c r="C173" s="57" t="s">
        <v>469</v>
      </c>
      <c r="D173" s="4" t="s">
        <v>470</v>
      </c>
      <c r="E173" s="4" t="s">
        <v>471</v>
      </c>
      <c r="F173" s="6">
        <v>0.16256944444444446</v>
      </c>
      <c r="R173" s="13">
        <v>13</v>
      </c>
      <c r="S173" s="13" t="s">
        <v>116</v>
      </c>
      <c r="T173" s="13">
        <v>2019</v>
      </c>
      <c r="U173" s="13" t="s">
        <v>307</v>
      </c>
      <c r="AL173">
        <v>54</v>
      </c>
      <c r="AM173">
        <v>6</v>
      </c>
      <c r="AN173">
        <v>54</v>
      </c>
      <c r="AO173">
        <v>6</v>
      </c>
    </row>
    <row r="174" spans="1:41" x14ac:dyDescent="0.3">
      <c r="A174" s="4">
        <v>166</v>
      </c>
      <c r="B174" s="5">
        <v>43758</v>
      </c>
      <c r="C174" s="4" t="s">
        <v>472</v>
      </c>
      <c r="D174" s="4" t="s">
        <v>245</v>
      </c>
      <c r="E174" s="4" t="s">
        <v>10</v>
      </c>
      <c r="F174" s="6">
        <v>0.15436342592592592</v>
      </c>
      <c r="R174" s="13">
        <v>20</v>
      </c>
      <c r="S174" s="13" t="s">
        <v>116</v>
      </c>
      <c r="T174" s="13">
        <v>2019</v>
      </c>
      <c r="U174" s="13" t="s">
        <v>307</v>
      </c>
      <c r="AL174">
        <v>42</v>
      </c>
      <c r="AM174">
        <v>17</v>
      </c>
      <c r="AN174">
        <v>42</v>
      </c>
      <c r="AO174">
        <v>17</v>
      </c>
    </row>
    <row r="175" spans="1:41" x14ac:dyDescent="0.3">
      <c r="A175" s="4">
        <v>167</v>
      </c>
      <c r="B175" s="5">
        <v>43772</v>
      </c>
      <c r="C175" s="4" t="s">
        <v>474</v>
      </c>
      <c r="D175" s="4" t="s">
        <v>241</v>
      </c>
      <c r="E175" s="4" t="s">
        <v>10</v>
      </c>
      <c r="F175" s="6">
        <v>0.16199074074074074</v>
      </c>
      <c r="R175" s="13">
        <v>3</v>
      </c>
      <c r="S175" s="13" t="s">
        <v>136</v>
      </c>
      <c r="T175" s="13">
        <v>2019</v>
      </c>
      <c r="U175" s="13" t="s">
        <v>307</v>
      </c>
      <c r="AL175">
        <v>53</v>
      </c>
      <c r="AM175">
        <v>16</v>
      </c>
      <c r="AN175">
        <v>53</v>
      </c>
      <c r="AO175">
        <v>16</v>
      </c>
    </row>
    <row r="176" spans="1:41" x14ac:dyDescent="0.3">
      <c r="A176" s="4">
        <v>168</v>
      </c>
      <c r="B176" s="5">
        <v>43779</v>
      </c>
      <c r="C176" s="4" t="s">
        <v>476</v>
      </c>
      <c r="D176" s="4" t="s">
        <v>132</v>
      </c>
      <c r="E176" s="4" t="s">
        <v>10</v>
      </c>
      <c r="F176" s="6">
        <v>0.15717592592592591</v>
      </c>
      <c r="R176" s="13">
        <v>10</v>
      </c>
      <c r="S176" s="13" t="s">
        <v>136</v>
      </c>
      <c r="T176" s="13">
        <v>2019</v>
      </c>
      <c r="U176" s="13" t="s">
        <v>307</v>
      </c>
      <c r="AL176">
        <v>46</v>
      </c>
      <c r="AM176">
        <v>20</v>
      </c>
      <c r="AN176">
        <v>46</v>
      </c>
      <c r="AO176">
        <v>20</v>
      </c>
    </row>
    <row r="177" spans="1:41" x14ac:dyDescent="0.3">
      <c r="A177" s="4">
        <v>169</v>
      </c>
      <c r="B177" s="5">
        <v>43799</v>
      </c>
      <c r="C177" s="4" t="s">
        <v>478</v>
      </c>
      <c r="D177" s="4" t="s">
        <v>185</v>
      </c>
      <c r="E177" s="4" t="s">
        <v>10</v>
      </c>
      <c r="F177" s="6">
        <v>0.14997685185185186</v>
      </c>
      <c r="R177" s="13">
        <v>30</v>
      </c>
      <c r="S177" s="13" t="s">
        <v>136</v>
      </c>
      <c r="T177" s="13">
        <v>2019</v>
      </c>
      <c r="U177" s="13" t="s">
        <v>308</v>
      </c>
      <c r="AL177">
        <v>35</v>
      </c>
      <c r="AM177">
        <v>58</v>
      </c>
      <c r="AN177">
        <v>35</v>
      </c>
      <c r="AO177">
        <v>58</v>
      </c>
    </row>
    <row r="178" spans="1:41" x14ac:dyDescent="0.3">
      <c r="A178" s="4">
        <v>170</v>
      </c>
      <c r="B178" s="5">
        <v>43807</v>
      </c>
      <c r="C178" s="4" t="s">
        <v>479</v>
      </c>
      <c r="D178" s="4" t="s">
        <v>250</v>
      </c>
      <c r="E178" s="4" t="s">
        <v>10</v>
      </c>
      <c r="F178" s="6">
        <v>0.15925925925925927</v>
      </c>
      <c r="I178" s="1" t="s">
        <v>429</v>
      </c>
      <c r="J178" s="1" t="s">
        <v>460</v>
      </c>
      <c r="K178" s="1" t="s">
        <v>461</v>
      </c>
      <c r="R178" s="13">
        <v>8</v>
      </c>
      <c r="S178" s="13" t="s">
        <v>117</v>
      </c>
      <c r="T178" s="13">
        <v>2019</v>
      </c>
      <c r="U178" s="13" t="s">
        <v>307</v>
      </c>
      <c r="AL178">
        <v>49</v>
      </c>
      <c r="AM178">
        <v>20</v>
      </c>
      <c r="AN178">
        <v>49</v>
      </c>
      <c r="AO178">
        <v>20</v>
      </c>
    </row>
    <row r="179" spans="1:41" x14ac:dyDescent="0.3">
      <c r="A179" s="4">
        <v>171</v>
      </c>
      <c r="B179" s="5">
        <v>43821</v>
      </c>
      <c r="C179" s="4" t="s">
        <v>480</v>
      </c>
      <c r="D179" s="4" t="s">
        <v>225</v>
      </c>
      <c r="E179" s="4" t="s">
        <v>10</v>
      </c>
      <c r="F179" s="6">
        <v>0.15188657407407408</v>
      </c>
      <c r="R179" s="13">
        <v>22</v>
      </c>
      <c r="S179" s="13" t="s">
        <v>117</v>
      </c>
      <c r="T179" s="13">
        <v>2019</v>
      </c>
      <c r="U179" s="13" t="s">
        <v>307</v>
      </c>
      <c r="AL179">
        <v>38</v>
      </c>
      <c r="AM179">
        <v>43</v>
      </c>
      <c r="AN179">
        <v>38</v>
      </c>
      <c r="AO179">
        <v>43</v>
      </c>
    </row>
    <row r="180" spans="1:41" x14ac:dyDescent="0.3">
      <c r="A180" s="4">
        <v>172</v>
      </c>
      <c r="B180" s="5">
        <v>43823</v>
      </c>
      <c r="C180" s="4" t="s">
        <v>481</v>
      </c>
      <c r="D180" s="4" t="s">
        <v>66</v>
      </c>
      <c r="E180" s="4" t="s">
        <v>10</v>
      </c>
      <c r="F180" s="6">
        <v>0.15478009259259259</v>
      </c>
      <c r="I180" t="s">
        <v>430</v>
      </c>
      <c r="J180" t="s">
        <v>132</v>
      </c>
      <c r="K180" t="s">
        <v>31</v>
      </c>
      <c r="R180" s="13">
        <v>24</v>
      </c>
      <c r="S180" s="13" t="s">
        <v>117</v>
      </c>
      <c r="T180" s="13">
        <v>2019</v>
      </c>
      <c r="U180" s="13" t="s">
        <v>313</v>
      </c>
      <c r="AL180">
        <v>42</v>
      </c>
      <c r="AM180">
        <v>53</v>
      </c>
      <c r="AN180">
        <v>42</v>
      </c>
      <c r="AO180">
        <v>53</v>
      </c>
    </row>
    <row r="181" spans="1:41" x14ac:dyDescent="0.3">
      <c r="A181" s="4">
        <v>173</v>
      </c>
      <c r="B181" s="5">
        <v>43827</v>
      </c>
      <c r="C181" s="4" t="s">
        <v>482</v>
      </c>
      <c r="D181" s="4" t="s">
        <v>288</v>
      </c>
      <c r="E181" s="4" t="s">
        <v>10</v>
      </c>
      <c r="F181" s="6">
        <v>0.15341435185185184</v>
      </c>
      <c r="I181" t="s">
        <v>431</v>
      </c>
      <c r="J181" t="s">
        <v>94</v>
      </c>
      <c r="K181" t="s">
        <v>464</v>
      </c>
      <c r="R181" s="13">
        <v>28</v>
      </c>
      <c r="S181" s="13" t="s">
        <v>117</v>
      </c>
      <c r="T181" s="13">
        <v>2019</v>
      </c>
      <c r="U181" s="13" t="s">
        <v>308</v>
      </c>
      <c r="AL181">
        <v>40</v>
      </c>
      <c r="AM181">
        <v>55</v>
      </c>
      <c r="AN181">
        <v>40</v>
      </c>
      <c r="AO181">
        <v>55</v>
      </c>
    </row>
    <row r="182" spans="1:41" x14ac:dyDescent="0.3">
      <c r="A182" s="4">
        <v>174</v>
      </c>
      <c r="B182" s="5">
        <v>43835</v>
      </c>
      <c r="C182" s="4" t="s">
        <v>150</v>
      </c>
      <c r="D182" s="4" t="s">
        <v>97</v>
      </c>
      <c r="E182" s="4" t="s">
        <v>10</v>
      </c>
      <c r="F182" s="6">
        <v>0.15828703703703703</v>
      </c>
      <c r="I182" t="s">
        <v>432</v>
      </c>
      <c r="K182" t="s">
        <v>470</v>
      </c>
      <c r="R182" s="13">
        <v>5</v>
      </c>
      <c r="S182" s="13" t="s">
        <v>107</v>
      </c>
      <c r="T182" s="13">
        <v>2020</v>
      </c>
      <c r="U182" s="13" t="s">
        <v>307</v>
      </c>
      <c r="AL182">
        <v>47</v>
      </c>
      <c r="AM182">
        <v>56</v>
      </c>
      <c r="AN182">
        <v>47</v>
      </c>
      <c r="AO182">
        <v>56</v>
      </c>
    </row>
    <row r="183" spans="1:41" x14ac:dyDescent="0.3">
      <c r="A183" s="4">
        <v>175</v>
      </c>
      <c r="B183" s="5">
        <v>43850</v>
      </c>
      <c r="C183" s="4" t="s">
        <v>483</v>
      </c>
      <c r="D183" s="4" t="s">
        <v>266</v>
      </c>
      <c r="E183" s="4" t="s">
        <v>10</v>
      </c>
      <c r="F183" s="6">
        <v>0.15090277777777777</v>
      </c>
      <c r="I183" t="s">
        <v>433</v>
      </c>
      <c r="J183" t="s">
        <v>296</v>
      </c>
      <c r="K183" t="s">
        <v>63</v>
      </c>
      <c r="R183" s="13">
        <v>20</v>
      </c>
      <c r="S183" s="13" t="s">
        <v>107</v>
      </c>
      <c r="T183" s="13">
        <v>2020</v>
      </c>
      <c r="U183" s="13" t="s">
        <v>310</v>
      </c>
      <c r="AL183">
        <v>37</v>
      </c>
      <c r="AM183">
        <v>18</v>
      </c>
      <c r="AN183">
        <v>37</v>
      </c>
      <c r="AO183">
        <v>18</v>
      </c>
    </row>
    <row r="184" spans="1:41" x14ac:dyDescent="0.3">
      <c r="A184" s="4">
        <v>176</v>
      </c>
      <c r="B184" s="5">
        <v>43856</v>
      </c>
      <c r="C184" s="4" t="s">
        <v>484</v>
      </c>
      <c r="D184" s="4" t="s">
        <v>233</v>
      </c>
      <c r="E184" s="4" t="s">
        <v>10</v>
      </c>
      <c r="F184" s="6">
        <v>0.16413194444444446</v>
      </c>
      <c r="I184" t="s">
        <v>434</v>
      </c>
      <c r="J184" t="s">
        <v>221</v>
      </c>
      <c r="K184" t="s">
        <v>463</v>
      </c>
      <c r="R184" s="13">
        <v>26</v>
      </c>
      <c r="S184" s="13" t="s">
        <v>107</v>
      </c>
      <c r="T184" s="13">
        <v>2020</v>
      </c>
      <c r="U184" s="13" t="s">
        <v>307</v>
      </c>
      <c r="AL184">
        <v>56</v>
      </c>
      <c r="AM184">
        <v>21</v>
      </c>
      <c r="AN184">
        <v>56</v>
      </c>
      <c r="AO184">
        <v>21</v>
      </c>
    </row>
    <row r="185" spans="1:41" x14ac:dyDescent="0.3">
      <c r="A185" s="4">
        <v>177</v>
      </c>
      <c r="B185" s="5">
        <v>43862</v>
      </c>
      <c r="C185" s="4" t="s">
        <v>486</v>
      </c>
      <c r="D185" s="4" t="s">
        <v>185</v>
      </c>
      <c r="E185" s="4" t="s">
        <v>10</v>
      </c>
      <c r="F185" s="6">
        <v>0.12793981481481481</v>
      </c>
      <c r="I185" t="s">
        <v>435</v>
      </c>
      <c r="J185" t="s">
        <v>66</v>
      </c>
      <c r="K185" t="s">
        <v>462</v>
      </c>
      <c r="R185" s="13">
        <v>1</v>
      </c>
      <c r="S185" s="13" t="s">
        <v>108</v>
      </c>
      <c r="T185" s="13">
        <v>2020</v>
      </c>
      <c r="U185" s="13" t="s">
        <v>308</v>
      </c>
      <c r="AL185">
        <v>4</v>
      </c>
      <c r="AM185">
        <v>14</v>
      </c>
      <c r="AN185">
        <v>4</v>
      </c>
      <c r="AO185">
        <v>14</v>
      </c>
    </row>
    <row r="186" spans="1:41" x14ac:dyDescent="0.3">
      <c r="A186" s="4">
        <v>178</v>
      </c>
      <c r="B186" s="5">
        <v>43870</v>
      </c>
      <c r="C186" s="4" t="s">
        <v>487</v>
      </c>
      <c r="D186" s="4" t="s">
        <v>38</v>
      </c>
      <c r="E186" s="4" t="s">
        <v>10</v>
      </c>
      <c r="F186" s="6">
        <v>0.15745370370370371</v>
      </c>
      <c r="I186" t="s">
        <v>436</v>
      </c>
      <c r="J186" t="s">
        <v>73</v>
      </c>
      <c r="R186" s="13">
        <v>9</v>
      </c>
      <c r="S186" s="13" t="s">
        <v>108</v>
      </c>
      <c r="T186" s="13">
        <v>2020</v>
      </c>
      <c r="U186" s="13" t="s">
        <v>307</v>
      </c>
      <c r="AL186">
        <v>46</v>
      </c>
      <c r="AM186">
        <v>44</v>
      </c>
      <c r="AN186">
        <v>46</v>
      </c>
      <c r="AO186">
        <v>44</v>
      </c>
    </row>
    <row r="187" spans="1:41" x14ac:dyDescent="0.3">
      <c r="A187" s="4">
        <v>179</v>
      </c>
      <c r="B187" s="5">
        <v>43884</v>
      </c>
      <c r="C187" s="4" t="s">
        <v>488</v>
      </c>
      <c r="D187" s="4" t="s">
        <v>38</v>
      </c>
      <c r="E187" s="4" t="s">
        <v>10</v>
      </c>
      <c r="F187" s="6">
        <v>0.15587962962962962</v>
      </c>
      <c r="I187" t="s">
        <v>437</v>
      </c>
      <c r="J187" t="s">
        <v>38</v>
      </c>
      <c r="K187" t="s">
        <v>328</v>
      </c>
      <c r="R187" s="13">
        <v>23</v>
      </c>
      <c r="S187" s="13" t="s">
        <v>108</v>
      </c>
      <c r="T187" s="13">
        <v>2020</v>
      </c>
      <c r="U187" s="13" t="s">
        <v>307</v>
      </c>
      <c r="AL187">
        <v>44</v>
      </c>
      <c r="AM187">
        <v>28</v>
      </c>
      <c r="AN187">
        <v>44</v>
      </c>
      <c r="AO187">
        <v>28</v>
      </c>
    </row>
    <row r="188" spans="1:41" x14ac:dyDescent="0.3">
      <c r="A188" s="4">
        <v>180</v>
      </c>
      <c r="B188" s="5">
        <v>43890</v>
      </c>
      <c r="C188" s="4" t="s">
        <v>489</v>
      </c>
      <c r="D188" s="4" t="s">
        <v>276</v>
      </c>
      <c r="E188" s="4" t="s">
        <v>10</v>
      </c>
      <c r="F188" s="6">
        <v>0.16064814814814815</v>
      </c>
      <c r="I188" t="s">
        <v>438</v>
      </c>
      <c r="J188" t="s">
        <v>459</v>
      </c>
      <c r="R188" s="13">
        <v>29</v>
      </c>
      <c r="S188" s="13" t="s">
        <v>108</v>
      </c>
      <c r="T188" s="13">
        <v>2020</v>
      </c>
      <c r="U188" s="13" t="s">
        <v>308</v>
      </c>
      <c r="AL188">
        <v>51</v>
      </c>
      <c r="AM188">
        <v>20</v>
      </c>
      <c r="AN188">
        <v>51</v>
      </c>
      <c r="AO188">
        <v>20</v>
      </c>
    </row>
    <row r="189" spans="1:41" x14ac:dyDescent="0.3">
      <c r="A189" s="4">
        <v>181</v>
      </c>
      <c r="B189" s="5">
        <v>43897</v>
      </c>
      <c r="C189" s="4" t="s">
        <v>490</v>
      </c>
      <c r="D189" s="4" t="s">
        <v>252</v>
      </c>
      <c r="E189" s="4" t="s">
        <v>10</v>
      </c>
      <c r="F189" s="6">
        <v>0.16194444444444445</v>
      </c>
      <c r="I189" t="s">
        <v>439</v>
      </c>
      <c r="R189" s="13">
        <v>7</v>
      </c>
      <c r="S189" s="13" t="s">
        <v>169</v>
      </c>
      <c r="T189" s="13">
        <v>2020</v>
      </c>
      <c r="U189" s="13" t="s">
        <v>308</v>
      </c>
      <c r="AL189">
        <v>53</v>
      </c>
      <c r="AM189">
        <v>12</v>
      </c>
      <c r="AN189">
        <v>53</v>
      </c>
      <c r="AO189">
        <v>12</v>
      </c>
    </row>
    <row r="190" spans="1:41" x14ac:dyDescent="0.3">
      <c r="A190" s="4">
        <v>182</v>
      </c>
      <c r="B190" s="5">
        <v>43898</v>
      </c>
      <c r="C190" s="4" t="s">
        <v>496</v>
      </c>
      <c r="D190" s="4" t="s">
        <v>249</v>
      </c>
      <c r="E190" s="4" t="s">
        <v>10</v>
      </c>
      <c r="F190" s="6">
        <v>0.16118055555555555</v>
      </c>
      <c r="I190" t="s">
        <v>440</v>
      </c>
      <c r="J190" t="s">
        <v>56</v>
      </c>
      <c r="K190" t="s">
        <v>756</v>
      </c>
      <c r="R190" s="13">
        <v>8</v>
      </c>
      <c r="S190" s="13" t="s">
        <v>169</v>
      </c>
      <c r="T190" s="13">
        <v>2020</v>
      </c>
      <c r="U190" s="13" t="s">
        <v>307</v>
      </c>
      <c r="AL190">
        <v>52</v>
      </c>
      <c r="AM190">
        <v>6</v>
      </c>
      <c r="AN190">
        <v>52</v>
      </c>
      <c r="AO190">
        <v>6</v>
      </c>
    </row>
    <row r="191" spans="1:41" x14ac:dyDescent="0.3">
      <c r="A191" s="4">
        <v>183</v>
      </c>
      <c r="B191" s="5">
        <v>43982</v>
      </c>
      <c r="C191" s="4" t="s">
        <v>150</v>
      </c>
      <c r="D191" s="4" t="s">
        <v>97</v>
      </c>
      <c r="E191" s="4" t="s">
        <v>10</v>
      </c>
      <c r="F191" s="6">
        <v>0.15515046296296295</v>
      </c>
      <c r="I191" t="s">
        <v>441</v>
      </c>
      <c r="J191" t="s">
        <v>283</v>
      </c>
      <c r="K191" t="s">
        <v>755</v>
      </c>
      <c r="R191" s="13">
        <v>31</v>
      </c>
      <c r="S191" s="13" t="s">
        <v>111</v>
      </c>
      <c r="T191" s="13">
        <v>2020</v>
      </c>
      <c r="U191" s="13" t="s">
        <v>307</v>
      </c>
      <c r="AL191">
        <v>43</v>
      </c>
      <c r="AM191">
        <v>25</v>
      </c>
      <c r="AN191">
        <v>43</v>
      </c>
      <c r="AO191">
        <v>25</v>
      </c>
    </row>
    <row r="192" spans="1:41" x14ac:dyDescent="0.3">
      <c r="A192" s="4">
        <v>184</v>
      </c>
      <c r="B192" s="5">
        <v>43987</v>
      </c>
      <c r="C192" s="4" t="s">
        <v>482</v>
      </c>
      <c r="D192" s="4" t="s">
        <v>288</v>
      </c>
      <c r="E192" s="4" t="s">
        <v>10</v>
      </c>
      <c r="F192" s="6">
        <v>0.16278935185185187</v>
      </c>
      <c r="I192" t="s">
        <v>442</v>
      </c>
      <c r="J192" t="s">
        <v>465</v>
      </c>
      <c r="R192" s="13">
        <v>5</v>
      </c>
      <c r="S192" s="13" t="s">
        <v>112</v>
      </c>
      <c r="T192" s="13">
        <v>2020</v>
      </c>
      <c r="U192" s="13" t="s">
        <v>311</v>
      </c>
      <c r="AL192">
        <v>54</v>
      </c>
      <c r="AM192">
        <v>25</v>
      </c>
      <c r="AN192">
        <v>54</v>
      </c>
      <c r="AO192">
        <v>25</v>
      </c>
    </row>
    <row r="193" spans="1:41" x14ac:dyDescent="0.3">
      <c r="A193" s="4">
        <v>185</v>
      </c>
      <c r="B193" s="5">
        <v>43995</v>
      </c>
      <c r="C193" s="4" t="s">
        <v>497</v>
      </c>
      <c r="D193" s="4" t="s">
        <v>507</v>
      </c>
      <c r="E193" s="4" t="s">
        <v>10</v>
      </c>
      <c r="F193" s="6">
        <v>0.16162037037037039</v>
      </c>
      <c r="I193" t="s">
        <v>443</v>
      </c>
      <c r="J193" t="s">
        <v>78</v>
      </c>
      <c r="R193" s="13">
        <v>13</v>
      </c>
      <c r="S193" s="13" t="s">
        <v>112</v>
      </c>
      <c r="T193" s="13">
        <v>2020</v>
      </c>
      <c r="U193" s="13" t="s">
        <v>308</v>
      </c>
      <c r="AL193">
        <v>52</v>
      </c>
      <c r="AM193">
        <v>44</v>
      </c>
      <c r="AN193">
        <v>52</v>
      </c>
      <c r="AO193">
        <v>44</v>
      </c>
    </row>
    <row r="194" spans="1:41" x14ac:dyDescent="0.3">
      <c r="A194" s="4">
        <v>186</v>
      </c>
      <c r="B194" s="5">
        <v>43996</v>
      </c>
      <c r="C194" s="4" t="s">
        <v>150</v>
      </c>
      <c r="D194" s="4" t="s">
        <v>97</v>
      </c>
      <c r="E194" s="4" t="s">
        <v>10</v>
      </c>
      <c r="F194" s="6">
        <v>0.16210648148148146</v>
      </c>
      <c r="I194" t="s">
        <v>444</v>
      </c>
      <c r="J194" t="s">
        <v>220</v>
      </c>
      <c r="R194" s="13">
        <v>14</v>
      </c>
      <c r="S194" s="13" t="s">
        <v>216</v>
      </c>
      <c r="T194" s="13">
        <v>2020</v>
      </c>
      <c r="U194" s="13" t="s">
        <v>307</v>
      </c>
      <c r="AD194" s="44"/>
      <c r="AL194">
        <v>53</v>
      </c>
      <c r="AM194">
        <v>26</v>
      </c>
      <c r="AN194">
        <v>53</v>
      </c>
      <c r="AO194">
        <v>26</v>
      </c>
    </row>
    <row r="195" spans="1:41" x14ac:dyDescent="0.3">
      <c r="A195" s="4">
        <v>187</v>
      </c>
      <c r="B195" s="5">
        <v>44006</v>
      </c>
      <c r="C195" s="4" t="s">
        <v>512</v>
      </c>
      <c r="D195" s="4" t="s">
        <v>9</v>
      </c>
      <c r="E195" s="4" t="s">
        <v>10</v>
      </c>
      <c r="F195" s="6">
        <v>0.16351851851851854</v>
      </c>
      <c r="I195" t="s">
        <v>445</v>
      </c>
      <c r="K195" t="s">
        <v>22</v>
      </c>
      <c r="R195" s="13">
        <v>24</v>
      </c>
      <c r="S195" s="13" t="s">
        <v>216</v>
      </c>
      <c r="T195" s="13">
        <v>2020</v>
      </c>
      <c r="U195" s="13" t="s">
        <v>309</v>
      </c>
      <c r="AD195" s="44"/>
      <c r="AL195">
        <v>55</v>
      </c>
      <c r="AM195">
        <v>28</v>
      </c>
      <c r="AN195">
        <v>55</v>
      </c>
      <c r="AO195">
        <v>28</v>
      </c>
    </row>
    <row r="196" spans="1:41" x14ac:dyDescent="0.3">
      <c r="A196" s="4">
        <v>188</v>
      </c>
      <c r="B196" s="5">
        <v>44009</v>
      </c>
      <c r="C196" s="4" t="s">
        <v>498</v>
      </c>
      <c r="D196" s="4" t="s">
        <v>267</v>
      </c>
      <c r="E196" s="4" t="s">
        <v>10</v>
      </c>
      <c r="F196" s="6">
        <v>0.16148148148148148</v>
      </c>
      <c r="I196" t="s">
        <v>446</v>
      </c>
      <c r="R196" s="13">
        <v>27</v>
      </c>
      <c r="S196" s="13" t="s">
        <v>112</v>
      </c>
      <c r="T196" s="13">
        <v>2020</v>
      </c>
      <c r="U196" s="13" t="s">
        <v>308</v>
      </c>
      <c r="AD196" s="44"/>
      <c r="AL196">
        <v>52</v>
      </c>
      <c r="AM196">
        <v>32</v>
      </c>
      <c r="AN196">
        <v>52</v>
      </c>
      <c r="AO196">
        <v>32</v>
      </c>
    </row>
    <row r="197" spans="1:41" x14ac:dyDescent="0.3">
      <c r="A197" s="4">
        <v>189</v>
      </c>
      <c r="B197" s="5">
        <v>44017</v>
      </c>
      <c r="C197" s="4" t="s">
        <v>499</v>
      </c>
      <c r="D197" s="4" t="s">
        <v>279</v>
      </c>
      <c r="E197" s="4" t="s">
        <v>10</v>
      </c>
      <c r="F197" s="6">
        <v>0.15920138888888888</v>
      </c>
      <c r="I197" t="s">
        <v>447</v>
      </c>
      <c r="J197" t="s">
        <v>276</v>
      </c>
      <c r="K197" t="s">
        <v>85</v>
      </c>
      <c r="R197" s="13">
        <v>5</v>
      </c>
      <c r="S197" s="13" t="s">
        <v>113</v>
      </c>
      <c r="T197" s="13">
        <v>2020</v>
      </c>
      <c r="U197" s="13" t="s">
        <v>307</v>
      </c>
      <c r="AD197" s="44"/>
      <c r="AL197">
        <v>49</v>
      </c>
      <c r="AM197">
        <v>15</v>
      </c>
      <c r="AN197">
        <v>49</v>
      </c>
      <c r="AO197">
        <v>15</v>
      </c>
    </row>
    <row r="198" spans="1:41" x14ac:dyDescent="0.3">
      <c r="A198" s="4">
        <v>190</v>
      </c>
      <c r="B198" s="5">
        <v>44020</v>
      </c>
      <c r="C198" s="4" t="s">
        <v>510</v>
      </c>
      <c r="D198" s="4" t="s">
        <v>256</v>
      </c>
      <c r="E198" s="4" t="s">
        <v>10</v>
      </c>
      <c r="F198" s="6">
        <v>0.15969907407407408</v>
      </c>
      <c r="I198" t="s">
        <v>448</v>
      </c>
      <c r="J198" t="s">
        <v>44</v>
      </c>
      <c r="R198" s="13">
        <v>8</v>
      </c>
      <c r="S198" s="13" t="s">
        <v>113</v>
      </c>
      <c r="T198" s="13">
        <v>2020</v>
      </c>
      <c r="U198" s="13" t="s">
        <v>309</v>
      </c>
      <c r="AD198" s="44"/>
      <c r="AL198">
        <v>49</v>
      </c>
      <c r="AM198">
        <v>58</v>
      </c>
      <c r="AN198">
        <v>49</v>
      </c>
      <c r="AO198">
        <v>58</v>
      </c>
    </row>
    <row r="199" spans="1:41" x14ac:dyDescent="0.3">
      <c r="A199" s="4">
        <v>191</v>
      </c>
      <c r="B199" s="5">
        <v>44021</v>
      </c>
      <c r="C199" s="4" t="s">
        <v>509</v>
      </c>
      <c r="D199" s="4" t="s">
        <v>243</v>
      </c>
      <c r="E199" s="4" t="s">
        <v>10</v>
      </c>
      <c r="F199" s="6">
        <v>0.15531249999999999</v>
      </c>
      <c r="I199" t="s">
        <v>449</v>
      </c>
      <c r="J199" t="s">
        <v>477</v>
      </c>
      <c r="R199" s="13">
        <v>9</v>
      </c>
      <c r="S199" s="13" t="s">
        <v>113</v>
      </c>
      <c r="T199" s="13">
        <v>2020</v>
      </c>
      <c r="U199" s="13" t="s">
        <v>312</v>
      </c>
      <c r="AL199">
        <v>43</v>
      </c>
      <c r="AM199">
        <v>39</v>
      </c>
      <c r="AN199">
        <v>43</v>
      </c>
      <c r="AO199">
        <v>39</v>
      </c>
    </row>
    <row r="200" spans="1:41" x14ac:dyDescent="0.3">
      <c r="A200" s="4">
        <v>192</v>
      </c>
      <c r="B200" s="5">
        <v>44022</v>
      </c>
      <c r="C200" s="4" t="s">
        <v>508</v>
      </c>
      <c r="D200" s="4" t="s">
        <v>297</v>
      </c>
      <c r="E200" s="4" t="s">
        <v>10</v>
      </c>
      <c r="F200" s="6">
        <v>0.15462962962962964</v>
      </c>
      <c r="I200" t="s">
        <v>450</v>
      </c>
      <c r="R200" s="13">
        <v>10</v>
      </c>
      <c r="S200" s="13" t="s">
        <v>113</v>
      </c>
      <c r="T200" s="13">
        <v>2020</v>
      </c>
      <c r="U200" s="13" t="s">
        <v>311</v>
      </c>
      <c r="AL200">
        <v>42</v>
      </c>
      <c r="AM200">
        <v>40</v>
      </c>
      <c r="AN200">
        <v>42</v>
      </c>
      <c r="AO200">
        <v>40</v>
      </c>
    </row>
    <row r="201" spans="1:41" x14ac:dyDescent="0.3">
      <c r="A201" s="4">
        <v>193</v>
      </c>
      <c r="B201" s="5">
        <v>44023</v>
      </c>
      <c r="C201" s="4" t="s">
        <v>506</v>
      </c>
      <c r="D201" s="4" t="s">
        <v>236</v>
      </c>
      <c r="E201" s="4" t="s">
        <v>10</v>
      </c>
      <c r="F201" s="6">
        <v>0.15429398148148146</v>
      </c>
      <c r="I201" t="s">
        <v>451</v>
      </c>
      <c r="J201" t="s">
        <v>222</v>
      </c>
      <c r="R201" s="13">
        <v>11</v>
      </c>
      <c r="S201" s="13" t="s">
        <v>113</v>
      </c>
      <c r="T201" s="13">
        <v>2020</v>
      </c>
      <c r="U201" s="13" t="s">
        <v>308</v>
      </c>
      <c r="AL201">
        <v>42</v>
      </c>
      <c r="AM201">
        <v>11</v>
      </c>
      <c r="AN201">
        <v>42</v>
      </c>
      <c r="AO201">
        <v>11</v>
      </c>
    </row>
    <row r="202" spans="1:41" ht="14.25" customHeight="1" x14ac:dyDescent="0.3">
      <c r="A202" s="4">
        <v>194</v>
      </c>
      <c r="B202" s="5">
        <v>44024</v>
      </c>
      <c r="C202" s="4" t="s">
        <v>505</v>
      </c>
      <c r="D202" s="4" t="s">
        <v>296</v>
      </c>
      <c r="E202" s="4" t="s">
        <v>10</v>
      </c>
      <c r="F202" s="6">
        <v>0.15322916666666667</v>
      </c>
      <c r="I202" t="s">
        <v>458</v>
      </c>
      <c r="K202" t="s">
        <v>645</v>
      </c>
      <c r="R202" s="13">
        <v>12</v>
      </c>
      <c r="S202" s="13" t="s">
        <v>113</v>
      </c>
      <c r="T202" s="13">
        <v>2020</v>
      </c>
      <c r="U202" s="13" t="s">
        <v>307</v>
      </c>
      <c r="AL202">
        <v>40</v>
      </c>
      <c r="AM202">
        <v>39</v>
      </c>
      <c r="AN202">
        <v>40</v>
      </c>
      <c r="AO202">
        <v>39</v>
      </c>
    </row>
    <row r="203" spans="1:41" x14ac:dyDescent="0.3">
      <c r="A203" s="4">
        <v>195</v>
      </c>
      <c r="B203" s="5">
        <v>44030</v>
      </c>
      <c r="C203" s="4" t="s">
        <v>57</v>
      </c>
      <c r="D203" s="4" t="s">
        <v>73</v>
      </c>
      <c r="E203" s="4" t="s">
        <v>10</v>
      </c>
      <c r="F203" s="6">
        <v>0.15745370370370371</v>
      </c>
      <c r="I203" t="s">
        <v>452</v>
      </c>
      <c r="R203" s="13">
        <v>18</v>
      </c>
      <c r="S203" s="13" t="s">
        <v>113</v>
      </c>
      <c r="T203" s="13">
        <v>2020</v>
      </c>
      <c r="U203" s="13" t="s">
        <v>308</v>
      </c>
      <c r="AL203">
        <v>46</v>
      </c>
      <c r="AM203">
        <v>44</v>
      </c>
      <c r="AN203">
        <v>46</v>
      </c>
      <c r="AO203">
        <v>44</v>
      </c>
    </row>
    <row r="204" spans="1:41" x14ac:dyDescent="0.3">
      <c r="A204" s="4">
        <v>196</v>
      </c>
      <c r="B204" s="5">
        <v>44031</v>
      </c>
      <c r="C204" s="4" t="s">
        <v>57</v>
      </c>
      <c r="D204" s="4" t="s">
        <v>73</v>
      </c>
      <c r="E204" s="4" t="s">
        <v>10</v>
      </c>
      <c r="F204" s="6">
        <v>0.15854166666666666</v>
      </c>
      <c r="I204" t="s">
        <v>453</v>
      </c>
      <c r="R204" s="13">
        <v>19</v>
      </c>
      <c r="S204" s="13" t="s">
        <v>113</v>
      </c>
      <c r="T204" s="13">
        <v>2020</v>
      </c>
      <c r="U204" s="13" t="s">
        <v>307</v>
      </c>
      <c r="AL204">
        <v>48</v>
      </c>
      <c r="AM204">
        <v>18</v>
      </c>
      <c r="AN204">
        <v>48</v>
      </c>
      <c r="AO204">
        <v>18</v>
      </c>
    </row>
    <row r="205" spans="1:41" x14ac:dyDescent="0.3">
      <c r="A205" s="4">
        <v>197</v>
      </c>
      <c r="B205" s="5">
        <v>44036</v>
      </c>
      <c r="C205" s="4" t="s">
        <v>529</v>
      </c>
      <c r="D205" s="4" t="s">
        <v>276</v>
      </c>
      <c r="E205" s="4" t="s">
        <v>10</v>
      </c>
      <c r="F205" s="6">
        <v>0.15747685185185187</v>
      </c>
      <c r="I205" t="s">
        <v>454</v>
      </c>
      <c r="R205" s="13">
        <v>24</v>
      </c>
      <c r="S205" s="13" t="s">
        <v>113</v>
      </c>
      <c r="T205" s="13">
        <v>2020</v>
      </c>
      <c r="U205" s="13" t="s">
        <v>311</v>
      </c>
      <c r="AL205">
        <v>46</v>
      </c>
      <c r="AM205">
        <v>46</v>
      </c>
      <c r="AN205">
        <v>46</v>
      </c>
      <c r="AO205">
        <v>46</v>
      </c>
    </row>
    <row r="206" spans="1:41" x14ac:dyDescent="0.3">
      <c r="A206" s="4">
        <v>198</v>
      </c>
      <c r="B206" s="5">
        <v>44038</v>
      </c>
      <c r="C206" s="4" t="s">
        <v>528</v>
      </c>
      <c r="D206" s="4" t="s">
        <v>259</v>
      </c>
      <c r="E206" s="4" t="s">
        <v>10</v>
      </c>
      <c r="F206" s="6">
        <v>0.15182870370370369</v>
      </c>
      <c r="I206" t="s">
        <v>455</v>
      </c>
      <c r="R206" s="13">
        <v>26</v>
      </c>
      <c r="S206" s="13" t="s">
        <v>113</v>
      </c>
      <c r="T206" s="13">
        <v>2020</v>
      </c>
      <c r="U206" s="13" t="s">
        <v>307</v>
      </c>
      <c r="AL206">
        <v>38</v>
      </c>
      <c r="AM206">
        <v>38</v>
      </c>
      <c r="AN206">
        <v>38</v>
      </c>
      <c r="AO206">
        <v>38</v>
      </c>
    </row>
    <row r="207" spans="1:41" x14ac:dyDescent="0.3">
      <c r="A207" s="4">
        <v>199</v>
      </c>
      <c r="B207" s="5">
        <v>44042</v>
      </c>
      <c r="C207" s="4" t="s">
        <v>96</v>
      </c>
      <c r="D207" s="4" t="s">
        <v>250</v>
      </c>
      <c r="E207" s="4" t="s">
        <v>10</v>
      </c>
      <c r="F207" s="6">
        <v>0.16143518518518518</v>
      </c>
      <c r="I207" t="s">
        <v>456</v>
      </c>
      <c r="R207" s="13">
        <v>30</v>
      </c>
      <c r="S207" s="13" t="s">
        <v>113</v>
      </c>
      <c r="T207" s="13">
        <v>2020</v>
      </c>
      <c r="U207" s="13" t="s">
        <v>312</v>
      </c>
      <c r="AL207">
        <v>52</v>
      </c>
      <c r="AM207">
        <v>28</v>
      </c>
      <c r="AN207">
        <v>52</v>
      </c>
      <c r="AO207">
        <v>28</v>
      </c>
    </row>
    <row r="208" spans="1:41" x14ac:dyDescent="0.3">
      <c r="A208" s="4">
        <v>200</v>
      </c>
      <c r="B208" s="5">
        <v>44044</v>
      </c>
      <c r="C208" s="4" t="s">
        <v>530</v>
      </c>
      <c r="D208" s="4" t="s">
        <v>282</v>
      </c>
      <c r="E208" s="4" t="s">
        <v>10</v>
      </c>
      <c r="F208" s="6">
        <v>0.14532407407407408</v>
      </c>
      <c r="I208" t="s">
        <v>457</v>
      </c>
      <c r="R208" s="13">
        <v>1</v>
      </c>
      <c r="S208" s="13" t="s">
        <v>305</v>
      </c>
      <c r="T208" s="13">
        <v>2020</v>
      </c>
      <c r="U208" s="13" t="s">
        <v>308</v>
      </c>
      <c r="AL208">
        <v>29</v>
      </c>
      <c r="AM208">
        <v>16</v>
      </c>
      <c r="AN208">
        <v>29</v>
      </c>
      <c r="AO208">
        <v>16</v>
      </c>
    </row>
    <row r="209" spans="1:41" x14ac:dyDescent="0.3">
      <c r="A209" s="4">
        <v>201</v>
      </c>
      <c r="B209" s="5">
        <v>44051</v>
      </c>
      <c r="C209" s="4" t="s">
        <v>536</v>
      </c>
      <c r="D209" s="4" t="s">
        <v>232</v>
      </c>
      <c r="E209" s="4" t="s">
        <v>10</v>
      </c>
      <c r="F209" s="6">
        <v>0.15439814814814815</v>
      </c>
      <c r="R209" s="13">
        <v>8</v>
      </c>
      <c r="S209" s="13" t="s">
        <v>305</v>
      </c>
      <c r="T209" s="13">
        <v>2020</v>
      </c>
      <c r="U209" s="13" t="s">
        <v>308</v>
      </c>
      <c r="AL209">
        <v>42</v>
      </c>
      <c r="AM209">
        <v>20</v>
      </c>
      <c r="AN209">
        <v>42</v>
      </c>
      <c r="AO209">
        <v>20</v>
      </c>
    </row>
    <row r="210" spans="1:41" x14ac:dyDescent="0.3">
      <c r="A210" s="4">
        <v>202</v>
      </c>
      <c r="B210" s="5">
        <v>44065</v>
      </c>
      <c r="C210" s="4" t="s">
        <v>540</v>
      </c>
      <c r="D210" s="4" t="s">
        <v>241</v>
      </c>
      <c r="E210" s="4" t="s">
        <v>10</v>
      </c>
      <c r="F210" s="6">
        <v>0.16641203703703702</v>
      </c>
      <c r="R210" s="13">
        <v>22</v>
      </c>
      <c r="S210" s="13" t="s">
        <v>305</v>
      </c>
      <c r="T210" s="13">
        <v>2020</v>
      </c>
      <c r="U210" s="13" t="s">
        <v>308</v>
      </c>
      <c r="AL210">
        <v>59</v>
      </c>
      <c r="AM210">
        <v>38</v>
      </c>
      <c r="AN210">
        <v>59</v>
      </c>
      <c r="AO210">
        <v>38</v>
      </c>
    </row>
    <row r="211" spans="1:41" x14ac:dyDescent="0.3">
      <c r="A211" s="4">
        <v>203</v>
      </c>
      <c r="B211" s="5">
        <v>44074</v>
      </c>
      <c r="C211" s="4" t="s">
        <v>544</v>
      </c>
      <c r="D211" s="4" t="s">
        <v>300</v>
      </c>
      <c r="E211" s="4" t="s">
        <v>10</v>
      </c>
      <c r="F211" s="6">
        <v>0.14331018518518518</v>
      </c>
      <c r="R211" s="13">
        <v>31</v>
      </c>
      <c r="S211" s="13" t="s">
        <v>305</v>
      </c>
      <c r="T211" s="13">
        <v>2020</v>
      </c>
      <c r="U211" s="13" t="s">
        <v>310</v>
      </c>
      <c r="AL211">
        <v>26</v>
      </c>
      <c r="AM211">
        <v>22</v>
      </c>
      <c r="AN211">
        <v>26</v>
      </c>
      <c r="AO211">
        <v>22</v>
      </c>
    </row>
    <row r="212" spans="1:41" x14ac:dyDescent="0.3">
      <c r="A212" s="4">
        <v>204</v>
      </c>
      <c r="B212" s="5">
        <v>44086</v>
      </c>
      <c r="C212" s="4" t="s">
        <v>545</v>
      </c>
      <c r="D212" s="4" t="s">
        <v>73</v>
      </c>
      <c r="E212" s="4" t="s">
        <v>10</v>
      </c>
      <c r="F212" s="6">
        <v>0.16064814814814815</v>
      </c>
      <c r="R212" s="13">
        <v>12</v>
      </c>
      <c r="S212" s="13" t="s">
        <v>115</v>
      </c>
      <c r="T212" s="13">
        <v>2020</v>
      </c>
      <c r="U212" s="13" t="s">
        <v>308</v>
      </c>
      <c r="AL212">
        <v>51</v>
      </c>
      <c r="AM212">
        <v>20</v>
      </c>
      <c r="AN212">
        <v>51</v>
      </c>
      <c r="AO212">
        <v>20</v>
      </c>
    </row>
    <row r="213" spans="1:41" x14ac:dyDescent="0.3">
      <c r="A213" s="4">
        <v>205</v>
      </c>
      <c r="B213" s="5">
        <v>44093</v>
      </c>
      <c r="C213" s="4" t="s">
        <v>547</v>
      </c>
      <c r="D213" s="4" t="s">
        <v>252</v>
      </c>
      <c r="E213" s="4" t="s">
        <v>10</v>
      </c>
      <c r="F213" s="6">
        <v>0.15582175925925926</v>
      </c>
      <c r="R213" s="13">
        <v>19</v>
      </c>
      <c r="S213" s="13" t="s">
        <v>115</v>
      </c>
      <c r="T213" s="13">
        <v>2020</v>
      </c>
      <c r="U213" s="13" t="s">
        <v>308</v>
      </c>
      <c r="AL213">
        <v>44</v>
      </c>
      <c r="AM213">
        <v>23</v>
      </c>
      <c r="AN213">
        <v>44</v>
      </c>
      <c r="AO213">
        <v>23</v>
      </c>
    </row>
    <row r="214" spans="1:41" x14ac:dyDescent="0.3">
      <c r="A214" s="4">
        <v>206</v>
      </c>
      <c r="B214" s="5">
        <v>44100</v>
      </c>
      <c r="C214" s="4" t="s">
        <v>530</v>
      </c>
      <c r="D214" s="4" t="s">
        <v>282</v>
      </c>
      <c r="E214" s="4" t="s">
        <v>10</v>
      </c>
      <c r="F214" s="6">
        <v>0.15171296296296297</v>
      </c>
      <c r="R214" s="13">
        <v>26</v>
      </c>
      <c r="S214" s="13" t="s">
        <v>115</v>
      </c>
      <c r="T214" s="13">
        <v>2020</v>
      </c>
      <c r="U214" s="13" t="s">
        <v>308</v>
      </c>
      <c r="AL214">
        <v>38</v>
      </c>
      <c r="AM214">
        <v>28</v>
      </c>
      <c r="AN214">
        <v>38</v>
      </c>
      <c r="AO214">
        <v>28</v>
      </c>
    </row>
    <row r="215" spans="1:41" x14ac:dyDescent="0.3">
      <c r="A215" s="4">
        <v>207</v>
      </c>
      <c r="B215" s="5">
        <v>44108</v>
      </c>
      <c r="C215" s="4" t="s">
        <v>93</v>
      </c>
      <c r="D215" s="4" t="s">
        <v>290</v>
      </c>
      <c r="E215" s="4" t="s">
        <v>10</v>
      </c>
      <c r="F215" s="6">
        <v>0.15525462962962963</v>
      </c>
      <c r="R215" s="13">
        <v>4</v>
      </c>
      <c r="S215" s="13" t="s">
        <v>116</v>
      </c>
      <c r="T215" s="13">
        <v>2020</v>
      </c>
      <c r="U215" s="13" t="s">
        <v>307</v>
      </c>
      <c r="AL215">
        <v>43</v>
      </c>
      <c r="AM215">
        <v>34</v>
      </c>
      <c r="AN215">
        <v>43</v>
      </c>
      <c r="AO215">
        <v>34</v>
      </c>
    </row>
    <row r="216" spans="1:41" x14ac:dyDescent="0.3">
      <c r="A216" s="4">
        <v>208</v>
      </c>
      <c r="B216" s="5">
        <v>44114</v>
      </c>
      <c r="C216" s="4" t="s">
        <v>184</v>
      </c>
      <c r="D216" s="4" t="s">
        <v>132</v>
      </c>
      <c r="E216" s="4" t="s">
        <v>10</v>
      </c>
      <c r="F216" s="6">
        <v>0.15037037037037038</v>
      </c>
      <c r="R216" s="13">
        <v>10</v>
      </c>
      <c r="S216" s="13" t="s">
        <v>116</v>
      </c>
      <c r="T216" s="13">
        <v>2020</v>
      </c>
      <c r="U216" s="13" t="s">
        <v>308</v>
      </c>
      <c r="AL216">
        <v>36</v>
      </c>
      <c r="AM216">
        <v>32</v>
      </c>
      <c r="AN216">
        <v>36</v>
      </c>
      <c r="AO216">
        <v>32</v>
      </c>
    </row>
    <row r="217" spans="1:41" x14ac:dyDescent="0.3">
      <c r="A217" s="4">
        <v>209</v>
      </c>
      <c r="B217" s="5">
        <v>44127</v>
      </c>
      <c r="C217" s="4" t="s">
        <v>549</v>
      </c>
      <c r="D217" s="4" t="s">
        <v>292</v>
      </c>
      <c r="E217" s="4" t="s">
        <v>10</v>
      </c>
      <c r="F217" s="6">
        <v>0.15447916666666667</v>
      </c>
      <c r="R217" s="13">
        <v>23</v>
      </c>
      <c r="S217" s="13" t="s">
        <v>116</v>
      </c>
      <c r="T217" s="13">
        <v>2020</v>
      </c>
      <c r="U217" s="13" t="s">
        <v>311</v>
      </c>
      <c r="AL217">
        <v>42</v>
      </c>
      <c r="AM217">
        <v>27</v>
      </c>
      <c r="AN217">
        <v>42</v>
      </c>
      <c r="AO217">
        <v>27</v>
      </c>
    </row>
    <row r="218" spans="1:41" x14ac:dyDescent="0.3">
      <c r="A218" s="4">
        <v>210</v>
      </c>
      <c r="B218" s="5">
        <v>44128</v>
      </c>
      <c r="C218" s="4" t="s">
        <v>550</v>
      </c>
      <c r="D218" s="4" t="s">
        <v>289</v>
      </c>
      <c r="E218" s="4" t="s">
        <v>10</v>
      </c>
      <c r="F218" s="6">
        <v>0.15884259259259259</v>
      </c>
      <c r="R218" s="13">
        <v>24</v>
      </c>
      <c r="S218" s="13" t="s">
        <v>116</v>
      </c>
      <c r="T218" s="13">
        <v>2020</v>
      </c>
      <c r="U218" s="13" t="s">
        <v>308</v>
      </c>
      <c r="AL218">
        <v>48</v>
      </c>
      <c r="AM218">
        <v>44</v>
      </c>
      <c r="AN218">
        <v>48</v>
      </c>
      <c r="AO218">
        <v>44</v>
      </c>
    </row>
    <row r="219" spans="1:41" x14ac:dyDescent="0.3">
      <c r="A219" s="4">
        <v>211</v>
      </c>
      <c r="B219" s="5">
        <v>44129</v>
      </c>
      <c r="C219" s="4" t="s">
        <v>551</v>
      </c>
      <c r="D219" s="4" t="s">
        <v>229</v>
      </c>
      <c r="E219" s="4" t="s">
        <v>10</v>
      </c>
      <c r="F219" s="6">
        <v>0.15944444444444444</v>
      </c>
      <c r="R219" s="13">
        <v>25</v>
      </c>
      <c r="S219" s="13" t="s">
        <v>116</v>
      </c>
      <c r="T219" s="13">
        <v>2020</v>
      </c>
      <c r="U219" s="13" t="s">
        <v>307</v>
      </c>
      <c r="AL219">
        <v>49</v>
      </c>
      <c r="AM219">
        <v>36</v>
      </c>
      <c r="AN219">
        <v>49</v>
      </c>
      <c r="AO219">
        <v>36</v>
      </c>
    </row>
    <row r="220" spans="1:41" x14ac:dyDescent="0.3">
      <c r="A220" s="4">
        <v>212</v>
      </c>
      <c r="B220" s="5">
        <v>44136</v>
      </c>
      <c r="C220" s="4" t="s">
        <v>554</v>
      </c>
      <c r="D220" s="4" t="s">
        <v>66</v>
      </c>
      <c r="E220" s="4" t="s">
        <v>10</v>
      </c>
      <c r="F220" s="6">
        <v>0.15342592592592594</v>
      </c>
      <c r="R220" s="13">
        <v>1</v>
      </c>
      <c r="S220" s="13" t="s">
        <v>136</v>
      </c>
      <c r="T220" s="13">
        <v>2020</v>
      </c>
      <c r="U220" s="13" t="s">
        <v>307</v>
      </c>
      <c r="AL220">
        <v>40</v>
      </c>
      <c r="AM220">
        <v>56</v>
      </c>
      <c r="AN220">
        <v>40</v>
      </c>
      <c r="AO220">
        <v>56</v>
      </c>
    </row>
    <row r="221" spans="1:41" x14ac:dyDescent="0.3">
      <c r="A221" s="4">
        <v>213</v>
      </c>
      <c r="B221" s="5">
        <v>44142</v>
      </c>
      <c r="C221" s="4" t="s">
        <v>578</v>
      </c>
      <c r="D221" s="4" t="s">
        <v>132</v>
      </c>
      <c r="E221" s="4" t="s">
        <v>10</v>
      </c>
      <c r="F221" s="6">
        <v>0.13790509259259259</v>
      </c>
      <c r="R221" s="13">
        <v>7</v>
      </c>
      <c r="S221" s="13" t="s">
        <v>136</v>
      </c>
      <c r="T221" s="13">
        <v>2020</v>
      </c>
      <c r="U221" s="13" t="s">
        <v>308</v>
      </c>
      <c r="AL221">
        <v>18</v>
      </c>
      <c r="AM221">
        <v>35</v>
      </c>
      <c r="AN221">
        <v>18</v>
      </c>
      <c r="AO221">
        <v>35</v>
      </c>
    </row>
    <row r="222" spans="1:41" x14ac:dyDescent="0.3">
      <c r="A222" s="4">
        <v>214</v>
      </c>
      <c r="B222" s="5">
        <v>44150</v>
      </c>
      <c r="C222" s="4" t="s">
        <v>579</v>
      </c>
      <c r="D222" s="4" t="s">
        <v>285</v>
      </c>
      <c r="E222" s="4" t="s">
        <v>10</v>
      </c>
      <c r="F222" s="6">
        <v>0.15846064814814814</v>
      </c>
      <c r="R222" s="13">
        <v>15</v>
      </c>
      <c r="S222" s="13" t="s">
        <v>136</v>
      </c>
      <c r="T222" s="13">
        <v>2020</v>
      </c>
      <c r="U222" s="13" t="s">
        <v>307</v>
      </c>
      <c r="AL222">
        <v>48</v>
      </c>
      <c r="AM222">
        <v>11</v>
      </c>
      <c r="AN222">
        <v>48</v>
      </c>
      <c r="AO222">
        <v>11</v>
      </c>
    </row>
    <row r="223" spans="1:41" x14ac:dyDescent="0.3">
      <c r="A223" s="4">
        <v>215</v>
      </c>
      <c r="B223" s="5">
        <v>44164</v>
      </c>
      <c r="C223" s="4" t="s">
        <v>580</v>
      </c>
      <c r="D223" s="4" t="s">
        <v>132</v>
      </c>
      <c r="E223" s="4" t="s">
        <v>10</v>
      </c>
      <c r="F223" s="6">
        <v>0.15506944444444445</v>
      </c>
      <c r="R223" s="13">
        <v>29</v>
      </c>
      <c r="S223" s="13" t="s">
        <v>136</v>
      </c>
      <c r="T223" s="13">
        <v>2020</v>
      </c>
      <c r="U223" s="13" t="s">
        <v>307</v>
      </c>
      <c r="AL223">
        <v>43</v>
      </c>
      <c r="AM223">
        <v>18</v>
      </c>
      <c r="AN223">
        <v>43</v>
      </c>
      <c r="AO223">
        <v>18</v>
      </c>
    </row>
    <row r="224" spans="1:41" x14ac:dyDescent="0.3">
      <c r="A224" s="4">
        <v>216</v>
      </c>
      <c r="B224" s="5">
        <v>44177</v>
      </c>
      <c r="C224" s="4" t="s">
        <v>584</v>
      </c>
      <c r="D224" s="4" t="s">
        <v>286</v>
      </c>
      <c r="E224" s="4" t="s">
        <v>10</v>
      </c>
      <c r="F224" s="6">
        <v>0.15877314814814816</v>
      </c>
      <c r="R224" s="13">
        <v>12</v>
      </c>
      <c r="S224" s="13" t="s">
        <v>117</v>
      </c>
      <c r="T224" s="13">
        <v>2020</v>
      </c>
      <c r="U224" s="13" t="s">
        <v>308</v>
      </c>
      <c r="AL224">
        <v>58</v>
      </c>
      <c r="AM224">
        <v>38</v>
      </c>
      <c r="AN224">
        <v>58</v>
      </c>
      <c r="AO224">
        <v>38</v>
      </c>
    </row>
    <row r="225" spans="1:41" x14ac:dyDescent="0.3">
      <c r="A225" s="4">
        <v>217</v>
      </c>
      <c r="B225" s="5">
        <v>44178</v>
      </c>
      <c r="C225" s="4" t="s">
        <v>582</v>
      </c>
      <c r="D225" s="4" t="s">
        <v>264</v>
      </c>
      <c r="E225" s="4" t="s">
        <v>10</v>
      </c>
      <c r="F225" s="6">
        <v>0.16491898148148149</v>
      </c>
      <c r="R225" s="13">
        <v>13</v>
      </c>
      <c r="S225" s="13" t="s">
        <v>117</v>
      </c>
      <c r="T225" s="13">
        <v>2020</v>
      </c>
      <c r="U225" s="13" t="s">
        <v>307</v>
      </c>
      <c r="AL225">
        <v>57</v>
      </c>
      <c r="AM225">
        <v>29</v>
      </c>
      <c r="AN225">
        <v>57</v>
      </c>
      <c r="AO225">
        <v>29</v>
      </c>
    </row>
    <row r="226" spans="1:41" x14ac:dyDescent="0.3">
      <c r="A226" s="4">
        <v>218</v>
      </c>
      <c r="B226" s="5">
        <v>44195</v>
      </c>
      <c r="C226" s="4" t="s">
        <v>585</v>
      </c>
      <c r="D226" s="4" t="s">
        <v>9</v>
      </c>
      <c r="E226" s="4" t="s">
        <v>10</v>
      </c>
      <c r="F226" s="6">
        <v>0.14422453703703705</v>
      </c>
      <c r="R226" s="13">
        <v>30</v>
      </c>
      <c r="S226" s="13" t="s">
        <v>117</v>
      </c>
      <c r="T226" s="13">
        <v>2020</v>
      </c>
      <c r="U226" s="13" t="s">
        <v>309</v>
      </c>
      <c r="AL226">
        <v>27</v>
      </c>
      <c r="AM226">
        <v>41</v>
      </c>
      <c r="AN226">
        <v>27</v>
      </c>
      <c r="AO226">
        <v>41</v>
      </c>
    </row>
    <row r="227" spans="1:41" x14ac:dyDescent="0.3">
      <c r="A227" s="4">
        <v>219</v>
      </c>
      <c r="B227" s="5">
        <v>44262</v>
      </c>
      <c r="C227" s="4" t="s">
        <v>482</v>
      </c>
      <c r="D227" s="4" t="s">
        <v>288</v>
      </c>
      <c r="E227" s="4" t="s">
        <v>10</v>
      </c>
      <c r="F227" s="6">
        <v>0.1607638888888889</v>
      </c>
      <c r="R227" s="13">
        <v>7</v>
      </c>
      <c r="S227" s="13" t="s">
        <v>109</v>
      </c>
      <c r="T227" s="13">
        <v>2021</v>
      </c>
      <c r="U227" s="13" t="s">
        <v>307</v>
      </c>
      <c r="AL227">
        <v>51</v>
      </c>
      <c r="AM227">
        <v>30</v>
      </c>
      <c r="AN227">
        <v>51</v>
      </c>
      <c r="AO227">
        <v>30</v>
      </c>
    </row>
    <row r="228" spans="1:41" x14ac:dyDescent="0.3">
      <c r="A228" s="4">
        <v>220</v>
      </c>
      <c r="B228" s="5">
        <v>44269</v>
      </c>
      <c r="C228" s="4" t="s">
        <v>168</v>
      </c>
      <c r="D228" s="4" t="s">
        <v>97</v>
      </c>
      <c r="E228" s="4" t="s">
        <v>10</v>
      </c>
      <c r="F228" s="6">
        <v>0.1615162037037037</v>
      </c>
      <c r="R228" s="13">
        <v>14</v>
      </c>
      <c r="S228" s="13" t="s">
        <v>109</v>
      </c>
      <c r="T228" s="13">
        <v>2021</v>
      </c>
      <c r="U228" s="13" t="s">
        <v>307</v>
      </c>
      <c r="AL228">
        <v>52</v>
      </c>
      <c r="AM228">
        <v>35</v>
      </c>
      <c r="AN228">
        <v>52</v>
      </c>
      <c r="AO228">
        <v>35</v>
      </c>
    </row>
    <row r="229" spans="1:41" x14ac:dyDescent="0.3">
      <c r="A229" s="4">
        <v>221</v>
      </c>
      <c r="B229" s="5">
        <v>44283</v>
      </c>
      <c r="C229" s="4" t="s">
        <v>589</v>
      </c>
      <c r="D229" s="4" t="s">
        <v>9</v>
      </c>
      <c r="E229" s="4" t="s">
        <v>10</v>
      </c>
      <c r="F229" s="6">
        <v>0.15483796296296296</v>
      </c>
      <c r="R229" s="13">
        <v>28</v>
      </c>
      <c r="S229" s="13" t="s">
        <v>109</v>
      </c>
      <c r="T229" s="13">
        <v>2021</v>
      </c>
      <c r="U229" s="13" t="s">
        <v>307</v>
      </c>
      <c r="AL229">
        <v>42</v>
      </c>
      <c r="AM229">
        <v>58</v>
      </c>
      <c r="AN229">
        <v>42</v>
      </c>
      <c r="AO229">
        <v>58</v>
      </c>
    </row>
    <row r="230" spans="1:41" x14ac:dyDescent="0.3">
      <c r="A230" s="4">
        <v>222</v>
      </c>
      <c r="B230" s="5">
        <v>44287</v>
      </c>
      <c r="C230" s="4" t="s">
        <v>590</v>
      </c>
      <c r="D230" s="4" t="s">
        <v>9</v>
      </c>
      <c r="E230" s="4" t="s">
        <v>10</v>
      </c>
      <c r="F230" s="6">
        <v>0.16043981481481481</v>
      </c>
      <c r="R230" s="13">
        <v>1</v>
      </c>
      <c r="S230" s="13" t="s">
        <v>110</v>
      </c>
      <c r="T230" s="13">
        <v>2021</v>
      </c>
      <c r="U230" s="13" t="s">
        <v>312</v>
      </c>
      <c r="AL230">
        <v>51</v>
      </c>
      <c r="AM230">
        <v>2</v>
      </c>
      <c r="AN230">
        <v>51</v>
      </c>
      <c r="AO230">
        <v>2</v>
      </c>
    </row>
    <row r="231" spans="1:41" x14ac:dyDescent="0.3">
      <c r="A231" s="4">
        <v>223</v>
      </c>
      <c r="B231" s="5">
        <v>44289</v>
      </c>
      <c r="C231" s="4" t="s">
        <v>591</v>
      </c>
      <c r="D231" s="4" t="s">
        <v>260</v>
      </c>
      <c r="E231" s="4" t="s">
        <v>10</v>
      </c>
      <c r="F231" s="6">
        <v>0.16087962962962962</v>
      </c>
      <c r="R231" s="13">
        <v>3</v>
      </c>
      <c r="S231" s="13" t="s">
        <v>110</v>
      </c>
      <c r="T231" s="13">
        <v>2021</v>
      </c>
      <c r="U231" s="13" t="s">
        <v>308</v>
      </c>
      <c r="AL231">
        <v>51</v>
      </c>
      <c r="AM231">
        <v>40</v>
      </c>
      <c r="AN231">
        <v>51</v>
      </c>
      <c r="AO231">
        <v>40</v>
      </c>
    </row>
    <row r="232" spans="1:41" x14ac:dyDescent="0.3">
      <c r="A232" s="4">
        <v>224</v>
      </c>
      <c r="B232" s="5">
        <v>44290</v>
      </c>
      <c r="C232" s="4" t="s">
        <v>591</v>
      </c>
      <c r="D232" s="4" t="s">
        <v>273</v>
      </c>
      <c r="E232" s="4" t="s">
        <v>10</v>
      </c>
      <c r="F232" s="6">
        <v>0.15937500000000002</v>
      </c>
      <c r="R232" s="13">
        <v>4</v>
      </c>
      <c r="S232" s="13" t="s">
        <v>110</v>
      </c>
      <c r="T232" s="13">
        <v>2021</v>
      </c>
      <c r="U232" s="13" t="s">
        <v>307</v>
      </c>
      <c r="AL232">
        <v>49</v>
      </c>
      <c r="AM232">
        <v>30</v>
      </c>
      <c r="AN232">
        <v>49</v>
      </c>
      <c r="AO232">
        <v>30</v>
      </c>
    </row>
    <row r="233" spans="1:41" x14ac:dyDescent="0.3">
      <c r="A233" s="4">
        <v>225</v>
      </c>
      <c r="B233" s="5">
        <v>44675</v>
      </c>
      <c r="C233" s="57" t="s">
        <v>646</v>
      </c>
      <c r="D233" s="4" t="s">
        <v>645</v>
      </c>
      <c r="E233" s="4" t="s">
        <v>341</v>
      </c>
      <c r="F233" s="6">
        <v>0.15280092592592592</v>
      </c>
      <c r="R233" s="13">
        <v>24</v>
      </c>
      <c r="S233" s="13" t="s">
        <v>110</v>
      </c>
      <c r="T233" s="13">
        <v>2022</v>
      </c>
      <c r="U233" s="13" t="s">
        <v>307</v>
      </c>
      <c r="AL233">
        <v>40</v>
      </c>
      <c r="AM233">
        <v>2</v>
      </c>
      <c r="AN233">
        <v>40</v>
      </c>
      <c r="AO233">
        <v>2</v>
      </c>
    </row>
    <row r="234" spans="1:41" x14ac:dyDescent="0.3">
      <c r="A234" s="4">
        <v>226</v>
      </c>
      <c r="B234" s="5">
        <v>44696</v>
      </c>
      <c r="C234" s="57" t="s">
        <v>658</v>
      </c>
      <c r="D234" s="4" t="s">
        <v>9</v>
      </c>
      <c r="E234" s="4" t="s">
        <v>10</v>
      </c>
      <c r="F234" s="6">
        <v>0.15850694444444444</v>
      </c>
      <c r="R234" s="13">
        <v>15</v>
      </c>
      <c r="S234" s="13" t="s">
        <v>111</v>
      </c>
      <c r="T234" s="13">
        <v>2022</v>
      </c>
      <c r="U234" s="13" t="s">
        <v>307</v>
      </c>
      <c r="AL234">
        <v>48</v>
      </c>
      <c r="AM234">
        <v>15</v>
      </c>
      <c r="AN234">
        <v>48</v>
      </c>
      <c r="AO234">
        <v>15</v>
      </c>
    </row>
    <row r="235" spans="1:41" x14ac:dyDescent="0.3">
      <c r="A235" s="4">
        <v>227</v>
      </c>
      <c r="B235" s="5">
        <v>44772</v>
      </c>
      <c r="C235" s="4" t="s">
        <v>656</v>
      </c>
      <c r="D235" s="4" t="s">
        <v>119</v>
      </c>
      <c r="E235" s="4" t="s">
        <v>10</v>
      </c>
      <c r="F235" s="6">
        <v>0.16262731481481482</v>
      </c>
      <c r="J235" s="66"/>
      <c r="R235" s="13">
        <v>30</v>
      </c>
      <c r="S235" s="13" t="s">
        <v>113</v>
      </c>
      <c r="T235" s="13">
        <v>2022</v>
      </c>
      <c r="U235" s="13" t="s">
        <v>308</v>
      </c>
      <c r="AL235">
        <v>54</v>
      </c>
      <c r="AM235">
        <v>11</v>
      </c>
      <c r="AN235">
        <v>54</v>
      </c>
      <c r="AO235">
        <v>11</v>
      </c>
    </row>
    <row r="236" spans="1:41" x14ac:dyDescent="0.3">
      <c r="A236" s="4">
        <v>228</v>
      </c>
      <c r="B236" s="5">
        <v>44780</v>
      </c>
      <c r="C236" s="4" t="s">
        <v>657</v>
      </c>
      <c r="D236" s="4" t="s">
        <v>258</v>
      </c>
      <c r="E236" s="4" t="s">
        <v>10</v>
      </c>
      <c r="F236" s="6">
        <v>0.16043981481481481</v>
      </c>
      <c r="J236" s="66"/>
      <c r="R236" s="13">
        <v>7</v>
      </c>
      <c r="S236" s="13" t="s">
        <v>114</v>
      </c>
      <c r="T236" s="13">
        <v>2022</v>
      </c>
      <c r="U236" s="13" t="s">
        <v>307</v>
      </c>
      <c r="AL236">
        <v>51</v>
      </c>
      <c r="AM236">
        <v>2</v>
      </c>
      <c r="AN236">
        <v>51</v>
      </c>
      <c r="AO236">
        <v>2</v>
      </c>
    </row>
    <row r="237" spans="1:41" x14ac:dyDescent="0.3">
      <c r="A237" s="4">
        <v>229</v>
      </c>
      <c r="B237" s="5">
        <v>44800</v>
      </c>
      <c r="C237" s="4" t="s">
        <v>404</v>
      </c>
      <c r="D237" s="4" t="s">
        <v>271</v>
      </c>
      <c r="E237" s="4" t="s">
        <v>10</v>
      </c>
      <c r="F237" s="6">
        <v>0.17864583333333331</v>
      </c>
      <c r="R237" s="13">
        <v>27</v>
      </c>
      <c r="S237" s="13" t="s">
        <v>114</v>
      </c>
      <c r="T237" s="13">
        <v>2022</v>
      </c>
      <c r="U237" s="13" t="s">
        <v>308</v>
      </c>
      <c r="AL237">
        <v>17</v>
      </c>
      <c r="AM237">
        <v>15</v>
      </c>
    </row>
    <row r="238" spans="1:41" x14ac:dyDescent="0.3">
      <c r="A238" s="4">
        <v>230</v>
      </c>
      <c r="B238" s="5">
        <v>44808</v>
      </c>
      <c r="C238" s="4" t="s">
        <v>659</v>
      </c>
      <c r="D238" s="4" t="s">
        <v>250</v>
      </c>
      <c r="E238" s="4" t="s">
        <v>10</v>
      </c>
      <c r="F238" s="6">
        <v>0.15412037037037038</v>
      </c>
      <c r="R238" s="13">
        <v>4</v>
      </c>
      <c r="S238" s="13" t="s">
        <v>115</v>
      </c>
      <c r="T238" s="13">
        <v>2022</v>
      </c>
      <c r="U238" s="13" t="s">
        <v>307</v>
      </c>
      <c r="AL238">
        <v>41</v>
      </c>
      <c r="AM238">
        <v>56</v>
      </c>
      <c r="AN238">
        <v>41</v>
      </c>
      <c r="AO238">
        <v>56</v>
      </c>
    </row>
    <row r="239" spans="1:41" x14ac:dyDescent="0.3">
      <c r="A239" s="4">
        <v>231</v>
      </c>
      <c r="B239" s="5">
        <v>44822</v>
      </c>
      <c r="C239" s="4" t="s">
        <v>660</v>
      </c>
      <c r="D239" s="4" t="s">
        <v>296</v>
      </c>
      <c r="E239" s="4" t="s">
        <v>10</v>
      </c>
      <c r="F239" s="6">
        <v>0.16613425925925926</v>
      </c>
      <c r="R239" s="13">
        <v>18</v>
      </c>
      <c r="S239" s="13" t="s">
        <v>115</v>
      </c>
      <c r="T239" s="13">
        <v>2022</v>
      </c>
      <c r="U239" s="13" t="s">
        <v>307</v>
      </c>
      <c r="AL239">
        <v>59</v>
      </c>
      <c r="AM239">
        <v>14</v>
      </c>
      <c r="AN239">
        <v>59</v>
      </c>
      <c r="AO239">
        <v>14</v>
      </c>
    </row>
    <row r="240" spans="1:41" x14ac:dyDescent="0.3">
      <c r="A240" s="4">
        <v>232</v>
      </c>
      <c r="B240" s="5">
        <v>44829</v>
      </c>
      <c r="C240" s="4" t="s">
        <v>662</v>
      </c>
      <c r="D240" s="4" t="s">
        <v>220</v>
      </c>
      <c r="E240" s="4" t="s">
        <v>10</v>
      </c>
      <c r="F240" s="6">
        <v>0.16310185185185186</v>
      </c>
      <c r="R240" s="13">
        <v>25</v>
      </c>
      <c r="S240" s="13" t="s">
        <v>115</v>
      </c>
      <c r="T240" s="13">
        <v>2022</v>
      </c>
      <c r="U240" s="13" t="s">
        <v>307</v>
      </c>
      <c r="AL240">
        <v>54</v>
      </c>
      <c r="AM240">
        <v>52</v>
      </c>
      <c r="AN240">
        <v>54</v>
      </c>
      <c r="AO240">
        <v>52</v>
      </c>
    </row>
    <row r="241" spans="1:41" x14ac:dyDescent="0.3">
      <c r="A241" s="4">
        <v>233</v>
      </c>
      <c r="B241" s="5">
        <v>44843</v>
      </c>
      <c r="C241" s="4" t="s">
        <v>184</v>
      </c>
      <c r="D241" s="4" t="s">
        <v>132</v>
      </c>
      <c r="E241" s="4" t="s">
        <v>10</v>
      </c>
      <c r="F241" s="6">
        <v>0.16351851851851854</v>
      </c>
      <c r="J241" s="72"/>
      <c r="R241" s="13">
        <v>9</v>
      </c>
      <c r="S241" s="13" t="s">
        <v>116</v>
      </c>
      <c r="T241" s="13">
        <v>2022</v>
      </c>
      <c r="U241" s="13" t="s">
        <v>307</v>
      </c>
      <c r="AL241">
        <v>55</v>
      </c>
      <c r="AM241">
        <v>28</v>
      </c>
      <c r="AN241">
        <v>55</v>
      </c>
      <c r="AO241">
        <v>28</v>
      </c>
    </row>
    <row r="242" spans="1:41" x14ac:dyDescent="0.3">
      <c r="A242" s="4">
        <v>234</v>
      </c>
      <c r="B242" s="5">
        <v>44864</v>
      </c>
      <c r="C242" s="4" t="s">
        <v>663</v>
      </c>
      <c r="D242" s="4" t="s">
        <v>66</v>
      </c>
      <c r="E242" s="4" t="s">
        <v>10</v>
      </c>
      <c r="F242" s="6">
        <v>0.16844907407407406</v>
      </c>
      <c r="R242" s="13">
        <v>30</v>
      </c>
      <c r="S242" s="13" t="s">
        <v>116</v>
      </c>
      <c r="T242" s="13">
        <v>2022</v>
      </c>
      <c r="U242" s="13" t="s">
        <v>307</v>
      </c>
      <c r="AL242">
        <v>2</v>
      </c>
      <c r="AM242">
        <v>34</v>
      </c>
    </row>
    <row r="243" spans="1:41" x14ac:dyDescent="0.3">
      <c r="A243" s="4">
        <v>235</v>
      </c>
      <c r="B243" s="5">
        <v>44869</v>
      </c>
      <c r="C243" s="4" t="s">
        <v>666</v>
      </c>
      <c r="D243" s="4" t="s">
        <v>295</v>
      </c>
      <c r="E243" s="4" t="s">
        <v>10</v>
      </c>
      <c r="F243" s="6">
        <v>0.16528935185185187</v>
      </c>
      <c r="R243" s="13">
        <v>4</v>
      </c>
      <c r="S243" s="13" t="s">
        <v>136</v>
      </c>
      <c r="T243" s="13">
        <v>2022</v>
      </c>
      <c r="U243" s="13" t="s">
        <v>311</v>
      </c>
      <c r="AL243">
        <v>58</v>
      </c>
      <c r="AM243">
        <v>1</v>
      </c>
      <c r="AN243">
        <v>58</v>
      </c>
      <c r="AO243">
        <v>1</v>
      </c>
    </row>
    <row r="244" spans="1:41" x14ac:dyDescent="0.3">
      <c r="A244" s="4">
        <v>236</v>
      </c>
      <c r="B244" s="5">
        <v>44870</v>
      </c>
      <c r="C244" s="4" t="s">
        <v>667</v>
      </c>
      <c r="D244" s="4" t="s">
        <v>293</v>
      </c>
      <c r="E244" s="4" t="s">
        <v>10</v>
      </c>
      <c r="F244" s="12">
        <v>0.20504629629629631</v>
      </c>
      <c r="R244" s="13">
        <v>5</v>
      </c>
      <c r="S244" s="13" t="s">
        <v>136</v>
      </c>
      <c r="T244" s="13">
        <v>2022</v>
      </c>
      <c r="U244" s="13" t="s">
        <v>308</v>
      </c>
      <c r="AL244">
        <v>55</v>
      </c>
      <c r="AM244">
        <v>16</v>
      </c>
    </row>
    <row r="245" spans="1:41" x14ac:dyDescent="0.3">
      <c r="A245" s="4">
        <v>237</v>
      </c>
      <c r="B245" s="5">
        <v>44871</v>
      </c>
      <c r="C245" s="4" t="s">
        <v>668</v>
      </c>
      <c r="D245" s="4" t="s">
        <v>255</v>
      </c>
      <c r="E245" s="4" t="s">
        <v>10</v>
      </c>
      <c r="F245" s="6">
        <v>0.18591435185185187</v>
      </c>
      <c r="R245" s="13">
        <v>6</v>
      </c>
      <c r="S245" s="13" t="s">
        <v>136</v>
      </c>
      <c r="T245" s="13">
        <v>2022</v>
      </c>
      <c r="U245" s="13" t="s">
        <v>307</v>
      </c>
      <c r="AL245">
        <v>27</v>
      </c>
      <c r="AM245">
        <v>43</v>
      </c>
    </row>
    <row r="246" spans="1:41" x14ac:dyDescent="0.3">
      <c r="A246" s="4">
        <v>238</v>
      </c>
      <c r="B246" s="5">
        <v>44878</v>
      </c>
      <c r="C246" s="4" t="s">
        <v>673</v>
      </c>
      <c r="D246" s="4" t="s">
        <v>36</v>
      </c>
      <c r="E246" s="4" t="s">
        <v>10</v>
      </c>
      <c r="F246" s="6">
        <v>0.16377314814814814</v>
      </c>
      <c r="R246" s="13">
        <v>13</v>
      </c>
      <c r="S246" s="13" t="s">
        <v>136</v>
      </c>
      <c r="T246" s="13">
        <v>2022</v>
      </c>
      <c r="U246" s="13" t="s">
        <v>307</v>
      </c>
      <c r="AL246">
        <v>55</v>
      </c>
      <c r="AM246">
        <v>50</v>
      </c>
      <c r="AN246">
        <v>55</v>
      </c>
      <c r="AO246">
        <v>50</v>
      </c>
    </row>
    <row r="247" spans="1:41" x14ac:dyDescent="0.3">
      <c r="A247" s="4">
        <v>239</v>
      </c>
      <c r="B247" s="5">
        <v>44885</v>
      </c>
      <c r="C247" s="4" t="s">
        <v>664</v>
      </c>
      <c r="D247" s="4" t="s">
        <v>132</v>
      </c>
      <c r="E247" s="4" t="s">
        <v>10</v>
      </c>
      <c r="F247" s="6">
        <v>0.16995370370370369</v>
      </c>
      <c r="R247" s="13">
        <v>20</v>
      </c>
      <c r="S247" s="13" t="s">
        <v>136</v>
      </c>
      <c r="T247" s="13">
        <v>2022</v>
      </c>
      <c r="U247" s="13" t="s">
        <v>307</v>
      </c>
      <c r="AL247">
        <v>4</v>
      </c>
      <c r="AM247">
        <v>44</v>
      </c>
    </row>
    <row r="248" spans="1:41" x14ac:dyDescent="0.3">
      <c r="A248" s="4">
        <v>240</v>
      </c>
      <c r="B248" s="5">
        <v>44892</v>
      </c>
      <c r="C248" s="4" t="s">
        <v>676</v>
      </c>
      <c r="D248" s="4" t="s">
        <v>235</v>
      </c>
      <c r="E248" s="4" t="s">
        <v>10</v>
      </c>
      <c r="F248" s="6">
        <v>0.16255787037037037</v>
      </c>
      <c r="R248" s="13">
        <v>27</v>
      </c>
      <c r="S248" s="13" t="s">
        <v>136</v>
      </c>
      <c r="T248" s="13">
        <v>2022</v>
      </c>
      <c r="U248" s="13" t="s">
        <v>307</v>
      </c>
      <c r="AL248">
        <v>54</v>
      </c>
      <c r="AM248">
        <v>5</v>
      </c>
      <c r="AN248">
        <v>54</v>
      </c>
      <c r="AO248">
        <v>5</v>
      </c>
    </row>
    <row r="249" spans="1:41" x14ac:dyDescent="0.3">
      <c r="A249" s="4">
        <v>241</v>
      </c>
      <c r="B249" s="5">
        <v>44899</v>
      </c>
      <c r="C249" s="4" t="s">
        <v>678</v>
      </c>
      <c r="D249" s="4" t="s">
        <v>257</v>
      </c>
      <c r="E249" s="4" t="s">
        <v>10</v>
      </c>
      <c r="F249" s="6">
        <v>0.1630324074074074</v>
      </c>
      <c r="R249" s="13">
        <v>4</v>
      </c>
      <c r="S249" s="13" t="s">
        <v>117</v>
      </c>
      <c r="T249" s="13">
        <v>2022</v>
      </c>
      <c r="U249" s="13" t="s">
        <v>307</v>
      </c>
      <c r="AL249">
        <v>54</v>
      </c>
      <c r="AM249">
        <v>46</v>
      </c>
      <c r="AN249">
        <v>54</v>
      </c>
      <c r="AO249">
        <v>46</v>
      </c>
    </row>
    <row r="250" spans="1:41" x14ac:dyDescent="0.3">
      <c r="A250" s="4">
        <v>242</v>
      </c>
      <c r="B250" s="5">
        <v>44906</v>
      </c>
      <c r="C250" s="4" t="s">
        <v>679</v>
      </c>
      <c r="D250" s="4" t="s">
        <v>267</v>
      </c>
      <c r="E250" s="4" t="s">
        <v>10</v>
      </c>
      <c r="F250" s="6">
        <v>0.14497685185185186</v>
      </c>
      <c r="R250" s="13">
        <v>11</v>
      </c>
      <c r="S250" s="13" t="s">
        <v>117</v>
      </c>
      <c r="T250" s="13">
        <v>2022</v>
      </c>
      <c r="U250" s="13" t="s">
        <v>307</v>
      </c>
      <c r="AL250">
        <v>28</v>
      </c>
      <c r="AM250">
        <v>46</v>
      </c>
      <c r="AN250">
        <v>28</v>
      </c>
      <c r="AO250">
        <v>46</v>
      </c>
    </row>
    <row r="251" spans="1:41" x14ac:dyDescent="0.3">
      <c r="A251" s="4">
        <v>243</v>
      </c>
      <c r="B251" s="5">
        <v>44913</v>
      </c>
      <c r="C251" s="4" t="s">
        <v>680</v>
      </c>
      <c r="D251" s="4" t="s">
        <v>225</v>
      </c>
      <c r="E251" s="4" t="s">
        <v>10</v>
      </c>
      <c r="F251" s="6">
        <v>0.16078703703703703</v>
      </c>
      <c r="R251" s="13">
        <v>19</v>
      </c>
      <c r="S251" s="13" t="s">
        <v>117</v>
      </c>
      <c r="T251" s="13">
        <v>2022</v>
      </c>
      <c r="U251" s="13" t="s">
        <v>307</v>
      </c>
      <c r="AL251">
        <v>51</v>
      </c>
      <c r="AM251">
        <v>32</v>
      </c>
      <c r="AN251">
        <v>51</v>
      </c>
      <c r="AO251">
        <v>32</v>
      </c>
    </row>
    <row r="252" spans="1:41" x14ac:dyDescent="0.3">
      <c r="A252" s="4">
        <v>244</v>
      </c>
      <c r="B252" s="5">
        <v>44918</v>
      </c>
      <c r="C252" s="4" t="s">
        <v>674</v>
      </c>
      <c r="D252" s="4" t="s">
        <v>287</v>
      </c>
      <c r="E252" s="4" t="s">
        <v>10</v>
      </c>
      <c r="F252" s="6">
        <v>0.16241898148148148</v>
      </c>
      <c r="R252" s="13">
        <v>23</v>
      </c>
      <c r="S252" s="13" t="s">
        <v>117</v>
      </c>
      <c r="T252" s="13">
        <v>2022</v>
      </c>
      <c r="U252" s="13" t="s">
        <v>311</v>
      </c>
      <c r="AL252">
        <v>53</v>
      </c>
      <c r="AM252">
        <v>53</v>
      </c>
      <c r="AN252">
        <v>53</v>
      </c>
      <c r="AO252">
        <v>53</v>
      </c>
    </row>
    <row r="253" spans="1:41" x14ac:dyDescent="0.3">
      <c r="A253" s="4">
        <v>245</v>
      </c>
      <c r="B253" s="5">
        <v>44923</v>
      </c>
      <c r="C253" s="4" t="s">
        <v>681</v>
      </c>
      <c r="D253" s="4" t="s">
        <v>185</v>
      </c>
      <c r="E253" s="4" t="s">
        <v>10</v>
      </c>
      <c r="F253" s="6">
        <v>0.13180555555555556</v>
      </c>
      <c r="R253" s="13">
        <v>26</v>
      </c>
      <c r="S253" s="13" t="s">
        <v>117</v>
      </c>
      <c r="T253" s="13">
        <v>2022</v>
      </c>
      <c r="U253" s="13" t="s">
        <v>310</v>
      </c>
      <c r="AL253">
        <v>9</v>
      </c>
      <c r="AM253">
        <v>48</v>
      </c>
      <c r="AN253">
        <v>9</v>
      </c>
      <c r="AO253">
        <v>48</v>
      </c>
    </row>
    <row r="254" spans="1:41" x14ac:dyDescent="0.3">
      <c r="A254" s="4">
        <v>246</v>
      </c>
      <c r="B254" s="5">
        <v>44940</v>
      </c>
      <c r="C254" s="4" t="s">
        <v>781</v>
      </c>
      <c r="D254" s="4" t="s">
        <v>233</v>
      </c>
      <c r="E254" s="4" t="s">
        <v>10</v>
      </c>
      <c r="F254" s="6">
        <v>0.17752314814814815</v>
      </c>
      <c r="R254" s="13">
        <v>14</v>
      </c>
      <c r="S254" s="13" t="s">
        <v>107</v>
      </c>
      <c r="T254" s="13">
        <v>2023</v>
      </c>
      <c r="U254" s="13" t="s">
        <v>308</v>
      </c>
      <c r="AL254">
        <v>15</v>
      </c>
      <c r="AM254">
        <v>38</v>
      </c>
    </row>
    <row r="255" spans="1:41" x14ac:dyDescent="0.3">
      <c r="A255" s="4">
        <v>247</v>
      </c>
      <c r="B255" s="5">
        <v>44948</v>
      </c>
      <c r="C255" s="4" t="s">
        <v>168</v>
      </c>
      <c r="D255" s="4" t="s">
        <v>97</v>
      </c>
      <c r="E255" s="4" t="s">
        <v>10</v>
      </c>
      <c r="F255" s="6">
        <v>0.15949074074074074</v>
      </c>
      <c r="R255" s="13">
        <v>22</v>
      </c>
      <c r="S255" s="13" t="s">
        <v>107</v>
      </c>
      <c r="T255" s="13">
        <v>2023</v>
      </c>
      <c r="U255" s="13" t="s">
        <v>307</v>
      </c>
      <c r="AL255">
        <v>49</v>
      </c>
      <c r="AM255">
        <v>40</v>
      </c>
      <c r="AN255">
        <v>49</v>
      </c>
      <c r="AO255">
        <v>40</v>
      </c>
    </row>
    <row r="256" spans="1:41" x14ac:dyDescent="0.3">
      <c r="A256" s="4">
        <v>248</v>
      </c>
      <c r="B256" s="5">
        <v>44955</v>
      </c>
      <c r="C256" s="4" t="s">
        <v>682</v>
      </c>
      <c r="D256" s="4" t="s">
        <v>290</v>
      </c>
      <c r="E256" s="4" t="s">
        <v>10</v>
      </c>
      <c r="F256" s="6">
        <v>0.16246527777777778</v>
      </c>
      <c r="R256" s="13">
        <v>29</v>
      </c>
      <c r="S256" s="13" t="s">
        <v>107</v>
      </c>
      <c r="T256" s="13">
        <v>2023</v>
      </c>
      <c r="U256" s="13" t="s">
        <v>307</v>
      </c>
      <c r="AL256">
        <v>53</v>
      </c>
      <c r="AM256">
        <v>57</v>
      </c>
      <c r="AN256">
        <v>53</v>
      </c>
      <c r="AO256">
        <v>57</v>
      </c>
    </row>
    <row r="257" spans="1:41" x14ac:dyDescent="0.3">
      <c r="A257" s="4">
        <v>249</v>
      </c>
      <c r="B257" s="5">
        <v>44969</v>
      </c>
      <c r="C257" s="4" t="s">
        <v>683</v>
      </c>
      <c r="D257" s="4" t="s">
        <v>262</v>
      </c>
      <c r="E257" s="4" t="s">
        <v>10</v>
      </c>
      <c r="F257" s="6">
        <v>0.16503472222222224</v>
      </c>
      <c r="R257" s="13">
        <v>12</v>
      </c>
      <c r="S257" s="13" t="s">
        <v>108</v>
      </c>
      <c r="T257" s="13">
        <v>2023</v>
      </c>
      <c r="U257" s="13" t="s">
        <v>307</v>
      </c>
      <c r="AL257">
        <v>57</v>
      </c>
      <c r="AM257">
        <v>39</v>
      </c>
      <c r="AN257">
        <v>57</v>
      </c>
      <c r="AO257">
        <v>39</v>
      </c>
    </row>
    <row r="258" spans="1:41" x14ac:dyDescent="0.3">
      <c r="A258" s="4">
        <v>250</v>
      </c>
      <c r="B258" s="5">
        <v>44976</v>
      </c>
      <c r="C258" s="4" t="s">
        <v>482</v>
      </c>
      <c r="D258" s="4" t="s">
        <v>288</v>
      </c>
      <c r="E258" s="4" t="s">
        <v>10</v>
      </c>
      <c r="F258" s="6">
        <v>0.16405092592592593</v>
      </c>
      <c r="R258" s="13">
        <v>19</v>
      </c>
      <c r="S258" s="13" t="s">
        <v>108</v>
      </c>
      <c r="T258" s="13">
        <v>2023</v>
      </c>
      <c r="U258" s="13" t="s">
        <v>307</v>
      </c>
      <c r="AL258">
        <v>56</v>
      </c>
      <c r="AM258">
        <v>14</v>
      </c>
      <c r="AN258">
        <v>56</v>
      </c>
      <c r="AO258">
        <v>14</v>
      </c>
    </row>
    <row r="259" spans="1:41" x14ac:dyDescent="0.3">
      <c r="A259" s="4">
        <v>251</v>
      </c>
      <c r="B259" s="5">
        <v>44982</v>
      </c>
      <c r="C259" s="4" t="s">
        <v>684</v>
      </c>
      <c r="D259" s="4" t="s">
        <v>286</v>
      </c>
      <c r="E259" s="4" t="s">
        <v>10</v>
      </c>
      <c r="F259" s="6">
        <v>0.16197916666666667</v>
      </c>
      <c r="R259" s="13">
        <v>25</v>
      </c>
      <c r="S259" s="13" t="s">
        <v>108</v>
      </c>
      <c r="T259" s="13">
        <v>2023</v>
      </c>
      <c r="U259" s="13" t="s">
        <v>308</v>
      </c>
      <c r="AL259">
        <v>53</v>
      </c>
      <c r="AM259">
        <v>15</v>
      </c>
      <c r="AN259">
        <v>53</v>
      </c>
      <c r="AO259">
        <v>15</v>
      </c>
    </row>
    <row r="260" spans="1:41" x14ac:dyDescent="0.3">
      <c r="A260" s="4">
        <v>252</v>
      </c>
      <c r="B260" s="5">
        <v>44990</v>
      </c>
      <c r="C260" s="4" t="s">
        <v>693</v>
      </c>
      <c r="D260" s="4" t="s">
        <v>185</v>
      </c>
      <c r="E260" s="4" t="s">
        <v>10</v>
      </c>
      <c r="F260" s="6">
        <v>0.16430555555555557</v>
      </c>
      <c r="R260" s="13">
        <v>5</v>
      </c>
      <c r="S260" s="13" t="s">
        <v>109</v>
      </c>
      <c r="T260" s="13">
        <v>2023</v>
      </c>
      <c r="U260" s="13" t="s">
        <v>307</v>
      </c>
      <c r="AL260">
        <v>56</v>
      </c>
      <c r="AM260">
        <v>36</v>
      </c>
      <c r="AN260">
        <v>56</v>
      </c>
      <c r="AO260">
        <v>36</v>
      </c>
    </row>
    <row r="261" spans="1:41" x14ac:dyDescent="0.3">
      <c r="A261" s="4">
        <v>253</v>
      </c>
      <c r="B261" s="5">
        <v>44997</v>
      </c>
      <c r="C261" s="4" t="s">
        <v>512</v>
      </c>
      <c r="D261" s="4" t="s">
        <v>9</v>
      </c>
      <c r="E261" s="4" t="s">
        <v>10</v>
      </c>
      <c r="F261" s="6">
        <v>0.16170138888888888</v>
      </c>
      <c r="R261" s="13">
        <v>13</v>
      </c>
      <c r="S261" s="13" t="s">
        <v>109</v>
      </c>
      <c r="T261" s="13">
        <v>2023</v>
      </c>
      <c r="U261" s="13" t="s">
        <v>307</v>
      </c>
      <c r="AL261">
        <v>52</v>
      </c>
      <c r="AM261">
        <v>51</v>
      </c>
      <c r="AN261">
        <v>52</v>
      </c>
      <c r="AO261">
        <v>51</v>
      </c>
    </row>
    <row r="262" spans="1:41" x14ac:dyDescent="0.3">
      <c r="A262" s="4">
        <v>254</v>
      </c>
      <c r="B262" s="5">
        <v>45003</v>
      </c>
      <c r="C262" s="4" t="s">
        <v>691</v>
      </c>
      <c r="D262" s="4" t="s">
        <v>284</v>
      </c>
      <c r="E262" s="4" t="s">
        <v>10</v>
      </c>
      <c r="F262" s="6">
        <v>0.15990740740740741</v>
      </c>
      <c r="R262" s="13">
        <v>18</v>
      </c>
      <c r="S262" s="13" t="s">
        <v>109</v>
      </c>
      <c r="T262" s="13">
        <v>2023</v>
      </c>
      <c r="U262" s="13" t="s">
        <v>307</v>
      </c>
      <c r="AL262">
        <v>50</v>
      </c>
      <c r="AM262">
        <v>16</v>
      </c>
      <c r="AN262">
        <v>50</v>
      </c>
      <c r="AO262">
        <v>16</v>
      </c>
    </row>
    <row r="263" spans="1:41" x14ac:dyDescent="0.3">
      <c r="A263" s="4">
        <v>255</v>
      </c>
      <c r="B263" s="5">
        <v>45009</v>
      </c>
      <c r="C263" s="4" t="s">
        <v>687</v>
      </c>
      <c r="D263" s="4" t="s">
        <v>286</v>
      </c>
      <c r="E263" s="4" t="s">
        <v>10</v>
      </c>
      <c r="F263" s="6">
        <v>0.16740740740740742</v>
      </c>
      <c r="R263" s="13">
        <v>24</v>
      </c>
      <c r="S263" s="13" t="s">
        <v>169</v>
      </c>
      <c r="T263" s="13">
        <v>2023</v>
      </c>
      <c r="U263" s="13" t="s">
        <v>311</v>
      </c>
      <c r="AL263">
        <v>1</v>
      </c>
      <c r="AM263">
        <v>4</v>
      </c>
    </row>
    <row r="264" spans="1:41" x14ac:dyDescent="0.3">
      <c r="A264" s="4">
        <v>256</v>
      </c>
      <c r="B264" s="5">
        <v>45010</v>
      </c>
      <c r="C264" s="4" t="s">
        <v>688</v>
      </c>
      <c r="D264" s="4" t="s">
        <v>285</v>
      </c>
      <c r="E264" s="4" t="s">
        <v>10</v>
      </c>
      <c r="F264" s="6">
        <v>0.18158564814814815</v>
      </c>
      <c r="R264" s="13">
        <v>25</v>
      </c>
      <c r="S264" s="13" t="s">
        <v>169</v>
      </c>
      <c r="T264" s="13">
        <v>2023</v>
      </c>
      <c r="U264" s="13" t="s">
        <v>308</v>
      </c>
      <c r="AL264">
        <v>21</v>
      </c>
      <c r="AM264">
        <v>29</v>
      </c>
    </row>
    <row r="265" spans="1:41" x14ac:dyDescent="0.3">
      <c r="A265" s="4">
        <v>257</v>
      </c>
      <c r="B265" s="5">
        <v>45011</v>
      </c>
      <c r="C265" s="4" t="s">
        <v>689</v>
      </c>
      <c r="D265" s="4" t="s">
        <v>249</v>
      </c>
      <c r="E265" s="4" t="s">
        <v>10</v>
      </c>
      <c r="F265" s="6">
        <v>0.18451388888888889</v>
      </c>
      <c r="R265" s="13">
        <v>26</v>
      </c>
      <c r="S265" s="13" t="s">
        <v>169</v>
      </c>
      <c r="T265" s="13">
        <v>2023</v>
      </c>
      <c r="U265" s="13" t="s">
        <v>307</v>
      </c>
      <c r="AL265">
        <v>25</v>
      </c>
      <c r="AM265">
        <v>42</v>
      </c>
    </row>
    <row r="266" spans="1:41" x14ac:dyDescent="0.3">
      <c r="A266" s="4">
        <v>258</v>
      </c>
      <c r="B266" s="5">
        <v>45022</v>
      </c>
      <c r="C266" s="4" t="s">
        <v>696</v>
      </c>
      <c r="D266" s="4" t="s">
        <v>247</v>
      </c>
      <c r="E266" s="4" t="s">
        <v>10</v>
      </c>
      <c r="F266" s="6">
        <v>0.15</v>
      </c>
      <c r="R266" s="13">
        <v>6</v>
      </c>
      <c r="S266" s="13" t="s">
        <v>717</v>
      </c>
      <c r="T266" s="13">
        <v>2023</v>
      </c>
      <c r="U266" s="13" t="s">
        <v>312</v>
      </c>
      <c r="AL266">
        <v>36</v>
      </c>
      <c r="AM266">
        <v>0</v>
      </c>
      <c r="AN266">
        <v>36</v>
      </c>
      <c r="AO266">
        <v>0</v>
      </c>
    </row>
    <row r="267" spans="1:41" x14ac:dyDescent="0.3">
      <c r="A267" s="4">
        <v>259</v>
      </c>
      <c r="B267" s="5">
        <v>45039</v>
      </c>
      <c r="C267" s="57" t="s">
        <v>686</v>
      </c>
      <c r="D267" s="4" t="s">
        <v>697</v>
      </c>
      <c r="E267" s="4" t="s">
        <v>354</v>
      </c>
      <c r="F267" s="6">
        <v>0.12827546296296297</v>
      </c>
      <c r="R267" s="13">
        <v>23</v>
      </c>
      <c r="S267" s="13" t="s">
        <v>717</v>
      </c>
      <c r="T267" s="13">
        <v>2023</v>
      </c>
      <c r="U267" s="13" t="s">
        <v>307</v>
      </c>
      <c r="AL267">
        <v>4</v>
      </c>
      <c r="AM267">
        <v>43</v>
      </c>
      <c r="AN267">
        <v>4</v>
      </c>
      <c r="AO267">
        <v>43</v>
      </c>
    </row>
    <row r="268" spans="1:41" x14ac:dyDescent="0.3">
      <c r="A268" s="4">
        <v>260</v>
      </c>
      <c r="B268" s="5">
        <v>45051</v>
      </c>
      <c r="C268" s="4" t="s">
        <v>729</v>
      </c>
      <c r="D268" s="4" t="s">
        <v>229</v>
      </c>
      <c r="E268" s="4" t="s">
        <v>10</v>
      </c>
      <c r="F268" s="6">
        <v>0.15414351851851851</v>
      </c>
      <c r="R268" s="13">
        <v>5</v>
      </c>
      <c r="S268" s="13" t="s">
        <v>111</v>
      </c>
      <c r="T268" s="13">
        <v>2023</v>
      </c>
      <c r="U268" s="13" t="s">
        <v>311</v>
      </c>
      <c r="AL268">
        <v>41</v>
      </c>
      <c r="AM268">
        <v>58</v>
      </c>
      <c r="AN268">
        <v>41</v>
      </c>
      <c r="AO268">
        <v>58</v>
      </c>
    </row>
    <row r="269" spans="1:41" x14ac:dyDescent="0.3">
      <c r="A269" s="4">
        <v>261</v>
      </c>
      <c r="B269" s="5">
        <v>45060</v>
      </c>
      <c r="C269" s="57" t="s">
        <v>8</v>
      </c>
      <c r="D269" s="4" t="s">
        <v>9</v>
      </c>
      <c r="E269" s="4" t="s">
        <v>10</v>
      </c>
      <c r="F269" s="6">
        <v>0.15063657407407408</v>
      </c>
      <c r="R269" s="13">
        <v>14</v>
      </c>
      <c r="S269" s="13" t="s">
        <v>111</v>
      </c>
      <c r="T269" s="13">
        <v>2023</v>
      </c>
      <c r="U269" s="13" t="s">
        <v>307</v>
      </c>
      <c r="AL269">
        <v>36</v>
      </c>
      <c r="AM269">
        <v>55</v>
      </c>
      <c r="AN269">
        <v>36</v>
      </c>
      <c r="AO269">
        <v>55</v>
      </c>
    </row>
    <row r="270" spans="1:41" x14ac:dyDescent="0.3">
      <c r="A270" s="4">
        <v>262</v>
      </c>
      <c r="B270" s="5">
        <v>45065</v>
      </c>
      <c r="C270" s="4" t="s">
        <v>93</v>
      </c>
      <c r="D270" s="4" t="s">
        <v>94</v>
      </c>
      <c r="E270" s="4" t="s">
        <v>10</v>
      </c>
      <c r="F270" s="6">
        <v>0.14458333333333331</v>
      </c>
      <c r="R270" s="13">
        <v>19</v>
      </c>
      <c r="S270" s="13" t="s">
        <v>111</v>
      </c>
      <c r="T270" s="13">
        <v>2023</v>
      </c>
      <c r="U270" s="13" t="s">
        <v>311</v>
      </c>
      <c r="AL270">
        <v>28</v>
      </c>
      <c r="AM270">
        <v>12</v>
      </c>
      <c r="AN270">
        <v>28</v>
      </c>
      <c r="AO270">
        <v>12</v>
      </c>
    </row>
    <row r="271" spans="1:41" x14ac:dyDescent="0.3">
      <c r="A271" s="4">
        <v>263</v>
      </c>
      <c r="B271" s="5">
        <v>45074</v>
      </c>
      <c r="C271" s="4" t="s">
        <v>730</v>
      </c>
      <c r="D271" s="4" t="s">
        <v>283</v>
      </c>
      <c r="E271" s="4" t="s">
        <v>10</v>
      </c>
      <c r="F271" s="6">
        <v>0.15528935185185186</v>
      </c>
      <c r="R271" s="13">
        <v>28</v>
      </c>
      <c r="S271" s="13" t="s">
        <v>111</v>
      </c>
      <c r="T271" s="13">
        <v>2023</v>
      </c>
      <c r="U271" s="13" t="s">
        <v>307</v>
      </c>
      <c r="AL271">
        <v>43</v>
      </c>
      <c r="AM271">
        <v>37</v>
      </c>
      <c r="AN271">
        <v>43</v>
      </c>
      <c r="AO271">
        <v>37</v>
      </c>
    </row>
    <row r="272" spans="1:41" x14ac:dyDescent="0.3">
      <c r="A272" s="4">
        <v>264</v>
      </c>
      <c r="B272" s="5">
        <v>45080</v>
      </c>
      <c r="C272" s="4" t="s">
        <v>731</v>
      </c>
      <c r="D272" s="4" t="s">
        <v>276</v>
      </c>
      <c r="E272" s="4" t="s">
        <v>10</v>
      </c>
      <c r="F272" s="6">
        <v>0.13223379629629631</v>
      </c>
      <c r="R272" s="13">
        <v>3</v>
      </c>
      <c r="S272" s="13" t="s">
        <v>112</v>
      </c>
      <c r="T272" s="13">
        <v>2023</v>
      </c>
      <c r="U272" s="13" t="s">
        <v>308</v>
      </c>
      <c r="AL272">
        <v>10</v>
      </c>
      <c r="AM272">
        <v>25</v>
      </c>
      <c r="AN272">
        <v>10</v>
      </c>
      <c r="AO272">
        <v>25</v>
      </c>
    </row>
    <row r="273" spans="1:41" x14ac:dyDescent="0.3">
      <c r="A273" s="4">
        <v>265</v>
      </c>
      <c r="B273" s="5">
        <v>45087</v>
      </c>
      <c r="C273" s="4" t="s">
        <v>152</v>
      </c>
      <c r="D273" s="4" t="s">
        <v>244</v>
      </c>
      <c r="E273" s="4" t="s">
        <v>10</v>
      </c>
      <c r="F273" s="6">
        <v>0.15671296296296297</v>
      </c>
      <c r="R273" s="13">
        <v>10</v>
      </c>
      <c r="S273" s="13" t="s">
        <v>112</v>
      </c>
      <c r="T273" s="13">
        <v>2023</v>
      </c>
      <c r="U273" s="13" t="s">
        <v>308</v>
      </c>
      <c r="AL273">
        <v>45</v>
      </c>
      <c r="AM273">
        <v>40</v>
      </c>
      <c r="AN273">
        <v>45</v>
      </c>
      <c r="AO273">
        <v>40</v>
      </c>
    </row>
    <row r="274" spans="1:41" x14ac:dyDescent="0.3">
      <c r="A274" s="4">
        <v>266</v>
      </c>
      <c r="B274" s="5">
        <v>45101</v>
      </c>
      <c r="C274" s="4" t="s">
        <v>736</v>
      </c>
      <c r="D274" s="4" t="s">
        <v>257</v>
      </c>
      <c r="E274" s="4" t="s">
        <v>10</v>
      </c>
      <c r="F274" s="6">
        <v>0.17824074074074073</v>
      </c>
      <c r="R274" s="13">
        <v>24</v>
      </c>
      <c r="S274" s="13" t="s">
        <v>216</v>
      </c>
      <c r="T274" s="13">
        <v>2023</v>
      </c>
      <c r="U274" s="13" t="s">
        <v>308</v>
      </c>
      <c r="AL274">
        <v>16</v>
      </c>
      <c r="AM274">
        <v>40</v>
      </c>
    </row>
    <row r="275" spans="1:41" x14ac:dyDescent="0.3">
      <c r="A275" s="4">
        <v>267</v>
      </c>
      <c r="B275" s="5">
        <v>45109</v>
      </c>
      <c r="C275" s="4" t="s">
        <v>738</v>
      </c>
      <c r="D275" s="4" t="s">
        <v>252</v>
      </c>
      <c r="E275" s="4" t="s">
        <v>10</v>
      </c>
      <c r="F275" s="6">
        <v>0.17655092592592592</v>
      </c>
      <c r="R275" s="13">
        <v>2</v>
      </c>
      <c r="S275" s="13" t="s">
        <v>113</v>
      </c>
      <c r="T275" s="13">
        <v>2023</v>
      </c>
      <c r="U275" s="13" t="s">
        <v>307</v>
      </c>
      <c r="AL275">
        <v>14</v>
      </c>
      <c r="AM275">
        <v>14</v>
      </c>
    </row>
    <row r="276" spans="1:41" x14ac:dyDescent="0.3">
      <c r="A276" s="4">
        <v>268</v>
      </c>
      <c r="B276" s="5">
        <v>37808</v>
      </c>
      <c r="C276" s="4" t="s">
        <v>732</v>
      </c>
      <c r="D276" s="4" t="s">
        <v>44</v>
      </c>
      <c r="E276" s="4" t="s">
        <v>10</v>
      </c>
      <c r="F276" s="6">
        <v>0.18726851851851853</v>
      </c>
      <c r="R276" s="13">
        <v>6</v>
      </c>
      <c r="S276" s="13" t="s">
        <v>113</v>
      </c>
      <c r="T276" s="13">
        <v>2023</v>
      </c>
      <c r="U276" s="13" t="s">
        <v>312</v>
      </c>
      <c r="AL276">
        <v>29</v>
      </c>
      <c r="AM276">
        <v>40</v>
      </c>
    </row>
    <row r="277" spans="1:41" x14ac:dyDescent="0.3">
      <c r="A277" s="4">
        <v>269</v>
      </c>
      <c r="B277" s="5">
        <v>45114</v>
      </c>
      <c r="C277" s="4" t="s">
        <v>733</v>
      </c>
      <c r="D277" s="4" t="s">
        <v>278</v>
      </c>
      <c r="E277" s="4" t="s">
        <v>10</v>
      </c>
      <c r="F277" s="6">
        <v>0.16517361111111112</v>
      </c>
      <c r="R277" s="13">
        <v>7</v>
      </c>
      <c r="S277" s="13" t="s">
        <v>113</v>
      </c>
      <c r="T277" s="13">
        <v>2023</v>
      </c>
      <c r="U277" s="13" t="s">
        <v>311</v>
      </c>
      <c r="AL277">
        <v>57</v>
      </c>
      <c r="AM277">
        <v>51</v>
      </c>
      <c r="AN277">
        <v>57</v>
      </c>
      <c r="AO277">
        <v>51</v>
      </c>
    </row>
    <row r="278" spans="1:41" x14ac:dyDescent="0.3">
      <c r="A278" s="4">
        <v>270</v>
      </c>
      <c r="B278" s="5">
        <v>45115</v>
      </c>
      <c r="C278" s="4" t="s">
        <v>734</v>
      </c>
      <c r="D278" s="4" t="s">
        <v>242</v>
      </c>
      <c r="E278" s="4" t="s">
        <v>10</v>
      </c>
      <c r="F278" s="6">
        <v>0.16190972222222222</v>
      </c>
      <c r="R278" s="13">
        <v>8</v>
      </c>
      <c r="S278" s="13" t="s">
        <v>113</v>
      </c>
      <c r="T278" s="13">
        <v>2023</v>
      </c>
      <c r="U278" s="13" t="s">
        <v>308</v>
      </c>
      <c r="AL278">
        <v>53</v>
      </c>
      <c r="AM278">
        <v>9</v>
      </c>
      <c r="AN278">
        <v>53</v>
      </c>
      <c r="AO278">
        <v>9</v>
      </c>
    </row>
    <row r="279" spans="1:41" x14ac:dyDescent="0.3">
      <c r="A279" s="4">
        <v>271</v>
      </c>
      <c r="B279" s="5">
        <v>45116</v>
      </c>
      <c r="C279" s="4" t="s">
        <v>735</v>
      </c>
      <c r="D279" s="4" t="s">
        <v>280</v>
      </c>
      <c r="E279" s="4" t="s">
        <v>10</v>
      </c>
      <c r="F279" s="6">
        <v>0.18002314814814815</v>
      </c>
      <c r="R279" s="13">
        <v>9</v>
      </c>
      <c r="S279" s="13" t="s">
        <v>113</v>
      </c>
      <c r="T279" s="13">
        <v>2023</v>
      </c>
      <c r="U279" s="13" t="s">
        <v>307</v>
      </c>
      <c r="AL279">
        <v>19</v>
      </c>
      <c r="AM279">
        <v>14</v>
      </c>
    </row>
    <row r="280" spans="1:41" x14ac:dyDescent="0.3">
      <c r="A280" s="4">
        <v>272</v>
      </c>
      <c r="B280" s="5">
        <v>45122</v>
      </c>
      <c r="C280" s="4" t="s">
        <v>739</v>
      </c>
      <c r="D280" s="4" t="s">
        <v>266</v>
      </c>
      <c r="E280" s="4" t="s">
        <v>10</v>
      </c>
      <c r="F280" s="6">
        <v>0.17474537037037038</v>
      </c>
      <c r="R280" s="13">
        <v>15</v>
      </c>
      <c r="S280" s="13" t="s">
        <v>113</v>
      </c>
      <c r="T280" s="13">
        <v>2023</v>
      </c>
      <c r="U280" s="13" t="s">
        <v>308</v>
      </c>
      <c r="AL280">
        <v>11</v>
      </c>
      <c r="AM280">
        <v>38</v>
      </c>
    </row>
    <row r="281" spans="1:41" x14ac:dyDescent="0.3">
      <c r="A281" s="4">
        <v>273</v>
      </c>
      <c r="B281" s="5">
        <v>45125</v>
      </c>
      <c r="C281" s="4" t="s">
        <v>742</v>
      </c>
      <c r="D281" s="4" t="s">
        <v>276</v>
      </c>
      <c r="E281" s="4" t="s">
        <v>10</v>
      </c>
      <c r="F281" s="6">
        <v>0.16363425925925926</v>
      </c>
      <c r="R281" s="13">
        <v>18</v>
      </c>
      <c r="S281" s="13" t="s">
        <v>400</v>
      </c>
      <c r="T281" s="13">
        <v>2023</v>
      </c>
      <c r="U281" s="13" t="s">
        <v>313</v>
      </c>
      <c r="AL281">
        <v>55</v>
      </c>
      <c r="AM281">
        <v>38</v>
      </c>
      <c r="AN281">
        <v>55</v>
      </c>
      <c r="AO281">
        <v>38</v>
      </c>
    </row>
    <row r="282" spans="1:41" x14ac:dyDescent="0.3">
      <c r="A282" s="4">
        <v>274</v>
      </c>
      <c r="B282" s="5">
        <v>45135</v>
      </c>
      <c r="C282" s="4" t="s">
        <v>33</v>
      </c>
      <c r="D282" s="4" t="s">
        <v>257</v>
      </c>
      <c r="E282" s="4" t="s">
        <v>10</v>
      </c>
      <c r="F282" s="6">
        <v>0.15407407407407406</v>
      </c>
      <c r="R282" s="13">
        <v>28</v>
      </c>
      <c r="S282" s="13" t="s">
        <v>113</v>
      </c>
      <c r="T282" s="13">
        <v>2023</v>
      </c>
      <c r="U282" s="13" t="s">
        <v>311</v>
      </c>
      <c r="AL282">
        <v>41</v>
      </c>
      <c r="AM282">
        <v>52</v>
      </c>
      <c r="AN282">
        <v>41</v>
      </c>
      <c r="AO282">
        <v>52</v>
      </c>
    </row>
    <row r="283" spans="1:41" x14ac:dyDescent="0.3">
      <c r="A283" s="4">
        <v>275</v>
      </c>
      <c r="B283" s="5">
        <v>45137</v>
      </c>
      <c r="C283" s="4" t="s">
        <v>743</v>
      </c>
      <c r="D283" s="4" t="s">
        <v>275</v>
      </c>
      <c r="E283" s="4" t="s">
        <v>10</v>
      </c>
      <c r="F283" s="6">
        <v>0.15574074074074074</v>
      </c>
      <c r="R283" s="13">
        <v>30</v>
      </c>
      <c r="S283" s="13" t="s">
        <v>113</v>
      </c>
      <c r="T283" s="13">
        <v>2023</v>
      </c>
      <c r="U283" s="13" t="s">
        <v>307</v>
      </c>
      <c r="AL283">
        <v>44</v>
      </c>
      <c r="AM283">
        <v>16</v>
      </c>
      <c r="AN283">
        <v>44</v>
      </c>
      <c r="AO283">
        <v>16</v>
      </c>
    </row>
    <row r="284" spans="1:41" x14ac:dyDescent="0.3">
      <c r="A284" s="4">
        <v>276</v>
      </c>
      <c r="B284" s="5">
        <v>45151</v>
      </c>
      <c r="C284" s="4" t="s">
        <v>57</v>
      </c>
      <c r="D284" s="4" t="s">
        <v>73</v>
      </c>
      <c r="E284" s="4" t="s">
        <v>10</v>
      </c>
      <c r="F284" s="6">
        <v>0.12726851851851853</v>
      </c>
      <c r="R284" s="13">
        <v>13</v>
      </c>
      <c r="S284" s="13" t="s">
        <v>114</v>
      </c>
      <c r="T284" s="13">
        <v>2023</v>
      </c>
      <c r="U284" s="13" t="s">
        <v>307</v>
      </c>
      <c r="AL284">
        <v>3</v>
      </c>
      <c r="AM284">
        <v>16</v>
      </c>
      <c r="AN284">
        <v>3</v>
      </c>
      <c r="AO284">
        <v>16</v>
      </c>
    </row>
    <row r="285" spans="1:41" x14ac:dyDescent="0.3">
      <c r="A285" s="4">
        <v>277</v>
      </c>
      <c r="B285" s="5">
        <v>45157</v>
      </c>
      <c r="C285" s="4" t="s">
        <v>744</v>
      </c>
      <c r="D285" s="4" t="s">
        <v>238</v>
      </c>
      <c r="E285" s="4" t="s">
        <v>10</v>
      </c>
      <c r="F285" s="6">
        <v>0.16460648148148146</v>
      </c>
      <c r="R285" s="13">
        <v>19</v>
      </c>
      <c r="S285" s="13" t="s">
        <v>114</v>
      </c>
      <c r="T285" s="13">
        <v>2023</v>
      </c>
      <c r="U285" s="13" t="s">
        <v>308</v>
      </c>
      <c r="AL285">
        <v>57</v>
      </c>
      <c r="AM285">
        <v>2</v>
      </c>
      <c r="AN285">
        <v>57</v>
      </c>
      <c r="AO285">
        <v>2</v>
      </c>
    </row>
    <row r="286" spans="1:41" x14ac:dyDescent="0.3">
      <c r="A286" s="4">
        <v>278</v>
      </c>
      <c r="B286" s="5">
        <v>45165</v>
      </c>
      <c r="C286" s="4" t="s">
        <v>746</v>
      </c>
      <c r="D286" s="4" t="s">
        <v>97</v>
      </c>
      <c r="E286" s="4" t="s">
        <v>10</v>
      </c>
      <c r="F286" s="6">
        <v>0.16184027777777779</v>
      </c>
      <c r="R286" s="13">
        <v>27</v>
      </c>
      <c r="S286" s="13" t="s">
        <v>114</v>
      </c>
      <c r="T286" s="13">
        <v>2023</v>
      </c>
      <c r="U286" s="13" t="s">
        <v>307</v>
      </c>
      <c r="AL286">
        <v>53</v>
      </c>
      <c r="AM286">
        <v>3</v>
      </c>
      <c r="AN286">
        <v>53</v>
      </c>
      <c r="AO286">
        <v>3</v>
      </c>
    </row>
    <row r="287" spans="1:41" x14ac:dyDescent="0.3">
      <c r="A287" s="4">
        <v>279</v>
      </c>
      <c r="B287" s="5">
        <v>45168</v>
      </c>
      <c r="C287" s="4" t="s">
        <v>41</v>
      </c>
      <c r="D287" s="4" t="s">
        <v>257</v>
      </c>
      <c r="E287" s="4" t="s">
        <v>10</v>
      </c>
      <c r="F287" s="6">
        <v>0.16383101851851853</v>
      </c>
      <c r="R287" s="13">
        <v>30</v>
      </c>
      <c r="S287" s="13" t="s">
        <v>114</v>
      </c>
      <c r="T287" s="13">
        <v>2023</v>
      </c>
      <c r="U287" s="13" t="s">
        <v>309</v>
      </c>
      <c r="AL287">
        <v>55</v>
      </c>
      <c r="AM287">
        <v>55</v>
      </c>
      <c r="AN287">
        <v>55</v>
      </c>
      <c r="AO287">
        <v>55</v>
      </c>
    </row>
    <row r="288" spans="1:41" x14ac:dyDescent="0.3">
      <c r="A288" s="4">
        <v>280</v>
      </c>
      <c r="B288" s="5">
        <v>45171</v>
      </c>
      <c r="C288" s="4" t="s">
        <v>747</v>
      </c>
      <c r="D288" s="4" t="s">
        <v>66</v>
      </c>
      <c r="E288" s="4" t="s">
        <v>10</v>
      </c>
      <c r="F288" s="6">
        <v>0.14287037037037037</v>
      </c>
      <c r="R288" s="13">
        <v>2</v>
      </c>
      <c r="S288" s="13" t="s">
        <v>115</v>
      </c>
      <c r="T288" s="13">
        <v>2023</v>
      </c>
      <c r="U288" s="13" t="s">
        <v>308</v>
      </c>
      <c r="AL288">
        <v>25</v>
      </c>
      <c r="AM288">
        <v>40</v>
      </c>
      <c r="AN288">
        <v>25</v>
      </c>
      <c r="AO288">
        <v>40</v>
      </c>
    </row>
    <row r="289" spans="1:41" x14ac:dyDescent="0.3">
      <c r="A289" s="4">
        <v>281</v>
      </c>
      <c r="B289" s="5">
        <v>45193</v>
      </c>
      <c r="C289" s="4" t="s">
        <v>773</v>
      </c>
      <c r="D289" s="4" t="s">
        <v>275</v>
      </c>
      <c r="E289" s="4" t="s">
        <v>10</v>
      </c>
      <c r="F289" s="6">
        <v>0.16376157407407407</v>
      </c>
      <c r="R289" s="13">
        <v>24</v>
      </c>
      <c r="S289" s="13" t="s">
        <v>115</v>
      </c>
      <c r="T289" s="13">
        <v>2023</v>
      </c>
      <c r="U289" s="13" t="s">
        <v>307</v>
      </c>
      <c r="AL289">
        <v>55</v>
      </c>
      <c r="AM289">
        <v>49</v>
      </c>
      <c r="AN289">
        <v>55</v>
      </c>
      <c r="AO289">
        <v>49</v>
      </c>
    </row>
    <row r="290" spans="1:41" x14ac:dyDescent="0.3">
      <c r="A290" s="4">
        <v>282</v>
      </c>
      <c r="B290" s="5">
        <v>45199</v>
      </c>
      <c r="C290" s="4" t="s">
        <v>736</v>
      </c>
      <c r="D290" s="37" t="s">
        <v>257</v>
      </c>
      <c r="E290" s="37" t="s">
        <v>10</v>
      </c>
      <c r="F290" s="6">
        <v>0.16159722222222223</v>
      </c>
      <c r="R290" s="13">
        <v>30</v>
      </c>
      <c r="S290" s="13" t="s">
        <v>115</v>
      </c>
      <c r="T290" s="13">
        <v>2023</v>
      </c>
      <c r="U290" s="13" t="s">
        <v>308</v>
      </c>
      <c r="AL290">
        <v>52</v>
      </c>
      <c r="AM290">
        <v>42</v>
      </c>
      <c r="AN290">
        <v>52</v>
      </c>
      <c r="AO290">
        <v>42</v>
      </c>
    </row>
    <row r="291" spans="1:41" x14ac:dyDescent="0.3">
      <c r="A291" s="4">
        <v>283</v>
      </c>
      <c r="B291" s="5">
        <v>45200</v>
      </c>
      <c r="C291" s="4" t="s">
        <v>774</v>
      </c>
      <c r="D291" s="4" t="s">
        <v>66</v>
      </c>
      <c r="E291" s="4" t="s">
        <v>10</v>
      </c>
      <c r="F291" s="6">
        <v>0.1660300925925926</v>
      </c>
      <c r="R291" s="13">
        <v>1</v>
      </c>
      <c r="S291" s="13" t="s">
        <v>116</v>
      </c>
      <c r="T291" s="13">
        <v>2023</v>
      </c>
      <c r="U291" s="13" t="s">
        <v>307</v>
      </c>
      <c r="AL291">
        <v>59</v>
      </c>
      <c r="AM291">
        <v>5</v>
      </c>
      <c r="AN291">
        <v>59</v>
      </c>
      <c r="AO291">
        <v>5</v>
      </c>
    </row>
    <row r="292" spans="1:41" x14ac:dyDescent="0.3">
      <c r="A292" s="4">
        <v>284</v>
      </c>
      <c r="B292" s="5">
        <v>45206</v>
      </c>
      <c r="C292" s="4" t="s">
        <v>530</v>
      </c>
      <c r="D292" s="37" t="s">
        <v>282</v>
      </c>
      <c r="E292" s="37" t="s">
        <v>10</v>
      </c>
      <c r="F292" s="6">
        <v>0.16115740740740742</v>
      </c>
      <c r="R292" s="13">
        <v>7</v>
      </c>
      <c r="S292" s="13" t="s">
        <v>116</v>
      </c>
      <c r="T292" s="13">
        <v>2023</v>
      </c>
      <c r="U292" s="13" t="s">
        <v>308</v>
      </c>
      <c r="AL292">
        <v>52</v>
      </c>
      <c r="AM292">
        <v>4</v>
      </c>
      <c r="AN292">
        <v>52</v>
      </c>
      <c r="AO292">
        <v>4</v>
      </c>
    </row>
    <row r="293" spans="1:41" x14ac:dyDescent="0.3">
      <c r="A293" s="4">
        <v>285</v>
      </c>
      <c r="B293" s="5">
        <v>45207</v>
      </c>
      <c r="C293" s="4" t="s">
        <v>746</v>
      </c>
      <c r="D293" s="4" t="s">
        <v>97</v>
      </c>
      <c r="E293" s="4" t="s">
        <v>10</v>
      </c>
      <c r="F293" s="6">
        <v>0.16414351851851852</v>
      </c>
      <c r="R293" s="13">
        <v>8</v>
      </c>
      <c r="S293" s="13" t="s">
        <v>116</v>
      </c>
      <c r="T293" s="13">
        <v>2023</v>
      </c>
      <c r="U293" s="13" t="s">
        <v>307</v>
      </c>
      <c r="AL293">
        <v>56</v>
      </c>
      <c r="AM293">
        <v>22</v>
      </c>
      <c r="AN293">
        <v>56</v>
      </c>
      <c r="AO293">
        <v>22</v>
      </c>
    </row>
    <row r="294" spans="1:41" x14ac:dyDescent="0.3">
      <c r="A294" s="4">
        <v>286</v>
      </c>
      <c r="B294" s="5">
        <v>45209</v>
      </c>
      <c r="C294" s="4" t="s">
        <v>742</v>
      </c>
      <c r="D294" s="4" t="s">
        <v>276</v>
      </c>
      <c r="E294" s="4" t="s">
        <v>10</v>
      </c>
      <c r="F294" s="6">
        <v>0.15465277777777778</v>
      </c>
      <c r="R294" s="13">
        <v>10</v>
      </c>
      <c r="S294" s="13" t="s">
        <v>116</v>
      </c>
      <c r="T294" s="13">
        <v>2023</v>
      </c>
      <c r="U294" s="13" t="s">
        <v>313</v>
      </c>
      <c r="AL294">
        <v>42</v>
      </c>
      <c r="AM294">
        <v>42</v>
      </c>
      <c r="AN294">
        <v>42</v>
      </c>
      <c r="AO294">
        <v>42</v>
      </c>
    </row>
    <row r="295" spans="1:41" x14ac:dyDescent="0.3">
      <c r="A295" s="4">
        <v>287</v>
      </c>
      <c r="B295" s="5">
        <v>45213</v>
      </c>
      <c r="C295" s="4" t="s">
        <v>777</v>
      </c>
      <c r="D295" s="4" t="s">
        <v>9</v>
      </c>
      <c r="E295" s="4" t="s">
        <v>10</v>
      </c>
      <c r="F295" s="6">
        <v>0.16521990740740741</v>
      </c>
      <c r="R295" s="13">
        <v>14</v>
      </c>
      <c r="S295" s="13" t="s">
        <v>116</v>
      </c>
      <c r="T295" s="13">
        <v>2023</v>
      </c>
      <c r="U295" s="13" t="s">
        <v>308</v>
      </c>
      <c r="AL295">
        <v>57</v>
      </c>
      <c r="AM295">
        <v>55</v>
      </c>
      <c r="AN295">
        <v>57</v>
      </c>
      <c r="AO295">
        <v>55</v>
      </c>
    </row>
    <row r="296" spans="1:41" x14ac:dyDescent="0.3">
      <c r="A296" s="4">
        <v>288</v>
      </c>
      <c r="B296" s="5">
        <v>45215</v>
      </c>
      <c r="C296" s="4" t="s">
        <v>775</v>
      </c>
      <c r="D296" s="4" t="s">
        <v>257</v>
      </c>
      <c r="E296" s="4" t="s">
        <v>10</v>
      </c>
      <c r="F296" s="6">
        <v>0.15914351851851852</v>
      </c>
      <c r="R296" s="13">
        <v>16</v>
      </c>
      <c r="S296" s="13" t="s">
        <v>116</v>
      </c>
      <c r="T296" s="13">
        <v>2023</v>
      </c>
      <c r="U296" s="13" t="s">
        <v>310</v>
      </c>
      <c r="AL296">
        <v>49</v>
      </c>
      <c r="AM296">
        <v>10</v>
      </c>
      <c r="AN296">
        <v>49</v>
      </c>
      <c r="AO296">
        <v>10</v>
      </c>
    </row>
    <row r="297" spans="1:41" x14ac:dyDescent="0.3">
      <c r="A297" s="57">
        <v>289</v>
      </c>
      <c r="B297" s="83">
        <v>45221</v>
      </c>
      <c r="C297" s="57" t="s">
        <v>780</v>
      </c>
      <c r="D297" s="57" t="s">
        <v>755</v>
      </c>
      <c r="E297" s="57" t="s">
        <v>347</v>
      </c>
      <c r="F297" s="84">
        <v>0.15509259259259259</v>
      </c>
      <c r="R297" s="13">
        <v>22</v>
      </c>
      <c r="S297" s="13" t="s">
        <v>116</v>
      </c>
      <c r="T297" s="13">
        <v>2023</v>
      </c>
      <c r="U297" s="13" t="s">
        <v>307</v>
      </c>
      <c r="AL297">
        <v>43</v>
      </c>
      <c r="AM297">
        <v>20</v>
      </c>
      <c r="AN297">
        <v>43</v>
      </c>
      <c r="AO297">
        <v>20</v>
      </c>
    </row>
    <row r="298" spans="1:41" x14ac:dyDescent="0.3">
      <c r="A298" s="4">
        <v>290</v>
      </c>
      <c r="B298" s="5">
        <v>45226</v>
      </c>
      <c r="C298" s="4" t="s">
        <v>748</v>
      </c>
      <c r="D298" s="4" t="s">
        <v>300</v>
      </c>
      <c r="E298" s="4" t="s">
        <v>10</v>
      </c>
      <c r="F298" s="6">
        <v>0.16524305555555555</v>
      </c>
      <c r="R298" s="13">
        <v>27</v>
      </c>
      <c r="S298" s="13" t="s">
        <v>116</v>
      </c>
      <c r="T298" s="13">
        <v>2023</v>
      </c>
      <c r="U298" s="13" t="s">
        <v>311</v>
      </c>
      <c r="AL298">
        <v>57</v>
      </c>
      <c r="AM298">
        <v>57</v>
      </c>
      <c r="AN298">
        <v>57</v>
      </c>
      <c r="AO298">
        <v>57</v>
      </c>
    </row>
    <row r="299" spans="1:41" x14ac:dyDescent="0.3">
      <c r="A299" s="4">
        <v>291</v>
      </c>
      <c r="B299" s="5">
        <v>45227</v>
      </c>
      <c r="C299" s="4" t="s">
        <v>749</v>
      </c>
      <c r="D299" s="4" t="s">
        <v>251</v>
      </c>
      <c r="E299" s="4" t="s">
        <v>10</v>
      </c>
      <c r="F299" s="6">
        <v>0.17778935185185185</v>
      </c>
      <c r="R299" s="13">
        <v>28</v>
      </c>
      <c r="S299" s="13" t="s">
        <v>116</v>
      </c>
      <c r="T299" s="13">
        <v>2023</v>
      </c>
      <c r="U299" s="13" t="s">
        <v>308</v>
      </c>
      <c r="AL299">
        <v>16</v>
      </c>
      <c r="AM299">
        <v>1</v>
      </c>
    </row>
    <row r="300" spans="1:41" x14ac:dyDescent="0.3">
      <c r="A300" s="4">
        <v>292</v>
      </c>
      <c r="B300" s="5">
        <v>45228</v>
      </c>
      <c r="C300" s="4" t="s">
        <v>750</v>
      </c>
      <c r="D300" s="4" t="s">
        <v>259</v>
      </c>
      <c r="E300" s="4" t="s">
        <v>10</v>
      </c>
      <c r="F300" s="6">
        <v>0.15175925925925926</v>
      </c>
      <c r="R300" s="13">
        <v>29</v>
      </c>
      <c r="S300" s="13" t="s">
        <v>116</v>
      </c>
      <c r="T300" s="13">
        <v>2023</v>
      </c>
      <c r="U300" s="13" t="s">
        <v>307</v>
      </c>
      <c r="AL300">
        <v>38</v>
      </c>
      <c r="AM300">
        <v>32</v>
      </c>
      <c r="AN300">
        <v>38</v>
      </c>
      <c r="AO300">
        <v>32</v>
      </c>
    </row>
    <row r="301" spans="1:41" x14ac:dyDescent="0.3">
      <c r="A301" s="4">
        <v>293</v>
      </c>
      <c r="B301" s="5">
        <v>45235</v>
      </c>
      <c r="C301" s="4" t="s">
        <v>746</v>
      </c>
      <c r="D301" s="4" t="s">
        <v>132</v>
      </c>
      <c r="E301" s="4" t="s">
        <v>10</v>
      </c>
      <c r="F301" s="6">
        <v>0.15741898148148148</v>
      </c>
      <c r="R301" s="13">
        <v>5</v>
      </c>
      <c r="S301" s="13" t="s">
        <v>136</v>
      </c>
      <c r="T301" s="13">
        <v>2023</v>
      </c>
      <c r="U301" s="13" t="s">
        <v>307</v>
      </c>
      <c r="AL301">
        <v>46</v>
      </c>
      <c r="AM301">
        <v>41</v>
      </c>
      <c r="AN301">
        <v>46</v>
      </c>
      <c r="AO301">
        <v>41</v>
      </c>
    </row>
    <row r="302" spans="1:41" x14ac:dyDescent="0.3">
      <c r="A302" s="4">
        <v>294</v>
      </c>
      <c r="B302" s="5">
        <v>45241</v>
      </c>
      <c r="C302" s="4" t="s">
        <v>777</v>
      </c>
      <c r="D302" s="4" t="s">
        <v>9</v>
      </c>
      <c r="E302" s="4" t="s">
        <v>10</v>
      </c>
      <c r="F302" s="6">
        <v>0.13716435185185186</v>
      </c>
      <c r="R302" s="13">
        <v>11</v>
      </c>
      <c r="S302" s="13" t="s">
        <v>136</v>
      </c>
      <c r="T302" s="13">
        <v>2023</v>
      </c>
      <c r="U302" s="13" t="s">
        <v>308</v>
      </c>
      <c r="AL302">
        <v>17</v>
      </c>
      <c r="AM302">
        <v>31</v>
      </c>
      <c r="AN302">
        <v>17</v>
      </c>
      <c r="AO302">
        <v>31</v>
      </c>
    </row>
    <row r="303" spans="1:41" x14ac:dyDescent="0.3">
      <c r="A303" s="4">
        <v>295</v>
      </c>
      <c r="B303" s="5">
        <v>45248</v>
      </c>
      <c r="C303" s="4" t="s">
        <v>779</v>
      </c>
      <c r="D303" s="4" t="s">
        <v>44</v>
      </c>
      <c r="E303" s="4" t="s">
        <v>10</v>
      </c>
      <c r="F303" s="6">
        <v>0.16549768518518518</v>
      </c>
      <c r="R303" s="13">
        <v>18</v>
      </c>
      <c r="S303" s="13" t="s">
        <v>136</v>
      </c>
      <c r="T303" s="13">
        <v>2023</v>
      </c>
      <c r="U303" s="13" t="s">
        <v>308</v>
      </c>
      <c r="AL303">
        <v>58</v>
      </c>
      <c r="AM303">
        <v>19</v>
      </c>
      <c r="AN303">
        <v>58</v>
      </c>
      <c r="AO303">
        <v>19</v>
      </c>
    </row>
    <row r="304" spans="1:41" x14ac:dyDescent="0.3">
      <c r="A304" s="4">
        <v>296</v>
      </c>
      <c r="B304" s="5">
        <v>45263</v>
      </c>
      <c r="C304" s="4" t="s">
        <v>729</v>
      </c>
      <c r="D304" s="4" t="s">
        <v>229</v>
      </c>
      <c r="E304" s="4" t="s">
        <v>10</v>
      </c>
      <c r="F304" s="6">
        <v>0.16592592592592592</v>
      </c>
      <c r="R304" s="13">
        <v>3</v>
      </c>
      <c r="S304" s="13" t="s">
        <v>117</v>
      </c>
      <c r="T304" s="13">
        <v>2023</v>
      </c>
      <c r="U304" s="13" t="s">
        <v>307</v>
      </c>
      <c r="AL304">
        <v>58</v>
      </c>
      <c r="AM304">
        <v>56</v>
      </c>
      <c r="AN304">
        <v>58</v>
      </c>
      <c r="AO304">
        <v>56</v>
      </c>
    </row>
    <row r="305" spans="1:41" x14ac:dyDescent="0.3">
      <c r="A305" s="57">
        <v>297</v>
      </c>
      <c r="B305" s="83">
        <v>45270</v>
      </c>
      <c r="C305" s="57" t="s">
        <v>751</v>
      </c>
      <c r="D305" s="57" t="s">
        <v>754</v>
      </c>
      <c r="E305" s="57" t="s">
        <v>346</v>
      </c>
      <c r="F305" s="84">
        <v>0.15484953703703705</v>
      </c>
      <c r="R305" s="13">
        <v>10</v>
      </c>
      <c r="S305" s="13" t="s">
        <v>117</v>
      </c>
      <c r="T305" s="13">
        <v>2023</v>
      </c>
      <c r="U305" s="13" t="s">
        <v>307</v>
      </c>
      <c r="AL305">
        <v>42</v>
      </c>
      <c r="AM305">
        <v>59</v>
      </c>
      <c r="AN305">
        <v>42</v>
      </c>
      <c r="AO305">
        <v>59</v>
      </c>
    </row>
    <row r="306" spans="1:41" x14ac:dyDescent="0.3">
      <c r="A306" s="4">
        <v>298</v>
      </c>
      <c r="B306" s="5">
        <v>45280</v>
      </c>
      <c r="C306" s="4" t="s">
        <v>785</v>
      </c>
      <c r="D306" s="4" t="s">
        <v>142</v>
      </c>
      <c r="E306" s="4" t="s">
        <v>10</v>
      </c>
      <c r="F306" s="6">
        <v>0.16464120370370369</v>
      </c>
      <c r="R306" s="13">
        <v>20</v>
      </c>
      <c r="S306" s="13" t="s">
        <v>117</v>
      </c>
      <c r="T306" s="13">
        <v>2023</v>
      </c>
      <c r="U306" s="13" t="s">
        <v>309</v>
      </c>
      <c r="AL306">
        <v>57</v>
      </c>
      <c r="AM306">
        <v>5</v>
      </c>
      <c r="AN306">
        <v>57</v>
      </c>
      <c r="AO306">
        <v>5</v>
      </c>
    </row>
    <row r="307" spans="1:41" x14ac:dyDescent="0.3">
      <c r="A307" s="4">
        <v>299</v>
      </c>
      <c r="B307" s="5">
        <v>45283</v>
      </c>
      <c r="C307" s="4" t="s">
        <v>783</v>
      </c>
      <c r="D307" s="4" t="s">
        <v>257</v>
      </c>
      <c r="E307" s="4" t="s">
        <v>10</v>
      </c>
      <c r="F307" s="88">
        <v>0.16238425925925926</v>
      </c>
      <c r="R307" s="13">
        <v>23</v>
      </c>
      <c r="S307" s="13" t="s">
        <v>117</v>
      </c>
      <c r="T307" s="13">
        <v>2023</v>
      </c>
      <c r="U307" s="13" t="s">
        <v>308</v>
      </c>
    </row>
    <row r="308" spans="1:41" x14ac:dyDescent="0.3">
      <c r="A308" s="4">
        <v>300</v>
      </c>
      <c r="B308" s="5">
        <v>45286</v>
      </c>
      <c r="C308" s="82" t="s">
        <v>778</v>
      </c>
      <c r="D308" s="4" t="s">
        <v>250</v>
      </c>
      <c r="E308" s="4" t="s">
        <v>10</v>
      </c>
      <c r="F308" s="88">
        <v>0.17775462962962962</v>
      </c>
      <c r="R308" s="13">
        <v>26</v>
      </c>
      <c r="S308" s="13" t="s">
        <v>117</v>
      </c>
      <c r="T308" s="13">
        <v>2023</v>
      </c>
      <c r="U308" s="13" t="s">
        <v>313</v>
      </c>
    </row>
    <row r="309" spans="1:41" x14ac:dyDescent="0.3">
      <c r="A309" s="4"/>
      <c r="B309" s="5"/>
      <c r="C309" s="4"/>
      <c r="D309" s="4"/>
      <c r="E309" s="4"/>
      <c r="F309" s="6"/>
    </row>
    <row r="310" spans="1:41" x14ac:dyDescent="0.3">
      <c r="A310" s="4"/>
      <c r="B310" s="5"/>
      <c r="C310" s="4"/>
      <c r="D310" s="4"/>
      <c r="E310" s="4"/>
      <c r="F310" s="6"/>
    </row>
    <row r="311" spans="1:41" x14ac:dyDescent="0.3">
      <c r="A311" s="4"/>
      <c r="B311" s="5"/>
      <c r="C311" s="4"/>
      <c r="D311" s="4"/>
      <c r="E311" s="4"/>
      <c r="F311" s="6"/>
    </row>
    <row r="312" spans="1:41" x14ac:dyDescent="0.3">
      <c r="A312" s="4"/>
      <c r="B312" s="5"/>
      <c r="C312" s="4"/>
      <c r="D312" s="4"/>
      <c r="E312" s="4"/>
      <c r="F312" s="6"/>
    </row>
    <row r="313" spans="1:41" x14ac:dyDescent="0.3">
      <c r="A313" s="4"/>
      <c r="B313" s="5"/>
      <c r="C313" s="4"/>
      <c r="D313" s="4"/>
      <c r="E313" s="4"/>
      <c r="F313" s="6"/>
    </row>
    <row r="314" spans="1:41" x14ac:dyDescent="0.3">
      <c r="A314" s="4"/>
      <c r="B314" s="5"/>
      <c r="C314" s="4"/>
      <c r="D314" s="4"/>
      <c r="E314" s="4"/>
      <c r="F314" s="6"/>
    </row>
    <row r="315" spans="1:41" x14ac:dyDescent="0.3">
      <c r="A315" s="4"/>
      <c r="B315" s="5"/>
      <c r="C315" s="4"/>
      <c r="D315" s="4"/>
      <c r="E315" s="4"/>
      <c r="F315" s="6"/>
    </row>
    <row r="316" spans="1:41" x14ac:dyDescent="0.3">
      <c r="A316" s="4"/>
      <c r="B316" s="5"/>
      <c r="C316" s="4"/>
      <c r="D316" s="4"/>
      <c r="E316" s="4"/>
      <c r="F316" s="6"/>
    </row>
    <row r="317" spans="1:41" x14ac:dyDescent="0.3">
      <c r="A317" s="4"/>
      <c r="B317" s="5"/>
      <c r="C317" s="4"/>
      <c r="D317" s="4"/>
      <c r="E317" s="4"/>
      <c r="F317" s="6"/>
    </row>
    <row r="318" spans="1:41" x14ac:dyDescent="0.3">
      <c r="A318" s="4"/>
      <c r="B318" s="5"/>
      <c r="C318" s="4"/>
      <c r="D318" s="4"/>
      <c r="E318" s="4"/>
      <c r="F318" s="6"/>
    </row>
    <row r="319" spans="1:41" x14ac:dyDescent="0.3">
      <c r="A319" s="4"/>
      <c r="B319" s="5"/>
      <c r="C319" s="4"/>
      <c r="D319" s="4"/>
      <c r="E319" s="4"/>
      <c r="F319" s="6"/>
    </row>
    <row r="320" spans="1:41" x14ac:dyDescent="0.3">
      <c r="A320" s="4"/>
      <c r="B320" s="5"/>
      <c r="C320" s="4"/>
      <c r="D320" s="4"/>
      <c r="E320" s="4"/>
      <c r="F320" s="6"/>
    </row>
    <row r="321" spans="1:6" x14ac:dyDescent="0.3">
      <c r="A321" s="4"/>
      <c r="B321" s="5"/>
      <c r="C321" s="4"/>
      <c r="D321" s="4"/>
      <c r="E321" s="4"/>
      <c r="F321" s="6"/>
    </row>
    <row r="322" spans="1:6" x14ac:dyDescent="0.3">
      <c r="A322" s="4"/>
      <c r="B322" s="5"/>
      <c r="C322" s="4"/>
      <c r="D322" s="4"/>
      <c r="E322" s="4"/>
      <c r="F322" s="6"/>
    </row>
    <row r="323" spans="1:6" x14ac:dyDescent="0.3">
      <c r="A323" s="4"/>
      <c r="B323" s="5"/>
      <c r="C323" s="4"/>
      <c r="D323" s="4"/>
      <c r="E323" s="4"/>
      <c r="F323" s="6"/>
    </row>
    <row r="324" spans="1:6" x14ac:dyDescent="0.3">
      <c r="A324" s="4"/>
      <c r="B324" s="5"/>
      <c r="C324" s="4"/>
      <c r="D324" s="4"/>
      <c r="E324" s="4"/>
      <c r="F324" s="6"/>
    </row>
    <row r="325" spans="1:6" x14ac:dyDescent="0.3">
      <c r="A325" s="4"/>
      <c r="B325" s="5"/>
      <c r="C325" s="4"/>
      <c r="D325" s="4"/>
      <c r="E325" s="4"/>
      <c r="F325" s="6"/>
    </row>
    <row r="326" spans="1:6" x14ac:dyDescent="0.3">
      <c r="A326" s="4"/>
      <c r="B326" s="5"/>
      <c r="C326" s="4"/>
      <c r="D326" s="4"/>
      <c r="E326" s="4"/>
      <c r="F326" s="6"/>
    </row>
    <row r="327" spans="1:6" x14ac:dyDescent="0.3">
      <c r="A327" s="4"/>
      <c r="B327" s="5"/>
      <c r="C327" s="4"/>
      <c r="D327" s="4"/>
      <c r="E327" s="4"/>
      <c r="F327" s="6"/>
    </row>
    <row r="328" spans="1:6" x14ac:dyDescent="0.3">
      <c r="A328" s="4"/>
      <c r="B328" s="5"/>
      <c r="C328" s="4"/>
      <c r="D328" s="4"/>
      <c r="E328" s="4"/>
      <c r="F328" s="6"/>
    </row>
    <row r="329" spans="1:6" x14ac:dyDescent="0.3">
      <c r="A329" s="4"/>
      <c r="B329" s="5"/>
      <c r="C329" s="4"/>
      <c r="D329" s="4"/>
      <c r="E329" s="4"/>
      <c r="F329" s="6"/>
    </row>
    <row r="330" spans="1:6" x14ac:dyDescent="0.3">
      <c r="A330" s="4"/>
      <c r="B330" s="5"/>
      <c r="C330" s="4"/>
      <c r="D330" s="4"/>
      <c r="E330" s="4"/>
      <c r="F330" s="6"/>
    </row>
    <row r="331" spans="1:6" x14ac:dyDescent="0.3">
      <c r="A331" s="4"/>
      <c r="B331" s="5"/>
      <c r="C331" s="4"/>
      <c r="D331" s="4"/>
      <c r="E331" s="4"/>
      <c r="F331" s="6"/>
    </row>
    <row r="332" spans="1:6" x14ac:dyDescent="0.3">
      <c r="A332" s="4"/>
      <c r="B332" s="5"/>
      <c r="C332" s="4"/>
      <c r="D332" s="4"/>
      <c r="E332" s="4"/>
      <c r="F332" s="6"/>
    </row>
    <row r="333" spans="1:6" x14ac:dyDescent="0.3">
      <c r="A333" s="4"/>
      <c r="B333" s="5"/>
      <c r="C333" s="4"/>
      <c r="D333" s="4"/>
      <c r="E333" s="4"/>
      <c r="F333" s="6"/>
    </row>
    <row r="334" spans="1:6" x14ac:dyDescent="0.3">
      <c r="A334" s="4"/>
      <c r="B334" s="5"/>
      <c r="C334" s="4"/>
      <c r="D334" s="4"/>
      <c r="E334" s="4"/>
      <c r="F334" s="6"/>
    </row>
    <row r="335" spans="1:6" x14ac:dyDescent="0.3">
      <c r="A335" s="4"/>
      <c r="B335" s="5"/>
      <c r="C335" s="4"/>
      <c r="D335" s="4"/>
      <c r="E335" s="4"/>
      <c r="F335" s="6"/>
    </row>
    <row r="336" spans="1:6" x14ac:dyDescent="0.3">
      <c r="A336" s="4"/>
      <c r="B336" s="5"/>
      <c r="C336" s="4"/>
      <c r="D336" s="4"/>
      <c r="E336" s="4"/>
      <c r="F336" s="6"/>
    </row>
    <row r="337" spans="1:6" x14ac:dyDescent="0.3">
      <c r="A337" s="4"/>
      <c r="B337" s="5"/>
      <c r="C337" s="4"/>
      <c r="D337" s="4"/>
      <c r="E337" s="4"/>
      <c r="F337" s="6"/>
    </row>
    <row r="338" spans="1:6" x14ac:dyDescent="0.3">
      <c r="A338" s="4"/>
      <c r="B338" s="5"/>
      <c r="C338" s="4"/>
      <c r="D338" s="4"/>
      <c r="E338" s="4"/>
      <c r="F338" s="6"/>
    </row>
    <row r="339" spans="1:6" x14ac:dyDescent="0.3">
      <c r="A339" s="4"/>
      <c r="B339" s="5"/>
      <c r="C339" s="4"/>
      <c r="D339" s="4"/>
      <c r="E339" s="4"/>
      <c r="F339" s="6"/>
    </row>
    <row r="340" spans="1:6" x14ac:dyDescent="0.3">
      <c r="A340" s="4"/>
      <c r="B340" s="5"/>
      <c r="C340" s="4"/>
      <c r="D340" s="4"/>
      <c r="E340" s="4"/>
      <c r="F340" s="6"/>
    </row>
    <row r="341" spans="1:6" x14ac:dyDescent="0.3">
      <c r="A341" s="4"/>
      <c r="B341" s="5"/>
      <c r="C341" s="4"/>
      <c r="D341" s="4"/>
      <c r="E341" s="4"/>
      <c r="F341" s="6"/>
    </row>
    <row r="342" spans="1:6" x14ac:dyDescent="0.3">
      <c r="A342" s="4"/>
      <c r="B342" s="5"/>
      <c r="C342" s="4"/>
      <c r="D342" s="4"/>
      <c r="E342" s="4"/>
      <c r="F342" s="6"/>
    </row>
    <row r="343" spans="1:6" x14ac:dyDescent="0.3">
      <c r="A343" s="4"/>
      <c r="B343" s="5"/>
      <c r="C343" s="4"/>
      <c r="D343" s="4"/>
      <c r="E343" s="4"/>
      <c r="F343" s="6"/>
    </row>
    <row r="344" spans="1:6" x14ac:dyDescent="0.3">
      <c r="A344" s="4"/>
      <c r="B344" s="5"/>
      <c r="C344" s="4"/>
      <c r="D344" s="4"/>
      <c r="E344" s="4"/>
      <c r="F344" s="6"/>
    </row>
    <row r="345" spans="1:6" x14ac:dyDescent="0.3">
      <c r="A345" s="4"/>
      <c r="B345" s="5"/>
      <c r="C345" s="4"/>
      <c r="D345" s="4"/>
      <c r="E345" s="4"/>
      <c r="F345" s="6"/>
    </row>
    <row r="346" spans="1:6" x14ac:dyDescent="0.3">
      <c r="A346" s="4"/>
      <c r="B346" s="5"/>
      <c r="C346" s="4"/>
      <c r="D346" s="4"/>
      <c r="E346" s="4"/>
      <c r="F346" s="6"/>
    </row>
    <row r="347" spans="1:6" x14ac:dyDescent="0.3">
      <c r="A347" s="4"/>
      <c r="B347" s="5"/>
      <c r="C347" s="4"/>
      <c r="D347" s="4"/>
      <c r="E347" s="4"/>
      <c r="F347" s="6"/>
    </row>
    <row r="348" spans="1:6" x14ac:dyDescent="0.3">
      <c r="A348" s="4"/>
      <c r="B348" s="5"/>
      <c r="C348" s="4"/>
      <c r="D348" s="4"/>
      <c r="E348" s="4"/>
      <c r="F348" s="6"/>
    </row>
    <row r="349" spans="1:6" x14ac:dyDescent="0.3">
      <c r="A349" s="4"/>
      <c r="B349" s="5"/>
      <c r="C349" s="4"/>
      <c r="D349" s="4"/>
      <c r="E349" s="4"/>
      <c r="F349" s="6"/>
    </row>
    <row r="350" spans="1:6" x14ac:dyDescent="0.3">
      <c r="A350" s="4"/>
      <c r="B350" s="5"/>
      <c r="C350" s="4"/>
      <c r="D350" s="4"/>
      <c r="E350" s="4"/>
      <c r="F350" s="6"/>
    </row>
    <row r="351" spans="1:6" x14ac:dyDescent="0.3">
      <c r="A351" s="4"/>
      <c r="B351" s="5"/>
      <c r="C351" s="4"/>
      <c r="D351" s="4"/>
      <c r="E351" s="4"/>
      <c r="F351" s="6"/>
    </row>
    <row r="352" spans="1:6" x14ac:dyDescent="0.3">
      <c r="A352" s="4"/>
      <c r="B352" s="5"/>
      <c r="C352" s="4"/>
      <c r="D352" s="4"/>
      <c r="E352" s="4"/>
      <c r="F352" s="6"/>
    </row>
    <row r="353" spans="1:6" x14ac:dyDescent="0.3">
      <c r="A353" s="4"/>
      <c r="B353" s="5"/>
      <c r="C353" s="4"/>
      <c r="D353" s="4"/>
      <c r="E353" s="4"/>
      <c r="F353" s="6"/>
    </row>
    <row r="354" spans="1:6" x14ac:dyDescent="0.3">
      <c r="A354" s="4"/>
      <c r="B354" s="5"/>
      <c r="C354" s="4"/>
      <c r="D354" s="4"/>
      <c r="E354" s="4"/>
      <c r="F354" s="6"/>
    </row>
    <row r="355" spans="1:6" x14ac:dyDescent="0.3">
      <c r="A355" s="4"/>
      <c r="B355" s="5"/>
      <c r="C355" s="4"/>
      <c r="D355" s="4"/>
      <c r="E355" s="4"/>
      <c r="F355" s="6"/>
    </row>
    <row r="356" spans="1:6" x14ac:dyDescent="0.3">
      <c r="A356" s="4"/>
      <c r="B356" s="5"/>
      <c r="C356" s="4"/>
      <c r="D356" s="4"/>
      <c r="E356" s="4"/>
      <c r="F356" s="6"/>
    </row>
    <row r="357" spans="1:6" x14ac:dyDescent="0.3">
      <c r="A357" s="4"/>
      <c r="B357" s="5"/>
      <c r="C357" s="4"/>
      <c r="D357" s="4"/>
      <c r="E357" s="4"/>
      <c r="F357" s="6"/>
    </row>
    <row r="358" spans="1:6" x14ac:dyDescent="0.3">
      <c r="A358" s="4"/>
      <c r="B358" s="5"/>
      <c r="C358" s="4"/>
      <c r="D358" s="4"/>
      <c r="E358" s="4"/>
      <c r="F358" s="6"/>
    </row>
    <row r="359" spans="1:6" x14ac:dyDescent="0.3">
      <c r="A359" s="4"/>
      <c r="B359" s="5"/>
      <c r="C359" s="4"/>
      <c r="D359" s="4"/>
      <c r="E359" s="4"/>
      <c r="F359" s="6"/>
    </row>
    <row r="360" spans="1:6" x14ac:dyDescent="0.3">
      <c r="A360" s="4"/>
      <c r="B360" s="5"/>
      <c r="C360" s="4"/>
      <c r="D360" s="4"/>
      <c r="E360" s="4"/>
      <c r="F360" s="6"/>
    </row>
    <row r="361" spans="1:6" x14ac:dyDescent="0.3">
      <c r="A361" s="4"/>
      <c r="B361" s="5"/>
      <c r="C361" s="4"/>
      <c r="D361" s="4"/>
      <c r="E361" s="4"/>
      <c r="F361" s="6"/>
    </row>
    <row r="362" spans="1:6" x14ac:dyDescent="0.3">
      <c r="A362" s="4"/>
      <c r="B362" s="5"/>
      <c r="C362" s="4"/>
      <c r="D362" s="4"/>
      <c r="E362" s="4"/>
      <c r="F362" s="6"/>
    </row>
    <row r="363" spans="1:6" x14ac:dyDescent="0.3">
      <c r="A363" s="4"/>
      <c r="B363" s="5"/>
      <c r="C363" s="4"/>
      <c r="D363" s="4"/>
      <c r="E363" s="4"/>
      <c r="F363" s="6"/>
    </row>
    <row r="364" spans="1:6" x14ac:dyDescent="0.3">
      <c r="A364" s="4"/>
      <c r="B364" s="5"/>
      <c r="C364" s="4"/>
      <c r="D364" s="4"/>
      <c r="E364" s="4"/>
      <c r="F364" s="6"/>
    </row>
    <row r="365" spans="1:6" x14ac:dyDescent="0.3">
      <c r="A365" s="4"/>
      <c r="B365" s="5"/>
      <c r="C365" s="4"/>
      <c r="D365" s="4"/>
      <c r="E365" s="4"/>
      <c r="F365" s="6"/>
    </row>
    <row r="366" spans="1:6" x14ac:dyDescent="0.3">
      <c r="A366" s="4"/>
      <c r="B366" s="5"/>
      <c r="C366" s="4"/>
      <c r="D366" s="4"/>
      <c r="E366" s="4"/>
      <c r="F366" s="6"/>
    </row>
    <row r="367" spans="1:6" x14ac:dyDescent="0.3">
      <c r="A367" s="4"/>
      <c r="B367" s="5"/>
      <c r="C367" s="4"/>
      <c r="D367" s="4"/>
      <c r="E367" s="4"/>
      <c r="F367" s="6"/>
    </row>
    <row r="368" spans="1:6" x14ac:dyDescent="0.3">
      <c r="A368" s="4"/>
      <c r="B368" s="5"/>
      <c r="C368" s="4"/>
      <c r="D368" s="4"/>
      <c r="E368" s="4"/>
      <c r="F368" s="6"/>
    </row>
    <row r="369" spans="1:6" x14ac:dyDescent="0.3">
      <c r="A369" s="4"/>
      <c r="B369" s="5"/>
      <c r="C369" s="4"/>
      <c r="D369" s="4"/>
      <c r="E369" s="4"/>
      <c r="F369" s="6"/>
    </row>
    <row r="370" spans="1:6" x14ac:dyDescent="0.3">
      <c r="A370" s="4"/>
      <c r="B370" s="5"/>
      <c r="C370" s="4"/>
      <c r="D370" s="4"/>
      <c r="E370" s="4"/>
      <c r="F370" s="6"/>
    </row>
    <row r="371" spans="1:6" x14ac:dyDescent="0.3">
      <c r="A371" s="4"/>
      <c r="B371" s="5"/>
      <c r="C371" s="4"/>
      <c r="D371" s="4"/>
      <c r="E371" s="4"/>
      <c r="F371" s="6"/>
    </row>
    <row r="372" spans="1:6" x14ac:dyDescent="0.3">
      <c r="A372" s="4"/>
      <c r="B372" s="5"/>
      <c r="C372" s="4"/>
      <c r="D372" s="4"/>
      <c r="E372" s="4"/>
      <c r="F372" s="6"/>
    </row>
    <row r="373" spans="1:6" x14ac:dyDescent="0.3">
      <c r="A373" s="4"/>
      <c r="B373" s="5"/>
      <c r="C373" s="4"/>
      <c r="D373" s="4"/>
      <c r="E373" s="4"/>
      <c r="F373" s="6"/>
    </row>
    <row r="374" spans="1:6" x14ac:dyDescent="0.3">
      <c r="A374" s="4"/>
      <c r="B374" s="5"/>
      <c r="C374" s="4"/>
      <c r="D374" s="4"/>
      <c r="E374" s="4"/>
      <c r="F374" s="6"/>
    </row>
    <row r="375" spans="1:6" x14ac:dyDescent="0.3">
      <c r="A375" s="4"/>
      <c r="B375" s="5"/>
      <c r="C375" s="4"/>
      <c r="D375" s="4"/>
      <c r="E375" s="4"/>
      <c r="F375" s="6"/>
    </row>
    <row r="376" spans="1:6" x14ac:dyDescent="0.3">
      <c r="A376" s="4"/>
      <c r="B376" s="5"/>
      <c r="C376" s="4"/>
      <c r="D376" s="4"/>
      <c r="E376" s="4"/>
      <c r="F376" s="6"/>
    </row>
    <row r="377" spans="1:6" x14ac:dyDescent="0.3">
      <c r="A377" s="4"/>
      <c r="B377" s="5"/>
      <c r="C377" s="4"/>
      <c r="D377" s="4"/>
      <c r="E377" s="4"/>
      <c r="F377" s="6"/>
    </row>
    <row r="378" spans="1:6" x14ac:dyDescent="0.3">
      <c r="A378" s="4"/>
      <c r="B378" s="5"/>
      <c r="C378" s="4"/>
      <c r="D378" s="4"/>
      <c r="E378" s="4"/>
      <c r="F378" s="6"/>
    </row>
    <row r="379" spans="1:6" x14ac:dyDescent="0.3">
      <c r="A379" s="4"/>
      <c r="B379" s="5"/>
      <c r="C379" s="4"/>
      <c r="D379" s="4"/>
      <c r="E379" s="4"/>
      <c r="F379" s="6"/>
    </row>
    <row r="380" spans="1:6" x14ac:dyDescent="0.3">
      <c r="A380" s="4"/>
      <c r="B380" s="5"/>
      <c r="C380" s="4"/>
      <c r="D380" s="4"/>
      <c r="E380" s="4"/>
      <c r="F380" s="6"/>
    </row>
    <row r="381" spans="1:6" x14ac:dyDescent="0.3">
      <c r="A381" s="4"/>
      <c r="B381" s="5"/>
      <c r="C381" s="4"/>
      <c r="D381" s="4"/>
      <c r="E381" s="4"/>
      <c r="F381" s="6"/>
    </row>
    <row r="382" spans="1:6" x14ac:dyDescent="0.3">
      <c r="A382" s="4"/>
      <c r="B382" s="5"/>
      <c r="C382" s="4"/>
      <c r="D382" s="4"/>
      <c r="E382" s="4"/>
      <c r="F382" s="6"/>
    </row>
    <row r="383" spans="1:6" x14ac:dyDescent="0.3">
      <c r="A383" s="4"/>
      <c r="B383" s="5"/>
      <c r="C383" s="4"/>
      <c r="D383" s="4"/>
      <c r="E383" s="4"/>
      <c r="F383" s="6"/>
    </row>
    <row r="384" spans="1:6" x14ac:dyDescent="0.3">
      <c r="A384" s="4"/>
      <c r="B384" s="5"/>
      <c r="C384" s="4"/>
      <c r="D384" s="4"/>
      <c r="E384" s="4"/>
      <c r="F384" s="6"/>
    </row>
    <row r="385" spans="1:6" x14ac:dyDescent="0.3">
      <c r="A385" s="4"/>
      <c r="B385" s="5"/>
      <c r="C385" s="4"/>
      <c r="D385" s="4"/>
      <c r="E385" s="4"/>
      <c r="F385" s="6"/>
    </row>
    <row r="386" spans="1:6" x14ac:dyDescent="0.3">
      <c r="A386" s="4"/>
      <c r="B386" s="5"/>
      <c r="C386" s="4"/>
      <c r="D386" s="4"/>
      <c r="E386" s="4"/>
      <c r="F386" s="6"/>
    </row>
    <row r="387" spans="1:6" x14ac:dyDescent="0.3">
      <c r="A387" s="4"/>
      <c r="B387" s="5"/>
      <c r="C387" s="4"/>
      <c r="D387" s="4"/>
      <c r="E387" s="4"/>
      <c r="F387" s="6"/>
    </row>
    <row r="388" spans="1:6" x14ac:dyDescent="0.3">
      <c r="A388" s="4"/>
      <c r="B388" s="5"/>
      <c r="C388" s="4"/>
      <c r="D388" s="4"/>
      <c r="E388" s="4"/>
      <c r="F388" s="6"/>
    </row>
    <row r="389" spans="1:6" x14ac:dyDescent="0.3">
      <c r="A389" s="4"/>
      <c r="B389" s="5"/>
      <c r="C389" s="4"/>
      <c r="D389" s="4"/>
      <c r="E389" s="4"/>
      <c r="F389" s="6"/>
    </row>
    <row r="390" spans="1:6" x14ac:dyDescent="0.3">
      <c r="A390" s="4"/>
      <c r="B390" s="5"/>
      <c r="C390" s="4"/>
      <c r="D390" s="4"/>
      <c r="E390" s="4"/>
      <c r="F390" s="6"/>
    </row>
    <row r="391" spans="1:6" x14ac:dyDescent="0.3">
      <c r="A391" s="4"/>
      <c r="B391" s="5"/>
      <c r="C391" s="4"/>
      <c r="D391" s="4"/>
      <c r="E391" s="4"/>
      <c r="F391" s="6"/>
    </row>
    <row r="392" spans="1:6" x14ac:dyDescent="0.3">
      <c r="A392" s="4"/>
      <c r="B392" s="5"/>
      <c r="C392" s="4"/>
      <c r="D392" s="4"/>
      <c r="E392" s="4"/>
      <c r="F392" s="6"/>
    </row>
    <row r="393" spans="1:6" x14ac:dyDescent="0.3">
      <c r="A393" s="4"/>
      <c r="B393" s="5"/>
      <c r="C393" s="4"/>
      <c r="D393" s="4"/>
      <c r="E393" s="4"/>
      <c r="F393" s="6"/>
    </row>
    <row r="394" spans="1:6" x14ac:dyDescent="0.3">
      <c r="A394" s="4"/>
      <c r="B394" s="5"/>
      <c r="C394" s="4"/>
      <c r="D394" s="4"/>
      <c r="E394" s="4"/>
      <c r="F394" s="6"/>
    </row>
    <row r="395" spans="1:6" x14ac:dyDescent="0.3">
      <c r="A395" s="4"/>
      <c r="B395" s="5"/>
      <c r="C395" s="4"/>
      <c r="D395" s="4"/>
      <c r="E395" s="4"/>
      <c r="F395" s="6"/>
    </row>
    <row r="396" spans="1:6" x14ac:dyDescent="0.3">
      <c r="A396" s="4"/>
      <c r="B396" s="5"/>
      <c r="C396" s="4"/>
      <c r="D396" s="4"/>
      <c r="E396" s="4"/>
      <c r="F396" s="6"/>
    </row>
    <row r="397" spans="1:6" x14ac:dyDescent="0.3">
      <c r="A397" s="4"/>
      <c r="B397" s="5"/>
      <c r="C397" s="4"/>
      <c r="D397" s="4"/>
      <c r="E397" s="4"/>
      <c r="F397" s="6"/>
    </row>
    <row r="398" spans="1:6" x14ac:dyDescent="0.3">
      <c r="A398" s="4"/>
      <c r="B398" s="5"/>
      <c r="C398" s="4"/>
      <c r="D398" s="4"/>
      <c r="E398" s="4"/>
      <c r="F398" s="6"/>
    </row>
    <row r="399" spans="1:6" x14ac:dyDescent="0.3">
      <c r="A399" s="4"/>
      <c r="B399" s="5"/>
      <c r="C399" s="4"/>
      <c r="D399" s="4"/>
      <c r="E399" s="4"/>
      <c r="F399" s="6"/>
    </row>
    <row r="400" spans="1:6" x14ac:dyDescent="0.3">
      <c r="A400" s="4"/>
      <c r="B400" s="5"/>
      <c r="C400" s="4"/>
      <c r="D400" s="4"/>
      <c r="E400" s="4"/>
      <c r="F400" s="6"/>
    </row>
    <row r="401" spans="1:6" x14ac:dyDescent="0.3">
      <c r="A401" s="4"/>
      <c r="B401" s="5"/>
      <c r="C401" s="4"/>
      <c r="D401" s="4"/>
      <c r="E401" s="4"/>
      <c r="F401" s="6"/>
    </row>
    <row r="402" spans="1:6" x14ac:dyDescent="0.3">
      <c r="A402" s="4"/>
      <c r="B402" s="5"/>
      <c r="C402" s="4"/>
      <c r="D402" s="4"/>
      <c r="E402" s="4"/>
      <c r="F402" s="6"/>
    </row>
    <row r="403" spans="1:6" x14ac:dyDescent="0.3">
      <c r="A403" s="4"/>
      <c r="B403" s="5"/>
      <c r="C403" s="4"/>
      <c r="D403" s="4"/>
      <c r="E403" s="4"/>
      <c r="F403" s="6"/>
    </row>
    <row r="404" spans="1:6" x14ac:dyDescent="0.3">
      <c r="A404" s="4"/>
      <c r="B404" s="5"/>
      <c r="C404" s="4"/>
      <c r="D404" s="4"/>
      <c r="E404" s="4"/>
      <c r="F404" s="6"/>
    </row>
    <row r="405" spans="1:6" x14ac:dyDescent="0.3">
      <c r="A405" s="4"/>
      <c r="B405" s="5"/>
      <c r="C405" s="4"/>
      <c r="D405" s="4"/>
      <c r="E405" s="4"/>
      <c r="F405" s="6"/>
    </row>
    <row r="406" spans="1:6" x14ac:dyDescent="0.3">
      <c r="A406" s="4"/>
      <c r="B406" s="5"/>
      <c r="C406" s="4"/>
      <c r="D406" s="4"/>
      <c r="E406" s="4"/>
      <c r="F406" s="6"/>
    </row>
    <row r="407" spans="1:6" x14ac:dyDescent="0.3">
      <c r="A407" s="4"/>
      <c r="B407" s="5"/>
      <c r="C407" s="4"/>
      <c r="D407" s="4"/>
      <c r="E407" s="4"/>
      <c r="F407" s="6"/>
    </row>
    <row r="408" spans="1:6" x14ac:dyDescent="0.3">
      <c r="A408" s="4"/>
      <c r="B408" s="5"/>
      <c r="C408" s="4"/>
      <c r="D408" s="4"/>
      <c r="E408" s="4"/>
      <c r="F408" s="6"/>
    </row>
    <row r="409" spans="1:6" x14ac:dyDescent="0.3">
      <c r="A409" s="4"/>
      <c r="B409" s="5"/>
      <c r="C409" s="4"/>
      <c r="D409" s="4"/>
      <c r="E409" s="4"/>
      <c r="F409" s="6"/>
    </row>
    <row r="410" spans="1:6" x14ac:dyDescent="0.3">
      <c r="A410" s="4"/>
      <c r="B410" s="5"/>
      <c r="C410" s="4"/>
      <c r="D410" s="4"/>
      <c r="E410" s="4"/>
      <c r="F410" s="6"/>
    </row>
    <row r="411" spans="1:6" x14ac:dyDescent="0.3">
      <c r="A411" s="4"/>
      <c r="B411" s="5"/>
      <c r="C411" s="4"/>
      <c r="D411" s="4"/>
      <c r="E411" s="4"/>
      <c r="F411" s="6"/>
    </row>
    <row r="412" spans="1:6" x14ac:dyDescent="0.3">
      <c r="A412" s="4"/>
      <c r="B412" s="5"/>
      <c r="C412" s="4"/>
      <c r="D412" s="4"/>
      <c r="E412" s="4"/>
      <c r="F412" s="6"/>
    </row>
    <row r="413" spans="1:6" x14ac:dyDescent="0.3">
      <c r="A413" s="4"/>
      <c r="B413" s="5"/>
      <c r="C413" s="4"/>
      <c r="D413" s="4"/>
      <c r="E413" s="4"/>
      <c r="F413" s="6"/>
    </row>
    <row r="414" spans="1:6" x14ac:dyDescent="0.3">
      <c r="A414" s="4"/>
      <c r="B414" s="5"/>
      <c r="C414" s="4"/>
      <c r="D414" s="4"/>
      <c r="E414" s="4"/>
      <c r="F414" s="6"/>
    </row>
    <row r="415" spans="1:6" x14ac:dyDescent="0.3">
      <c r="A415" s="4"/>
      <c r="B415" s="5"/>
      <c r="C415" s="4"/>
      <c r="D415" s="4"/>
      <c r="E415" s="4"/>
      <c r="F415" s="6"/>
    </row>
    <row r="416" spans="1:6" x14ac:dyDescent="0.3">
      <c r="A416" s="4"/>
      <c r="B416" s="5"/>
      <c r="C416" s="4"/>
      <c r="D416" s="4"/>
      <c r="E416" s="4"/>
      <c r="F416" s="6"/>
    </row>
    <row r="417" spans="1:6" x14ac:dyDescent="0.3">
      <c r="A417" s="4"/>
      <c r="B417" s="5"/>
      <c r="C417" s="4"/>
      <c r="D417" s="4"/>
      <c r="E417" s="4"/>
      <c r="F417" s="6"/>
    </row>
    <row r="418" spans="1:6" x14ac:dyDescent="0.3">
      <c r="A418" s="4"/>
      <c r="B418" s="5"/>
      <c r="C418" s="4"/>
      <c r="D418" s="4"/>
      <c r="E418" s="4"/>
      <c r="F418" s="6"/>
    </row>
    <row r="419" spans="1:6" x14ac:dyDescent="0.3">
      <c r="A419" s="4"/>
      <c r="B419" s="5"/>
      <c r="C419" s="4"/>
      <c r="D419" s="4"/>
      <c r="E419" s="4"/>
      <c r="F419" s="6"/>
    </row>
    <row r="420" spans="1:6" x14ac:dyDescent="0.3">
      <c r="A420" s="4"/>
      <c r="B420" s="5"/>
      <c r="C420" s="4"/>
      <c r="D420" s="4"/>
      <c r="E420" s="4"/>
      <c r="F420" s="6"/>
    </row>
    <row r="421" spans="1:6" x14ac:dyDescent="0.3">
      <c r="A421" s="4"/>
      <c r="B421" s="5"/>
      <c r="C421" s="4"/>
      <c r="D421" s="4"/>
      <c r="E421" s="4"/>
      <c r="F421" s="6"/>
    </row>
    <row r="422" spans="1:6" x14ac:dyDescent="0.3">
      <c r="A422" s="4"/>
      <c r="B422" s="5"/>
      <c r="C422" s="4"/>
      <c r="D422" s="4"/>
      <c r="E422" s="4"/>
      <c r="F422" s="6"/>
    </row>
    <row r="423" spans="1:6" x14ac:dyDescent="0.3">
      <c r="A423" s="4"/>
      <c r="B423" s="5"/>
      <c r="C423" s="4"/>
      <c r="D423" s="4"/>
      <c r="E423" s="4"/>
      <c r="F423" s="6"/>
    </row>
    <row r="424" spans="1:6" x14ac:dyDescent="0.3">
      <c r="A424" s="4"/>
      <c r="B424" s="5"/>
      <c r="C424" s="4"/>
      <c r="D424" s="4"/>
      <c r="E424" s="4"/>
      <c r="F424" s="6"/>
    </row>
    <row r="425" spans="1:6" x14ac:dyDescent="0.3">
      <c r="A425" s="4"/>
      <c r="B425" s="5"/>
      <c r="C425" s="4"/>
      <c r="D425" s="4"/>
      <c r="E425" s="4"/>
      <c r="F425" s="6"/>
    </row>
    <row r="426" spans="1:6" x14ac:dyDescent="0.3">
      <c r="A426" s="4"/>
      <c r="B426" s="5"/>
      <c r="C426" s="4"/>
      <c r="D426" s="4"/>
      <c r="E426" s="4"/>
      <c r="F426" s="6"/>
    </row>
    <row r="427" spans="1:6" x14ac:dyDescent="0.3">
      <c r="A427" s="4"/>
      <c r="B427" s="5"/>
      <c r="C427" s="4"/>
      <c r="D427" s="4"/>
      <c r="E427" s="4"/>
      <c r="F427" s="6"/>
    </row>
    <row r="428" spans="1:6" x14ac:dyDescent="0.3">
      <c r="A428" s="4"/>
      <c r="B428" s="5"/>
      <c r="C428" s="4"/>
      <c r="D428" s="4"/>
      <c r="E428" s="4"/>
      <c r="F428" s="6"/>
    </row>
    <row r="429" spans="1:6" x14ac:dyDescent="0.3">
      <c r="A429" s="4"/>
      <c r="B429" s="5"/>
      <c r="C429" s="4"/>
      <c r="D429" s="4"/>
      <c r="E429" s="4"/>
      <c r="F429" s="6"/>
    </row>
    <row r="430" spans="1:6" x14ac:dyDescent="0.3">
      <c r="A430" s="4"/>
      <c r="B430" s="5"/>
      <c r="C430" s="4"/>
      <c r="D430" s="4"/>
      <c r="E430" s="4"/>
      <c r="F430" s="6"/>
    </row>
    <row r="431" spans="1:6" x14ac:dyDescent="0.3">
      <c r="A431" s="4"/>
      <c r="B431" s="5"/>
      <c r="C431" s="4"/>
      <c r="D431" s="4"/>
      <c r="E431" s="4"/>
      <c r="F431" s="6"/>
    </row>
    <row r="432" spans="1:6" x14ac:dyDescent="0.3">
      <c r="A432" s="4"/>
      <c r="B432" s="5"/>
      <c r="C432" s="4"/>
      <c r="D432" s="4"/>
      <c r="E432" s="4"/>
      <c r="F432" s="6"/>
    </row>
    <row r="433" spans="1:6" x14ac:dyDescent="0.3">
      <c r="A433" s="4"/>
      <c r="B433" s="5"/>
      <c r="C433" s="4"/>
      <c r="D433" s="4"/>
      <c r="E433" s="4"/>
      <c r="F433" s="6"/>
    </row>
    <row r="434" spans="1:6" x14ac:dyDescent="0.3">
      <c r="A434" s="4"/>
      <c r="B434" s="5"/>
      <c r="C434" s="4"/>
      <c r="D434" s="4"/>
      <c r="E434" s="4"/>
      <c r="F434" s="6"/>
    </row>
    <row r="435" spans="1:6" x14ac:dyDescent="0.3">
      <c r="A435" s="4"/>
      <c r="B435" s="5"/>
      <c r="C435" s="4"/>
      <c r="D435" s="4"/>
      <c r="E435" s="4"/>
      <c r="F435" s="6"/>
    </row>
    <row r="436" spans="1:6" x14ac:dyDescent="0.3">
      <c r="A436" s="4"/>
      <c r="B436" s="5"/>
      <c r="C436" s="4"/>
      <c r="D436" s="4"/>
      <c r="E436" s="4"/>
      <c r="F436" s="6"/>
    </row>
    <row r="437" spans="1:6" x14ac:dyDescent="0.3">
      <c r="A437" s="4"/>
      <c r="B437" s="5"/>
      <c r="C437" s="4"/>
      <c r="D437" s="4"/>
      <c r="E437" s="4"/>
      <c r="F437" s="6"/>
    </row>
    <row r="438" spans="1:6" x14ac:dyDescent="0.3">
      <c r="A438" s="4"/>
      <c r="B438" s="5"/>
      <c r="C438" s="4"/>
      <c r="D438" s="4"/>
      <c r="E438" s="4"/>
      <c r="F438" s="6"/>
    </row>
    <row r="439" spans="1:6" x14ac:dyDescent="0.3">
      <c r="A439" s="4"/>
      <c r="B439" s="5"/>
      <c r="C439" s="4"/>
      <c r="D439" s="4"/>
      <c r="E439" s="4"/>
      <c r="F439" s="6"/>
    </row>
    <row r="440" spans="1:6" x14ac:dyDescent="0.3">
      <c r="A440" s="4"/>
      <c r="B440" s="5"/>
      <c r="C440" s="4"/>
      <c r="D440" s="4"/>
      <c r="E440" s="4"/>
      <c r="F440" s="6"/>
    </row>
    <row r="441" spans="1:6" x14ac:dyDescent="0.3">
      <c r="A441" s="4"/>
      <c r="B441" s="5"/>
      <c r="C441" s="4"/>
      <c r="D441" s="4"/>
      <c r="E441" s="4"/>
      <c r="F441" s="6"/>
    </row>
    <row r="442" spans="1:6" x14ac:dyDescent="0.3">
      <c r="A442" s="4"/>
      <c r="B442" s="5"/>
      <c r="C442" s="4"/>
      <c r="D442" s="4"/>
      <c r="E442" s="4"/>
      <c r="F442" s="6"/>
    </row>
    <row r="443" spans="1:6" x14ac:dyDescent="0.3">
      <c r="A443" s="4"/>
      <c r="B443" s="5"/>
      <c r="C443" s="4"/>
      <c r="D443" s="4"/>
      <c r="E443" s="4"/>
      <c r="F443" s="6"/>
    </row>
    <row r="444" spans="1:6" x14ac:dyDescent="0.3">
      <c r="A444" s="4"/>
      <c r="B444" s="5"/>
      <c r="C444" s="4"/>
      <c r="D444" s="4"/>
      <c r="E444" s="4"/>
      <c r="F444" s="6"/>
    </row>
    <row r="445" spans="1:6" x14ac:dyDescent="0.3">
      <c r="A445" s="4"/>
      <c r="B445" s="5"/>
      <c r="C445" s="4"/>
      <c r="D445" s="4"/>
      <c r="E445" s="4"/>
      <c r="F445" s="6"/>
    </row>
    <row r="446" spans="1:6" x14ac:dyDescent="0.3">
      <c r="A446" s="4"/>
      <c r="B446" s="5"/>
      <c r="C446" s="4"/>
      <c r="D446" s="4"/>
      <c r="E446" s="4"/>
      <c r="F446" s="6"/>
    </row>
    <row r="447" spans="1:6" x14ac:dyDescent="0.3">
      <c r="A447" s="4"/>
      <c r="B447" s="5"/>
      <c r="C447" s="4"/>
      <c r="D447" s="4"/>
      <c r="E447" s="4"/>
      <c r="F447" s="6"/>
    </row>
    <row r="448" spans="1:6" x14ac:dyDescent="0.3">
      <c r="A448" s="4"/>
      <c r="B448" s="5"/>
      <c r="C448" s="4"/>
      <c r="D448" s="4"/>
      <c r="E448" s="4"/>
      <c r="F448" s="6"/>
    </row>
    <row r="449" spans="1:6" x14ac:dyDescent="0.3">
      <c r="A449" s="4"/>
      <c r="B449" s="5"/>
      <c r="C449" s="4"/>
      <c r="D449" s="4"/>
      <c r="E449" s="4"/>
      <c r="F449" s="6"/>
    </row>
    <row r="450" spans="1:6" x14ac:dyDescent="0.3">
      <c r="A450" s="4"/>
      <c r="B450" s="5"/>
      <c r="C450" s="4"/>
      <c r="D450" s="4"/>
      <c r="E450" s="4"/>
      <c r="F450" s="6"/>
    </row>
    <row r="451" spans="1:6" x14ac:dyDescent="0.3">
      <c r="A451" s="4"/>
      <c r="B451" s="5"/>
      <c r="C451" s="4"/>
      <c r="D451" s="4"/>
      <c r="E451" s="4"/>
      <c r="F451" s="6"/>
    </row>
    <row r="452" spans="1:6" x14ac:dyDescent="0.3">
      <c r="A452" s="4"/>
      <c r="B452" s="5"/>
      <c r="C452" s="4"/>
      <c r="D452" s="4"/>
      <c r="E452" s="4"/>
      <c r="F452" s="6"/>
    </row>
    <row r="453" spans="1:6" x14ac:dyDescent="0.3">
      <c r="A453" s="4"/>
      <c r="B453" s="5"/>
      <c r="C453" s="4"/>
      <c r="D453" s="4"/>
      <c r="E453" s="4"/>
      <c r="F453" s="6"/>
    </row>
    <row r="454" spans="1:6" x14ac:dyDescent="0.3">
      <c r="A454" s="4"/>
      <c r="B454" s="5"/>
      <c r="C454" s="4"/>
      <c r="D454" s="4"/>
      <c r="E454" s="4"/>
      <c r="F454" s="6"/>
    </row>
    <row r="455" spans="1:6" x14ac:dyDescent="0.3">
      <c r="A455" s="4"/>
      <c r="B455" s="5"/>
      <c r="C455" s="4"/>
      <c r="D455" s="4"/>
      <c r="E455" s="4"/>
      <c r="F455" s="6"/>
    </row>
    <row r="456" spans="1:6" x14ac:dyDescent="0.3">
      <c r="A456" s="4"/>
      <c r="B456" s="5"/>
      <c r="C456" s="4"/>
      <c r="D456" s="4"/>
      <c r="E456" s="4"/>
      <c r="F456" s="6"/>
    </row>
    <row r="457" spans="1:6" x14ac:dyDescent="0.3">
      <c r="A457" s="4"/>
      <c r="B457" s="5"/>
      <c r="C457" s="4"/>
      <c r="D457" s="4"/>
      <c r="E457" s="4"/>
      <c r="F457" s="6"/>
    </row>
    <row r="458" spans="1:6" x14ac:dyDescent="0.3">
      <c r="A458" s="4"/>
      <c r="B458" s="5"/>
      <c r="C458" s="4"/>
      <c r="D458" s="4"/>
      <c r="E458" s="4"/>
      <c r="F458" s="6"/>
    </row>
    <row r="459" spans="1:6" x14ac:dyDescent="0.3">
      <c r="A459" s="4"/>
      <c r="B459" s="5"/>
      <c r="C459" s="4"/>
      <c r="D459" s="4"/>
      <c r="E459" s="4"/>
      <c r="F459" s="6"/>
    </row>
    <row r="460" spans="1:6" x14ac:dyDescent="0.3">
      <c r="A460" s="4"/>
      <c r="B460" s="5"/>
      <c r="C460" s="4"/>
      <c r="D460" s="4"/>
      <c r="E460" s="4"/>
      <c r="F460" s="6"/>
    </row>
    <row r="461" spans="1:6" x14ac:dyDescent="0.3">
      <c r="A461" s="4"/>
      <c r="B461" s="5"/>
      <c r="C461" s="4"/>
      <c r="D461" s="4"/>
      <c r="E461" s="4"/>
      <c r="F461" s="6"/>
    </row>
    <row r="462" spans="1:6" x14ac:dyDescent="0.3">
      <c r="A462" s="4"/>
      <c r="B462" s="5"/>
      <c r="C462" s="4"/>
      <c r="D462" s="4"/>
      <c r="E462" s="4"/>
      <c r="F462" s="6"/>
    </row>
    <row r="463" spans="1:6" x14ac:dyDescent="0.3">
      <c r="A463" s="4"/>
      <c r="B463" s="5"/>
      <c r="C463" s="4"/>
      <c r="D463" s="4"/>
      <c r="E463" s="4"/>
      <c r="F463" s="6"/>
    </row>
    <row r="464" spans="1:6" x14ac:dyDescent="0.3">
      <c r="A464" s="4"/>
      <c r="B464" s="5"/>
      <c r="C464" s="4"/>
      <c r="D464" s="4"/>
      <c r="E464" s="4"/>
      <c r="F464" s="6"/>
    </row>
    <row r="465" spans="1:6" x14ac:dyDescent="0.3">
      <c r="A465" s="4"/>
      <c r="B465" s="5"/>
      <c r="C465" s="4"/>
      <c r="D465" s="4"/>
      <c r="E465" s="4"/>
      <c r="F465" s="6"/>
    </row>
    <row r="466" spans="1:6" x14ac:dyDescent="0.3">
      <c r="A466" s="4"/>
      <c r="B466" s="5"/>
      <c r="C466" s="4"/>
      <c r="D466" s="4"/>
      <c r="E466" s="4"/>
      <c r="F466" s="6"/>
    </row>
    <row r="467" spans="1:6" x14ac:dyDescent="0.3">
      <c r="A467" s="4"/>
      <c r="B467" s="5"/>
      <c r="C467" s="4"/>
      <c r="D467" s="4"/>
      <c r="E467" s="4"/>
      <c r="F467" s="6"/>
    </row>
    <row r="468" spans="1:6" x14ac:dyDescent="0.3">
      <c r="A468" s="4"/>
      <c r="B468" s="5"/>
      <c r="C468" s="4"/>
      <c r="D468" s="4"/>
      <c r="E468" s="4"/>
      <c r="F468" s="6"/>
    </row>
    <row r="469" spans="1:6" x14ac:dyDescent="0.3">
      <c r="A469" s="4"/>
      <c r="B469" s="5"/>
      <c r="C469" s="4"/>
      <c r="D469" s="4"/>
      <c r="E469" s="4"/>
      <c r="F469" s="6"/>
    </row>
    <row r="470" spans="1:6" x14ac:dyDescent="0.3">
      <c r="A470" s="4"/>
      <c r="B470" s="5"/>
      <c r="C470" s="4"/>
      <c r="D470" s="4"/>
      <c r="E470" s="4"/>
      <c r="F470" s="6"/>
    </row>
    <row r="471" spans="1:6" x14ac:dyDescent="0.3">
      <c r="A471" s="4"/>
      <c r="B471" s="5"/>
      <c r="C471" s="4"/>
      <c r="D471" s="4"/>
      <c r="E471" s="4"/>
      <c r="F471" s="6"/>
    </row>
    <row r="472" spans="1:6" x14ac:dyDescent="0.3">
      <c r="A472" s="4"/>
      <c r="B472" s="5"/>
      <c r="C472" s="4"/>
      <c r="D472" s="4"/>
      <c r="E472" s="4"/>
      <c r="F472" s="6"/>
    </row>
    <row r="473" spans="1:6" x14ac:dyDescent="0.3">
      <c r="A473" s="4"/>
      <c r="B473" s="5"/>
      <c r="C473" s="4"/>
      <c r="D473" s="4"/>
      <c r="E473" s="4"/>
      <c r="F473" s="6"/>
    </row>
    <row r="474" spans="1:6" x14ac:dyDescent="0.3">
      <c r="A474" s="4"/>
      <c r="B474" s="5"/>
      <c r="C474" s="4"/>
      <c r="D474" s="4"/>
      <c r="E474" s="4"/>
      <c r="F474" s="6"/>
    </row>
    <row r="475" spans="1:6" x14ac:dyDescent="0.3">
      <c r="A475" s="4"/>
      <c r="B475" s="5"/>
      <c r="C475" s="4"/>
      <c r="D475" s="4"/>
      <c r="E475" s="4"/>
      <c r="F475" s="6"/>
    </row>
    <row r="476" spans="1:6" x14ac:dyDescent="0.3">
      <c r="A476" s="4"/>
      <c r="B476" s="5"/>
      <c r="C476" s="4"/>
      <c r="D476" s="4"/>
      <c r="E476" s="4"/>
      <c r="F476" s="6"/>
    </row>
    <row r="477" spans="1:6" x14ac:dyDescent="0.3">
      <c r="A477" s="4"/>
      <c r="B477" s="5"/>
      <c r="C477" s="4"/>
      <c r="D477" s="4"/>
      <c r="E477" s="4"/>
      <c r="F477" s="6"/>
    </row>
    <row r="478" spans="1:6" x14ac:dyDescent="0.3">
      <c r="A478" s="4"/>
      <c r="B478" s="5"/>
      <c r="C478" s="4"/>
      <c r="D478" s="4"/>
      <c r="E478" s="4"/>
      <c r="F478" s="6"/>
    </row>
    <row r="479" spans="1:6" x14ac:dyDescent="0.3">
      <c r="A479" s="4"/>
      <c r="B479" s="5"/>
      <c r="C479" s="4"/>
      <c r="D479" s="4"/>
      <c r="E479" s="4"/>
      <c r="F479" s="6"/>
    </row>
    <row r="480" spans="1:6" x14ac:dyDescent="0.3">
      <c r="A480" s="4"/>
      <c r="B480" s="5"/>
      <c r="C480" s="4"/>
      <c r="D480" s="4"/>
      <c r="E480" s="4"/>
      <c r="F480" s="6"/>
    </row>
    <row r="481" spans="1:6" x14ac:dyDescent="0.3">
      <c r="A481" s="4"/>
      <c r="B481" s="5"/>
      <c r="C481" s="4"/>
      <c r="D481" s="4"/>
      <c r="E481" s="4"/>
      <c r="F481" s="6"/>
    </row>
    <row r="482" spans="1:6" x14ac:dyDescent="0.3">
      <c r="A482" s="4"/>
      <c r="B482" s="5"/>
      <c r="C482" s="4"/>
      <c r="D482" s="4"/>
      <c r="E482" s="4"/>
      <c r="F482" s="6"/>
    </row>
    <row r="483" spans="1:6" x14ac:dyDescent="0.3">
      <c r="A483" s="4"/>
      <c r="B483" s="5"/>
      <c r="C483" s="4"/>
      <c r="D483" s="4"/>
      <c r="E483" s="4"/>
      <c r="F483" s="6"/>
    </row>
    <row r="484" spans="1:6" x14ac:dyDescent="0.3">
      <c r="A484" s="4"/>
      <c r="B484" s="5"/>
      <c r="C484" s="4"/>
      <c r="D484" s="4"/>
      <c r="E484" s="4"/>
      <c r="F484" s="6"/>
    </row>
    <row r="485" spans="1:6" x14ac:dyDescent="0.3">
      <c r="A485" s="4"/>
      <c r="B485" s="5"/>
      <c r="C485" s="4"/>
      <c r="D485" s="4"/>
      <c r="E485" s="4"/>
      <c r="F485" s="6"/>
    </row>
    <row r="486" spans="1:6" x14ac:dyDescent="0.3">
      <c r="A486" s="4"/>
      <c r="B486" s="5"/>
      <c r="C486" s="4"/>
      <c r="D486" s="4"/>
      <c r="E486" s="4"/>
      <c r="F486" s="6"/>
    </row>
    <row r="487" spans="1:6" x14ac:dyDescent="0.3">
      <c r="A487" s="4"/>
      <c r="B487" s="5"/>
      <c r="C487" s="4"/>
      <c r="D487" s="4"/>
      <c r="E487" s="4"/>
      <c r="F487" s="6"/>
    </row>
    <row r="488" spans="1:6" x14ac:dyDescent="0.3">
      <c r="A488" s="4"/>
      <c r="B488" s="5"/>
      <c r="C488" s="4"/>
      <c r="D488" s="4"/>
      <c r="E488" s="4"/>
      <c r="F488" s="6"/>
    </row>
    <row r="489" spans="1:6" x14ac:dyDescent="0.3">
      <c r="A489" s="4"/>
      <c r="B489" s="5"/>
      <c r="C489" s="4"/>
      <c r="D489" s="4"/>
      <c r="E489" s="4"/>
      <c r="F489" s="6"/>
    </row>
    <row r="490" spans="1:6" x14ac:dyDescent="0.3">
      <c r="A490" s="4"/>
      <c r="B490" s="5"/>
      <c r="C490" s="4"/>
      <c r="D490" s="4"/>
      <c r="E490" s="4"/>
      <c r="F490" s="6"/>
    </row>
    <row r="491" spans="1:6" x14ac:dyDescent="0.3">
      <c r="A491" s="4"/>
      <c r="B491" s="5"/>
      <c r="C491" s="4"/>
      <c r="D491" s="4"/>
      <c r="E491" s="4"/>
      <c r="F491" s="6"/>
    </row>
    <row r="492" spans="1:6" x14ac:dyDescent="0.3">
      <c r="A492" s="4"/>
      <c r="B492" s="5"/>
      <c r="C492" s="4"/>
      <c r="D492" s="4"/>
      <c r="E492" s="4"/>
      <c r="F492" s="6"/>
    </row>
    <row r="493" spans="1:6" x14ac:dyDescent="0.3">
      <c r="A493" s="4"/>
      <c r="B493" s="5"/>
      <c r="C493" s="4"/>
      <c r="D493" s="4"/>
      <c r="E493" s="4"/>
      <c r="F493" s="6"/>
    </row>
    <row r="494" spans="1:6" x14ac:dyDescent="0.3">
      <c r="A494" s="4"/>
      <c r="B494" s="5"/>
      <c r="C494" s="4"/>
      <c r="D494" s="4"/>
      <c r="E494" s="4"/>
      <c r="F494" s="6"/>
    </row>
    <row r="495" spans="1:6" x14ac:dyDescent="0.3">
      <c r="A495" s="4"/>
      <c r="B495" s="5"/>
      <c r="C495" s="4"/>
      <c r="D495" s="4"/>
      <c r="E495" s="4"/>
      <c r="F495" s="6"/>
    </row>
    <row r="496" spans="1:6" x14ac:dyDescent="0.3">
      <c r="A496" s="4"/>
      <c r="B496" s="5"/>
      <c r="C496" s="4"/>
      <c r="D496" s="4"/>
      <c r="E496" s="4"/>
      <c r="F496" s="6"/>
    </row>
    <row r="497" spans="1:6" x14ac:dyDescent="0.3">
      <c r="A497" s="4"/>
      <c r="B497" s="5"/>
      <c r="C497" s="4"/>
      <c r="D497" s="4"/>
      <c r="E497" s="4"/>
      <c r="F497" s="6"/>
    </row>
    <row r="498" spans="1:6" x14ac:dyDescent="0.3">
      <c r="A498" s="4"/>
      <c r="B498" s="5"/>
      <c r="C498" s="4"/>
      <c r="D498" s="4"/>
      <c r="E498" s="4"/>
      <c r="F498" s="6"/>
    </row>
    <row r="499" spans="1:6" x14ac:dyDescent="0.3">
      <c r="A499" s="4"/>
      <c r="B499" s="5"/>
      <c r="C499" s="4"/>
      <c r="D499" s="4"/>
      <c r="E499" s="4"/>
      <c r="F499" s="6"/>
    </row>
    <row r="500" spans="1:6" x14ac:dyDescent="0.3">
      <c r="A500" s="4"/>
      <c r="B500" s="5"/>
      <c r="C500" s="4"/>
      <c r="D500" s="4"/>
      <c r="E500" s="4"/>
      <c r="F500" s="6"/>
    </row>
    <row r="501" spans="1:6" x14ac:dyDescent="0.3">
      <c r="A501" s="4"/>
      <c r="B501" s="5"/>
      <c r="C501" s="4"/>
      <c r="D501" s="4"/>
      <c r="E501" s="4"/>
      <c r="F501" s="6"/>
    </row>
    <row r="502" spans="1:6" x14ac:dyDescent="0.3">
      <c r="A502" s="4"/>
      <c r="B502" s="5"/>
      <c r="C502" s="4"/>
      <c r="D502" s="4"/>
      <c r="E502" s="4"/>
      <c r="F502" s="6"/>
    </row>
    <row r="503" spans="1:6" x14ac:dyDescent="0.3">
      <c r="A503" s="4"/>
      <c r="B503" s="5"/>
      <c r="C503" s="4"/>
      <c r="D503" s="4"/>
      <c r="E503" s="4"/>
      <c r="F503" s="6"/>
    </row>
    <row r="504" spans="1:6" x14ac:dyDescent="0.3">
      <c r="A504" s="4"/>
      <c r="B504" s="5"/>
      <c r="C504" s="4"/>
      <c r="D504" s="4"/>
      <c r="E504" s="4"/>
      <c r="F504" s="6"/>
    </row>
    <row r="505" spans="1:6" x14ac:dyDescent="0.3">
      <c r="A505" s="4"/>
      <c r="B505" s="5"/>
      <c r="C505" s="4"/>
      <c r="D505" s="4"/>
      <c r="E505" s="4"/>
      <c r="F505" s="6"/>
    </row>
    <row r="506" spans="1:6" x14ac:dyDescent="0.3">
      <c r="A506" s="4"/>
      <c r="B506" s="5"/>
      <c r="C506" s="4"/>
      <c r="D506" s="4"/>
      <c r="E506" s="4"/>
      <c r="F506" s="6"/>
    </row>
    <row r="507" spans="1:6" x14ac:dyDescent="0.3">
      <c r="A507" s="4"/>
      <c r="B507" s="5"/>
      <c r="C507" s="4"/>
      <c r="D507" s="4"/>
      <c r="E507" s="4"/>
      <c r="F507" s="6"/>
    </row>
    <row r="508" spans="1:6" x14ac:dyDescent="0.3">
      <c r="A508" s="4"/>
      <c r="B508" s="5"/>
      <c r="C508" s="4"/>
      <c r="D508" s="4"/>
      <c r="E508" s="4"/>
      <c r="F508" s="6"/>
    </row>
    <row r="509" spans="1:6" x14ac:dyDescent="0.3">
      <c r="A509" s="4"/>
      <c r="B509" s="5"/>
      <c r="C509" s="4"/>
      <c r="D509" s="4"/>
      <c r="E509" s="4"/>
      <c r="F509" s="6"/>
    </row>
    <row r="510" spans="1:6" x14ac:dyDescent="0.3">
      <c r="A510" s="4"/>
      <c r="B510" s="5"/>
      <c r="C510" s="4"/>
      <c r="D510" s="4"/>
      <c r="E510" s="4"/>
      <c r="F510" s="6"/>
    </row>
    <row r="511" spans="1:6" x14ac:dyDescent="0.3">
      <c r="A511" s="4"/>
      <c r="B511" s="5"/>
      <c r="C511" s="4"/>
      <c r="D511" s="4"/>
      <c r="E511" s="4"/>
      <c r="F511" s="6"/>
    </row>
    <row r="512" spans="1:6" x14ac:dyDescent="0.3">
      <c r="A512" s="4"/>
      <c r="B512" s="5"/>
      <c r="C512" s="4"/>
      <c r="D512" s="4"/>
      <c r="E512" s="4"/>
      <c r="F512" s="6"/>
    </row>
    <row r="513" spans="1:6" x14ac:dyDescent="0.3">
      <c r="A513" s="4"/>
      <c r="B513" s="5"/>
      <c r="C513" s="4"/>
      <c r="D513" s="4"/>
      <c r="E513" s="4"/>
      <c r="F513" s="6"/>
    </row>
    <row r="514" spans="1:6" x14ac:dyDescent="0.3">
      <c r="A514" s="4"/>
      <c r="B514" s="5"/>
      <c r="C514" s="4"/>
      <c r="D514" s="4"/>
      <c r="E514" s="4"/>
      <c r="F514" s="6"/>
    </row>
    <row r="515" spans="1:6" x14ac:dyDescent="0.3">
      <c r="A515" s="4"/>
      <c r="B515" s="5"/>
      <c r="C515" s="4"/>
      <c r="D515" s="4"/>
      <c r="E515" s="4"/>
      <c r="F515" s="6"/>
    </row>
    <row r="516" spans="1:6" x14ac:dyDescent="0.3">
      <c r="A516" s="4"/>
      <c r="B516" s="5"/>
      <c r="C516" s="4"/>
      <c r="D516" s="4"/>
      <c r="E516" s="4"/>
      <c r="F516" s="6"/>
    </row>
    <row r="517" spans="1:6" x14ac:dyDescent="0.3">
      <c r="A517" s="4"/>
      <c r="B517" s="5"/>
      <c r="C517" s="4"/>
      <c r="D517" s="4"/>
      <c r="E517" s="4"/>
      <c r="F517" s="6"/>
    </row>
    <row r="518" spans="1:6" x14ac:dyDescent="0.3">
      <c r="A518" s="4"/>
      <c r="B518" s="5"/>
      <c r="C518" s="4"/>
      <c r="D518" s="4"/>
      <c r="E518" s="4"/>
      <c r="F518" s="6"/>
    </row>
    <row r="519" spans="1:6" x14ac:dyDescent="0.3">
      <c r="A519" s="4"/>
      <c r="B519" s="5"/>
      <c r="C519" s="4"/>
      <c r="D519" s="4"/>
      <c r="E519" s="4"/>
      <c r="F519" s="6"/>
    </row>
    <row r="520" spans="1:6" x14ac:dyDescent="0.3">
      <c r="A520" s="4"/>
      <c r="B520" s="5"/>
      <c r="C520" s="4"/>
      <c r="D520" s="4"/>
      <c r="E520" s="4"/>
      <c r="F520" s="6"/>
    </row>
    <row r="521" spans="1:6" x14ac:dyDescent="0.3">
      <c r="A521" s="4"/>
      <c r="B521" s="5"/>
      <c r="C521" s="4"/>
      <c r="D521" s="4"/>
      <c r="E521" s="4"/>
      <c r="F521" s="6"/>
    </row>
    <row r="522" spans="1:6" x14ac:dyDescent="0.3">
      <c r="A522" s="4"/>
      <c r="B522" s="5"/>
      <c r="C522" s="4"/>
      <c r="D522" s="4"/>
      <c r="E522" s="4"/>
      <c r="F522" s="6"/>
    </row>
    <row r="523" spans="1:6" x14ac:dyDescent="0.3">
      <c r="A523" s="4"/>
      <c r="B523" s="5"/>
      <c r="C523" s="4"/>
      <c r="D523" s="4"/>
      <c r="E523" s="4"/>
      <c r="F523" s="6"/>
    </row>
    <row r="524" spans="1:6" x14ac:dyDescent="0.3">
      <c r="A524" s="4"/>
      <c r="B524" s="5"/>
      <c r="C524" s="4"/>
      <c r="D524" s="4"/>
      <c r="E524" s="4"/>
      <c r="F524" s="6"/>
    </row>
    <row r="525" spans="1:6" x14ac:dyDescent="0.3">
      <c r="A525" s="4"/>
      <c r="B525" s="5"/>
      <c r="C525" s="4"/>
      <c r="D525" s="4"/>
      <c r="E525" s="4"/>
      <c r="F525" s="6"/>
    </row>
    <row r="526" spans="1:6" x14ac:dyDescent="0.3">
      <c r="A526" s="4"/>
      <c r="B526" s="5"/>
      <c r="C526" s="4"/>
      <c r="D526" s="4"/>
      <c r="E526" s="4"/>
      <c r="F526" s="6"/>
    </row>
    <row r="527" spans="1:6" x14ac:dyDescent="0.3">
      <c r="A527" s="4"/>
      <c r="B527" s="5"/>
      <c r="C527" s="4"/>
      <c r="D527" s="4"/>
      <c r="E527" s="4"/>
      <c r="F527" s="6"/>
    </row>
    <row r="528" spans="1:6" x14ac:dyDescent="0.3">
      <c r="A528" s="4"/>
      <c r="B528" s="5"/>
      <c r="C528" s="4"/>
      <c r="D528" s="4"/>
      <c r="E528" s="4"/>
      <c r="F528" s="6"/>
    </row>
    <row r="529" spans="1:6" x14ac:dyDescent="0.3">
      <c r="A529" s="4"/>
      <c r="B529" s="5"/>
      <c r="C529" s="4"/>
      <c r="D529" s="4"/>
      <c r="E529" s="4"/>
      <c r="F529" s="6"/>
    </row>
    <row r="530" spans="1:6" x14ac:dyDescent="0.3">
      <c r="A530" s="4"/>
      <c r="B530" s="5"/>
      <c r="C530" s="4"/>
      <c r="D530" s="4"/>
      <c r="E530" s="4"/>
      <c r="F530" s="6"/>
    </row>
    <row r="531" spans="1:6" x14ac:dyDescent="0.3">
      <c r="A531" s="4"/>
      <c r="B531" s="5"/>
      <c r="C531" s="4"/>
      <c r="D531" s="4"/>
      <c r="E531" s="4"/>
      <c r="F531" s="6"/>
    </row>
    <row r="532" spans="1:6" x14ac:dyDescent="0.3">
      <c r="A532" s="4"/>
      <c r="B532" s="5"/>
      <c r="C532" s="4"/>
      <c r="D532" s="4"/>
      <c r="E532" s="4"/>
      <c r="F532" s="6"/>
    </row>
    <row r="533" spans="1:6" x14ac:dyDescent="0.3">
      <c r="A533" s="4"/>
      <c r="B533" s="5"/>
      <c r="C533" s="4"/>
      <c r="D533" s="4"/>
      <c r="E533" s="4"/>
      <c r="F533" s="6"/>
    </row>
    <row r="534" spans="1:6" x14ac:dyDescent="0.3">
      <c r="A534" s="4"/>
      <c r="B534" s="5"/>
      <c r="C534" s="4"/>
      <c r="D534" s="4"/>
      <c r="E534" s="4"/>
      <c r="F534" s="6"/>
    </row>
    <row r="535" spans="1:6" x14ac:dyDescent="0.3">
      <c r="A535" s="4"/>
      <c r="B535" s="5"/>
      <c r="C535" s="4"/>
      <c r="D535" s="4"/>
      <c r="E535" s="4"/>
      <c r="F535" s="6"/>
    </row>
    <row r="536" spans="1:6" x14ac:dyDescent="0.3">
      <c r="A536" s="4"/>
      <c r="B536" s="5"/>
      <c r="C536" s="4"/>
      <c r="D536" s="4"/>
      <c r="E536" s="4"/>
      <c r="F536" s="6"/>
    </row>
    <row r="537" spans="1:6" x14ac:dyDescent="0.3">
      <c r="A537" s="4"/>
      <c r="B537" s="5"/>
      <c r="C537" s="4"/>
      <c r="D537" s="4"/>
      <c r="E537" s="4"/>
      <c r="F537" s="6"/>
    </row>
    <row r="538" spans="1:6" x14ac:dyDescent="0.3">
      <c r="A538" s="4"/>
      <c r="B538" s="5"/>
      <c r="C538" s="4"/>
      <c r="D538" s="4"/>
      <c r="E538" s="4"/>
      <c r="F538" s="6"/>
    </row>
    <row r="539" spans="1:6" x14ac:dyDescent="0.3">
      <c r="A539" s="4"/>
      <c r="B539" s="5"/>
      <c r="C539" s="4"/>
      <c r="D539" s="4"/>
      <c r="E539" s="4"/>
      <c r="F539" s="6"/>
    </row>
    <row r="540" spans="1:6" x14ac:dyDescent="0.3">
      <c r="A540" s="4"/>
      <c r="B540" s="5"/>
      <c r="C540" s="4"/>
      <c r="D540" s="4"/>
      <c r="E540" s="4"/>
      <c r="F540" s="6"/>
    </row>
    <row r="541" spans="1:6" x14ac:dyDescent="0.3">
      <c r="A541" s="4"/>
      <c r="B541" s="5"/>
      <c r="C541" s="4"/>
      <c r="D541" s="4"/>
      <c r="E541" s="4"/>
      <c r="F541" s="6"/>
    </row>
    <row r="542" spans="1:6" x14ac:dyDescent="0.3">
      <c r="A542" s="4"/>
      <c r="B542" s="5"/>
      <c r="C542" s="4"/>
      <c r="D542" s="4"/>
      <c r="E542" s="4"/>
      <c r="F542" s="6"/>
    </row>
    <row r="543" spans="1:6" x14ac:dyDescent="0.3">
      <c r="A543" s="4"/>
      <c r="B543" s="5"/>
      <c r="C543" s="4"/>
      <c r="D543" s="4"/>
      <c r="E543" s="4"/>
      <c r="F543" s="6"/>
    </row>
    <row r="544" spans="1:6" x14ac:dyDescent="0.3">
      <c r="A544" s="4"/>
      <c r="B544" s="5"/>
      <c r="C544" s="4"/>
      <c r="D544" s="4"/>
      <c r="E544" s="4"/>
      <c r="F544" s="6"/>
    </row>
    <row r="545" spans="1:6" x14ac:dyDescent="0.3">
      <c r="A545" s="4"/>
      <c r="B545" s="5"/>
      <c r="C545" s="4"/>
      <c r="D545" s="4"/>
      <c r="E545" s="4"/>
      <c r="F545" s="6"/>
    </row>
    <row r="546" spans="1:6" x14ac:dyDescent="0.3">
      <c r="A546" s="4"/>
      <c r="B546" s="5"/>
      <c r="C546" s="4"/>
      <c r="D546" s="4"/>
      <c r="E546" s="4"/>
      <c r="F546" s="6"/>
    </row>
    <row r="547" spans="1:6" x14ac:dyDescent="0.3">
      <c r="A547" s="4"/>
      <c r="B547" s="5"/>
      <c r="C547" s="4"/>
      <c r="D547" s="4"/>
      <c r="E547" s="4"/>
      <c r="F547" s="6"/>
    </row>
    <row r="548" spans="1:6" x14ac:dyDescent="0.3">
      <c r="A548" s="4"/>
      <c r="B548" s="5"/>
      <c r="C548" s="4"/>
      <c r="D548" s="4"/>
      <c r="E548" s="4"/>
      <c r="F548" s="6"/>
    </row>
    <row r="549" spans="1:6" x14ac:dyDescent="0.3">
      <c r="A549" s="4"/>
      <c r="B549" s="5"/>
      <c r="C549" s="4"/>
      <c r="D549" s="4"/>
      <c r="E549" s="4"/>
      <c r="F549" s="6"/>
    </row>
    <row r="550" spans="1:6" x14ac:dyDescent="0.3">
      <c r="A550" s="4"/>
      <c r="B550" s="5"/>
      <c r="C550" s="4"/>
      <c r="D550" s="4"/>
      <c r="E550" s="4"/>
      <c r="F550" s="6"/>
    </row>
    <row r="551" spans="1:6" x14ac:dyDescent="0.3">
      <c r="A551" s="4"/>
      <c r="B551" s="5"/>
      <c r="C551" s="4"/>
      <c r="D551" s="4"/>
      <c r="E551" s="4"/>
      <c r="F551" s="6"/>
    </row>
    <row r="552" spans="1:6" x14ac:dyDescent="0.3">
      <c r="A552" s="4"/>
      <c r="B552" s="5"/>
      <c r="C552" s="4"/>
      <c r="D552" s="4"/>
      <c r="E552" s="4"/>
      <c r="F552" s="6"/>
    </row>
    <row r="553" spans="1:6" x14ac:dyDescent="0.3">
      <c r="A553" s="4"/>
      <c r="B553" s="5"/>
      <c r="C553" s="4"/>
      <c r="D553" s="4"/>
      <c r="E553" s="4"/>
      <c r="F553" s="6"/>
    </row>
    <row r="554" spans="1:6" x14ac:dyDescent="0.3">
      <c r="A554" s="4"/>
      <c r="B554" s="5"/>
      <c r="C554" s="4"/>
      <c r="D554" s="4"/>
      <c r="E554" s="4"/>
      <c r="F554" s="6"/>
    </row>
    <row r="555" spans="1:6" x14ac:dyDescent="0.3">
      <c r="A555" s="4"/>
      <c r="B555" s="5"/>
      <c r="C555" s="4"/>
      <c r="D555" s="4"/>
      <c r="E555" s="4"/>
      <c r="F555" s="6"/>
    </row>
    <row r="556" spans="1:6" x14ac:dyDescent="0.3">
      <c r="A556" s="4"/>
      <c r="B556" s="5"/>
      <c r="C556" s="4"/>
      <c r="D556" s="4"/>
      <c r="E556" s="4"/>
      <c r="F556" s="6"/>
    </row>
    <row r="557" spans="1:6" x14ac:dyDescent="0.3">
      <c r="A557" s="4"/>
      <c r="B557" s="5"/>
      <c r="C557" s="4"/>
      <c r="D557" s="4"/>
      <c r="E557" s="4"/>
      <c r="F557" s="6"/>
    </row>
    <row r="558" spans="1:6" x14ac:dyDescent="0.3">
      <c r="A558" s="4"/>
      <c r="B558" s="5"/>
      <c r="C558" s="4"/>
      <c r="D558" s="4"/>
      <c r="E558" s="4"/>
      <c r="F558" s="6"/>
    </row>
    <row r="559" spans="1:6" x14ac:dyDescent="0.3">
      <c r="A559" s="4"/>
      <c r="B559" s="5"/>
      <c r="C559" s="4"/>
      <c r="D559" s="4"/>
      <c r="E559" s="4"/>
      <c r="F559" s="6"/>
    </row>
    <row r="560" spans="1:6" x14ac:dyDescent="0.3">
      <c r="A560" s="4"/>
      <c r="B560" s="5"/>
      <c r="C560" s="4"/>
      <c r="D560" s="4"/>
      <c r="E560" s="4"/>
      <c r="F560" s="6"/>
    </row>
    <row r="561" spans="1:6" x14ac:dyDescent="0.3">
      <c r="A561" s="4"/>
      <c r="B561" s="5"/>
      <c r="C561" s="4"/>
      <c r="D561" s="4"/>
      <c r="E561" s="4"/>
      <c r="F561" s="6"/>
    </row>
    <row r="562" spans="1:6" x14ac:dyDescent="0.3">
      <c r="A562" s="4"/>
      <c r="B562" s="5"/>
      <c r="C562" s="4"/>
      <c r="D562" s="4"/>
      <c r="E562" s="4"/>
      <c r="F562" s="6"/>
    </row>
    <row r="563" spans="1:6" x14ac:dyDescent="0.3">
      <c r="A563" s="4"/>
      <c r="B563" s="5"/>
      <c r="C563" s="4"/>
      <c r="D563" s="4"/>
      <c r="E563" s="4"/>
      <c r="F563" s="6"/>
    </row>
    <row r="564" spans="1:6" x14ac:dyDescent="0.3">
      <c r="A564" s="4"/>
      <c r="B564" s="5"/>
      <c r="C564" s="4"/>
      <c r="D564" s="4"/>
      <c r="E564" s="4"/>
      <c r="F564" s="6"/>
    </row>
    <row r="565" spans="1:6" x14ac:dyDescent="0.3">
      <c r="A565" s="4"/>
      <c r="B565" s="5"/>
      <c r="C565" s="4"/>
      <c r="D565" s="4"/>
      <c r="E565" s="4"/>
      <c r="F565" s="6"/>
    </row>
    <row r="566" spans="1:6" x14ac:dyDescent="0.3">
      <c r="A566" s="4"/>
      <c r="B566" s="5"/>
      <c r="C566" s="4"/>
      <c r="D566" s="4"/>
      <c r="E566" s="4"/>
      <c r="F566" s="6"/>
    </row>
    <row r="567" spans="1:6" x14ac:dyDescent="0.3">
      <c r="A567" s="4"/>
      <c r="B567" s="5"/>
      <c r="C567" s="4"/>
      <c r="D567" s="4"/>
      <c r="E567" s="4"/>
      <c r="F567" s="6"/>
    </row>
    <row r="568" spans="1:6" x14ac:dyDescent="0.3">
      <c r="A568" s="4"/>
      <c r="B568" s="5"/>
      <c r="C568" s="4"/>
      <c r="D568" s="4"/>
      <c r="E568" s="4"/>
      <c r="F568" s="6"/>
    </row>
    <row r="569" spans="1:6" x14ac:dyDescent="0.3">
      <c r="A569" s="4"/>
      <c r="B569" s="5"/>
      <c r="C569" s="4"/>
      <c r="D569" s="4"/>
      <c r="E569" s="4"/>
      <c r="F569" s="6"/>
    </row>
    <row r="570" spans="1:6" x14ac:dyDescent="0.3">
      <c r="A570" s="4"/>
      <c r="B570" s="5"/>
      <c r="C570" s="4"/>
      <c r="D570" s="4"/>
      <c r="E570" s="4"/>
      <c r="F570" s="6"/>
    </row>
    <row r="571" spans="1:6" x14ac:dyDescent="0.3">
      <c r="A571" s="4"/>
      <c r="B571" s="5"/>
      <c r="C571" s="4"/>
      <c r="D571" s="4"/>
      <c r="E571" s="4"/>
      <c r="F571" s="6"/>
    </row>
    <row r="572" spans="1:6" x14ac:dyDescent="0.3">
      <c r="A572" s="4"/>
      <c r="B572" s="5"/>
      <c r="C572" s="4"/>
      <c r="D572" s="4"/>
      <c r="E572" s="4"/>
      <c r="F572" s="6"/>
    </row>
    <row r="573" spans="1:6" x14ac:dyDescent="0.3">
      <c r="A573" s="4"/>
      <c r="B573" s="5"/>
      <c r="C573" s="4"/>
      <c r="D573" s="4"/>
      <c r="E573" s="4"/>
      <c r="F573" s="6"/>
    </row>
    <row r="574" spans="1:6" x14ac:dyDescent="0.3">
      <c r="A574" s="4"/>
      <c r="B574" s="5"/>
      <c r="C574" s="4"/>
      <c r="D574" s="4"/>
      <c r="E574" s="4"/>
      <c r="F574" s="6"/>
    </row>
    <row r="575" spans="1:6" x14ac:dyDescent="0.3">
      <c r="A575" s="4"/>
      <c r="B575" s="5"/>
      <c r="C575" s="4"/>
      <c r="D575" s="4"/>
      <c r="E575" s="4"/>
      <c r="F575" s="6"/>
    </row>
    <row r="576" spans="1:6" x14ac:dyDescent="0.3">
      <c r="A576" s="4"/>
      <c r="B576" s="5"/>
      <c r="C576" s="4"/>
      <c r="D576" s="4"/>
      <c r="E576" s="4"/>
      <c r="F576" s="6"/>
    </row>
    <row r="577" spans="1:6" x14ac:dyDescent="0.3">
      <c r="A577" s="4"/>
      <c r="B577" s="5"/>
      <c r="C577" s="4"/>
      <c r="D577" s="4"/>
      <c r="E577" s="4"/>
      <c r="F577" s="6"/>
    </row>
    <row r="578" spans="1:6" x14ac:dyDescent="0.3">
      <c r="A578" s="4"/>
      <c r="B578" s="5"/>
      <c r="C578" s="4"/>
      <c r="D578" s="4"/>
      <c r="E578" s="4"/>
      <c r="F578" s="6"/>
    </row>
    <row r="579" spans="1:6" x14ac:dyDescent="0.3">
      <c r="A579" s="4"/>
      <c r="B579" s="5"/>
      <c r="C579" s="4"/>
      <c r="D579" s="4"/>
      <c r="E579" s="4"/>
      <c r="F579" s="6"/>
    </row>
    <row r="580" spans="1:6" x14ac:dyDescent="0.3">
      <c r="A580" s="4"/>
      <c r="B580" s="5"/>
      <c r="C580" s="4"/>
      <c r="D580" s="4"/>
      <c r="E580" s="4"/>
      <c r="F580" s="6"/>
    </row>
    <row r="581" spans="1:6" x14ac:dyDescent="0.3">
      <c r="A581" s="4"/>
      <c r="B581" s="5"/>
      <c r="C581" s="4"/>
      <c r="D581" s="4"/>
      <c r="E581" s="4"/>
      <c r="F581" s="6"/>
    </row>
    <row r="582" spans="1:6" x14ac:dyDescent="0.3">
      <c r="A582" s="4"/>
      <c r="B582" s="5"/>
      <c r="C582" s="4"/>
      <c r="D582" s="4"/>
      <c r="E582" s="4"/>
      <c r="F582" s="6"/>
    </row>
    <row r="583" spans="1:6" x14ac:dyDescent="0.3">
      <c r="A583" s="4"/>
      <c r="B583" s="5"/>
      <c r="C583" s="4"/>
      <c r="D583" s="4"/>
      <c r="E583" s="4"/>
      <c r="F583" s="6"/>
    </row>
    <row r="584" spans="1:6" x14ac:dyDescent="0.3">
      <c r="A584" s="4"/>
      <c r="B584" s="5"/>
      <c r="C584" s="4"/>
      <c r="D584" s="4"/>
      <c r="E584" s="4"/>
      <c r="F584" s="6"/>
    </row>
    <row r="585" spans="1:6" x14ac:dyDescent="0.3">
      <c r="A585" s="4"/>
      <c r="B585" s="5"/>
      <c r="C585" s="4"/>
      <c r="D585" s="4"/>
      <c r="E585" s="4"/>
      <c r="F585" s="6"/>
    </row>
    <row r="586" spans="1:6" x14ac:dyDescent="0.3">
      <c r="A586" s="4"/>
      <c r="B586" s="5"/>
      <c r="C586" s="4"/>
      <c r="D586" s="4"/>
      <c r="E586" s="4"/>
      <c r="F586" s="6"/>
    </row>
    <row r="587" spans="1:6" x14ac:dyDescent="0.3">
      <c r="A587" s="4"/>
      <c r="B587" s="5"/>
      <c r="C587" s="4"/>
      <c r="D587" s="4"/>
      <c r="E587" s="4"/>
      <c r="F587" s="6"/>
    </row>
    <row r="588" spans="1:6" x14ac:dyDescent="0.3">
      <c r="A588" s="4"/>
      <c r="B588" s="5"/>
      <c r="C588" s="4"/>
      <c r="D588" s="4"/>
      <c r="E588" s="4"/>
      <c r="F588" s="6"/>
    </row>
    <row r="589" spans="1:6" x14ac:dyDescent="0.3">
      <c r="A589" s="4"/>
      <c r="B589" s="5"/>
      <c r="C589" s="4"/>
      <c r="D589" s="4"/>
      <c r="E589" s="4"/>
      <c r="F589" s="6"/>
    </row>
    <row r="590" spans="1:6" x14ac:dyDescent="0.3">
      <c r="A590" s="4"/>
      <c r="B590" s="5"/>
      <c r="C590" s="4"/>
      <c r="D590" s="4"/>
      <c r="E590" s="4"/>
      <c r="F590" s="6"/>
    </row>
    <row r="591" spans="1:6" x14ac:dyDescent="0.3">
      <c r="A591" s="4"/>
      <c r="B591" s="5"/>
      <c r="C591" s="4"/>
      <c r="D591" s="4"/>
      <c r="E591" s="4"/>
      <c r="F591" s="6"/>
    </row>
    <row r="592" spans="1:6" x14ac:dyDescent="0.3">
      <c r="A592" s="4"/>
      <c r="B592" s="5"/>
      <c r="C592" s="4"/>
      <c r="D592" s="4"/>
      <c r="E592" s="4"/>
      <c r="F592" s="6"/>
    </row>
    <row r="593" spans="1:6" x14ac:dyDescent="0.3">
      <c r="A593" s="4"/>
      <c r="B593" s="5"/>
      <c r="C593" s="4"/>
      <c r="D593" s="4"/>
      <c r="E593" s="4"/>
      <c r="F593" s="6"/>
    </row>
    <row r="594" spans="1:6" x14ac:dyDescent="0.3">
      <c r="A594" s="4"/>
      <c r="B594" s="5"/>
      <c r="C594" s="4"/>
      <c r="D594" s="4"/>
      <c r="E594" s="4"/>
      <c r="F594" s="6"/>
    </row>
    <row r="595" spans="1:6" x14ac:dyDescent="0.3">
      <c r="A595" s="4"/>
      <c r="B595" s="5"/>
      <c r="C595" s="4"/>
      <c r="D595" s="4"/>
      <c r="E595" s="4"/>
      <c r="F595" s="6"/>
    </row>
    <row r="596" spans="1:6" x14ac:dyDescent="0.3">
      <c r="A596" s="4"/>
      <c r="B596" s="5"/>
      <c r="C596" s="4"/>
      <c r="D596" s="4"/>
      <c r="E596" s="4"/>
      <c r="F596" s="6"/>
    </row>
    <row r="597" spans="1:6" x14ac:dyDescent="0.3">
      <c r="A597" s="4"/>
      <c r="B597" s="5"/>
      <c r="C597" s="4"/>
      <c r="D597" s="4"/>
      <c r="E597" s="4"/>
      <c r="F597" s="6"/>
    </row>
    <row r="598" spans="1:6" x14ac:dyDescent="0.3">
      <c r="A598" s="4"/>
      <c r="B598" s="5"/>
      <c r="C598" s="4"/>
      <c r="D598" s="4"/>
      <c r="E598" s="4"/>
      <c r="F598" s="6"/>
    </row>
    <row r="599" spans="1:6" x14ac:dyDescent="0.3">
      <c r="A599" s="4"/>
      <c r="B599" s="5"/>
      <c r="C599" s="4"/>
      <c r="D599" s="4"/>
      <c r="E599" s="4"/>
      <c r="F599" s="6"/>
    </row>
    <row r="600" spans="1:6" x14ac:dyDescent="0.3">
      <c r="A600" s="4"/>
      <c r="B600" s="5"/>
      <c r="C600" s="4"/>
      <c r="D600" s="4"/>
      <c r="E600" s="4"/>
      <c r="F600" s="6"/>
    </row>
    <row r="601" spans="1:6" x14ac:dyDescent="0.3">
      <c r="A601" s="4"/>
      <c r="B601" s="5"/>
      <c r="C601" s="4"/>
      <c r="D601" s="4"/>
      <c r="E601" s="4"/>
      <c r="F601" s="6"/>
    </row>
    <row r="602" spans="1:6" x14ac:dyDescent="0.3">
      <c r="A602" s="4"/>
      <c r="B602" s="5"/>
      <c r="C602" s="4"/>
      <c r="D602" s="4"/>
      <c r="E602" s="4"/>
      <c r="F602" s="6"/>
    </row>
    <row r="603" spans="1:6" x14ac:dyDescent="0.3">
      <c r="A603" s="4"/>
      <c r="B603" s="5"/>
      <c r="C603" s="4"/>
      <c r="D603" s="4"/>
      <c r="E603" s="4"/>
      <c r="F603" s="6"/>
    </row>
    <row r="604" spans="1:6" x14ac:dyDescent="0.3">
      <c r="A604" s="4"/>
      <c r="B604" s="5"/>
      <c r="C604" s="4"/>
      <c r="D604" s="4"/>
      <c r="E604" s="4"/>
      <c r="F604" s="6"/>
    </row>
    <row r="605" spans="1:6" x14ac:dyDescent="0.3">
      <c r="A605" s="4"/>
      <c r="B605" s="5"/>
      <c r="C605" s="4"/>
      <c r="D605" s="4"/>
      <c r="E605" s="4"/>
      <c r="F605" s="6"/>
    </row>
    <row r="606" spans="1:6" x14ac:dyDescent="0.3">
      <c r="A606" s="4"/>
      <c r="B606" s="5"/>
      <c r="C606" s="4"/>
      <c r="D606" s="4"/>
      <c r="E606" s="4"/>
      <c r="F606" s="6"/>
    </row>
    <row r="607" spans="1:6" x14ac:dyDescent="0.3">
      <c r="A607" s="4"/>
      <c r="B607" s="5"/>
      <c r="C607" s="4"/>
      <c r="D607" s="4"/>
      <c r="E607" s="4"/>
      <c r="F607" s="6"/>
    </row>
    <row r="608" spans="1:6" x14ac:dyDescent="0.3">
      <c r="A608" s="4"/>
      <c r="B608" s="5"/>
      <c r="C608" s="4"/>
      <c r="D608" s="4"/>
      <c r="E608" s="4"/>
      <c r="F608" s="6"/>
    </row>
    <row r="609" spans="1:6" x14ac:dyDescent="0.3">
      <c r="A609" s="4"/>
      <c r="B609" s="5"/>
      <c r="C609" s="4"/>
      <c r="D609" s="4"/>
      <c r="E609" s="4"/>
      <c r="F609" s="6"/>
    </row>
    <row r="610" spans="1:6" x14ac:dyDescent="0.3">
      <c r="A610" s="4"/>
      <c r="B610" s="5"/>
      <c r="C610" s="4"/>
      <c r="D610" s="4"/>
      <c r="E610" s="4"/>
      <c r="F610" s="6"/>
    </row>
    <row r="611" spans="1:6" x14ac:dyDescent="0.3">
      <c r="A611" s="4"/>
      <c r="B611" s="5"/>
      <c r="C611" s="4"/>
      <c r="D611" s="4"/>
      <c r="E611" s="4"/>
      <c r="F611" s="6"/>
    </row>
    <row r="612" spans="1:6" x14ac:dyDescent="0.3">
      <c r="A612" s="4"/>
      <c r="B612" s="5"/>
      <c r="C612" s="4"/>
      <c r="D612" s="4"/>
      <c r="E612" s="4"/>
      <c r="F612" s="6"/>
    </row>
    <row r="613" spans="1:6" x14ac:dyDescent="0.3">
      <c r="A613" s="4"/>
      <c r="B613" s="5"/>
      <c r="C613" s="4"/>
      <c r="D613" s="4"/>
      <c r="E613" s="4"/>
      <c r="F613" s="6"/>
    </row>
    <row r="614" spans="1:6" x14ac:dyDescent="0.3">
      <c r="A614" s="4"/>
      <c r="B614" s="5"/>
      <c r="C614" s="4"/>
      <c r="D614" s="4"/>
      <c r="E614" s="4"/>
      <c r="F614" s="6"/>
    </row>
    <row r="615" spans="1:6" x14ac:dyDescent="0.3">
      <c r="A615" s="4"/>
      <c r="B615" s="5"/>
      <c r="C615" s="4"/>
      <c r="D615" s="4"/>
      <c r="E615" s="4"/>
      <c r="F615" s="6"/>
    </row>
    <row r="616" spans="1:6" x14ac:dyDescent="0.3">
      <c r="A616" s="4"/>
      <c r="B616" s="5"/>
      <c r="C616" s="4"/>
      <c r="D616" s="4"/>
      <c r="E616" s="4"/>
      <c r="F616" s="6"/>
    </row>
    <row r="617" spans="1:6" x14ac:dyDescent="0.3">
      <c r="A617" s="4"/>
      <c r="B617" s="5"/>
      <c r="C617" s="4"/>
      <c r="D617" s="4"/>
      <c r="E617" s="4"/>
      <c r="F617" s="6"/>
    </row>
    <row r="618" spans="1:6" x14ac:dyDescent="0.3">
      <c r="A618" s="4"/>
      <c r="B618" s="5"/>
      <c r="C618" s="4"/>
      <c r="D618" s="4"/>
      <c r="E618" s="4"/>
      <c r="F618" s="6"/>
    </row>
    <row r="619" spans="1:6" x14ac:dyDescent="0.3">
      <c r="A619" s="4"/>
      <c r="B619" s="5"/>
      <c r="C619" s="4"/>
      <c r="D619" s="4"/>
      <c r="E619" s="4"/>
      <c r="F619" s="6"/>
    </row>
    <row r="620" spans="1:6" x14ac:dyDescent="0.3">
      <c r="A620" s="4"/>
      <c r="B620" s="5"/>
      <c r="C620" s="4"/>
      <c r="D620" s="4"/>
      <c r="E620" s="4"/>
      <c r="F620" s="6"/>
    </row>
    <row r="621" spans="1:6" x14ac:dyDescent="0.3">
      <c r="A621" s="4"/>
      <c r="B621" s="5"/>
      <c r="C621" s="4"/>
      <c r="D621" s="4"/>
      <c r="E621" s="4"/>
      <c r="F621" s="6"/>
    </row>
    <row r="622" spans="1:6" x14ac:dyDescent="0.3">
      <c r="A622" s="4"/>
      <c r="B622" s="5"/>
      <c r="C622" s="4"/>
      <c r="D622" s="4"/>
      <c r="E622" s="4"/>
      <c r="F622" s="6"/>
    </row>
    <row r="623" spans="1:6" x14ac:dyDescent="0.3">
      <c r="A623" s="4"/>
      <c r="B623" s="5"/>
      <c r="C623" s="4"/>
      <c r="D623" s="4"/>
      <c r="E623" s="4"/>
      <c r="F623" s="6"/>
    </row>
    <row r="624" spans="1:6" x14ac:dyDescent="0.3">
      <c r="A624" s="4"/>
      <c r="B624" s="5"/>
      <c r="C624" s="4"/>
      <c r="D624" s="4"/>
      <c r="E624" s="4"/>
      <c r="F624" s="6"/>
    </row>
    <row r="625" spans="1:6" x14ac:dyDescent="0.3">
      <c r="A625" s="4"/>
      <c r="B625" s="5"/>
      <c r="C625" s="4"/>
      <c r="D625" s="4"/>
      <c r="E625" s="4"/>
      <c r="F625" s="6"/>
    </row>
    <row r="626" spans="1:6" x14ac:dyDescent="0.3">
      <c r="A626" s="4"/>
      <c r="B626" s="5"/>
      <c r="C626" s="4"/>
      <c r="D626" s="4"/>
      <c r="E626" s="4"/>
      <c r="F626" s="6"/>
    </row>
    <row r="627" spans="1:6" x14ac:dyDescent="0.3">
      <c r="A627" s="4"/>
      <c r="B627" s="5"/>
      <c r="C627" s="4"/>
      <c r="D627" s="4"/>
      <c r="E627" s="4"/>
      <c r="F627" s="6"/>
    </row>
    <row r="628" spans="1:6" x14ac:dyDescent="0.3">
      <c r="A628" s="4"/>
      <c r="B628" s="5"/>
      <c r="C628" s="4"/>
      <c r="D628" s="4"/>
      <c r="E628" s="4"/>
      <c r="F628" s="6"/>
    </row>
    <row r="629" spans="1:6" x14ac:dyDescent="0.3">
      <c r="A629" s="4"/>
      <c r="B629" s="5"/>
      <c r="C629" s="4"/>
      <c r="D629" s="4"/>
      <c r="E629" s="4"/>
      <c r="F629" s="6"/>
    </row>
    <row r="630" spans="1:6" x14ac:dyDescent="0.3">
      <c r="A630" s="4"/>
      <c r="B630" s="5"/>
      <c r="C630" s="4"/>
      <c r="D630" s="4"/>
      <c r="E630" s="4"/>
      <c r="F630" s="6"/>
    </row>
    <row r="631" spans="1:6" x14ac:dyDescent="0.3">
      <c r="A631" s="4"/>
      <c r="B631" s="5"/>
      <c r="C631" s="4"/>
      <c r="D631" s="4"/>
      <c r="E631" s="4"/>
      <c r="F631" s="6"/>
    </row>
    <row r="632" spans="1:6" x14ac:dyDescent="0.3">
      <c r="A632" s="4"/>
      <c r="B632" s="5"/>
      <c r="C632" s="4"/>
      <c r="D632" s="4"/>
      <c r="E632" s="4"/>
      <c r="F632" s="6"/>
    </row>
    <row r="633" spans="1:6" x14ac:dyDescent="0.3">
      <c r="A633" s="4"/>
      <c r="B633" s="5"/>
      <c r="C633" s="4"/>
      <c r="D633" s="4"/>
      <c r="E633" s="4"/>
      <c r="F633" s="6"/>
    </row>
    <row r="634" spans="1:6" x14ac:dyDescent="0.3">
      <c r="A634" s="4"/>
      <c r="B634" s="5"/>
      <c r="C634" s="4"/>
      <c r="D634" s="4"/>
      <c r="E634" s="4"/>
      <c r="F634" s="6"/>
    </row>
    <row r="635" spans="1:6" x14ac:dyDescent="0.3">
      <c r="A635" s="4"/>
      <c r="B635" s="5"/>
      <c r="C635" s="4"/>
      <c r="D635" s="4"/>
      <c r="E635" s="4"/>
      <c r="F635" s="6"/>
    </row>
    <row r="636" spans="1:6" x14ac:dyDescent="0.3">
      <c r="A636" s="4"/>
      <c r="B636" s="5"/>
      <c r="C636" s="4"/>
      <c r="D636" s="4"/>
      <c r="E636" s="4"/>
      <c r="F636" s="6"/>
    </row>
    <row r="637" spans="1:6" x14ac:dyDescent="0.3">
      <c r="A637" s="4"/>
      <c r="B637" s="5"/>
      <c r="C637" s="4"/>
      <c r="D637" s="4"/>
      <c r="E637" s="4"/>
      <c r="F637" s="6"/>
    </row>
    <row r="638" spans="1:6" x14ac:dyDescent="0.3">
      <c r="A638" s="4"/>
      <c r="B638" s="5"/>
      <c r="C638" s="4"/>
      <c r="D638" s="4"/>
      <c r="E638" s="4"/>
      <c r="F638" s="6"/>
    </row>
    <row r="639" spans="1:6" x14ac:dyDescent="0.3">
      <c r="A639" s="4"/>
      <c r="B639" s="5"/>
      <c r="C639" s="4"/>
      <c r="D639" s="4"/>
      <c r="E639" s="4"/>
      <c r="F639" s="6"/>
    </row>
    <row r="640" spans="1:6" x14ac:dyDescent="0.3">
      <c r="A640" s="4"/>
      <c r="B640" s="5"/>
      <c r="C640" s="4"/>
      <c r="D640" s="4"/>
      <c r="E640" s="4"/>
      <c r="F640" s="6"/>
    </row>
    <row r="641" spans="1:6" x14ac:dyDescent="0.3">
      <c r="A641" s="4"/>
      <c r="B641" s="5"/>
      <c r="C641" s="4"/>
      <c r="D641" s="4"/>
      <c r="E641" s="4"/>
      <c r="F641" s="6"/>
    </row>
    <row r="642" spans="1:6" x14ac:dyDescent="0.3">
      <c r="A642" s="4"/>
      <c r="B642" s="5"/>
      <c r="C642" s="4"/>
      <c r="D642" s="4"/>
      <c r="E642" s="4"/>
      <c r="F642" s="6"/>
    </row>
    <row r="643" spans="1:6" x14ac:dyDescent="0.3">
      <c r="A643" s="4"/>
      <c r="B643" s="5"/>
      <c r="C643" s="4"/>
      <c r="D643" s="4"/>
      <c r="E643" s="4"/>
      <c r="F643" s="6"/>
    </row>
    <row r="1048576" spans="3:6" x14ac:dyDescent="0.3">
      <c r="C1048576" s="74"/>
      <c r="F1048576" s="75"/>
    </row>
  </sheetData>
  <autoFilter ref="A8:F308" xr:uid="{D2B4EA66-9EAB-41D5-8018-EED909C547AB}">
    <sortState xmlns:xlrd2="http://schemas.microsoft.com/office/spreadsheetml/2017/richdata2" ref="A9:F308">
      <sortCondition ref="A8:A308"/>
    </sortState>
  </autoFilter>
  <mergeCells count="2">
    <mergeCell ref="AQ10:AU10"/>
    <mergeCell ref="AW10:BA10"/>
  </mergeCells>
  <hyperlinks>
    <hyperlink ref="C289" r:id="rId10" display="https://motionskalender.dk/loeb/efteraarsjaevndoegnsloebet-team-foerslev-motion-paw-jeppesen-loeber-maraton-nr-200/" xr:uid="{5D6CA0C8-DD83-490F-89BF-09BE4471E2D2}"/>
  </hyperlinks>
  <pageMargins left="0.7" right="0.7" top="0.75" bottom="0.75" header="0.3" footer="0.3"/>
  <pageSetup paperSize="9" orientation="landscape" r:id="rId11"/>
  <customProperties>
    <customPr name="_pios_id" r:id="rId12"/>
  </customProperties>
  <drawing r:id="rId13"/>
  <tableParts count="2">
    <tablePart r:id="rId14"/>
    <tablePart r:id="rId15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3:D36"/>
  <sheetViews>
    <sheetView topLeftCell="A4" workbookViewId="0">
      <selection activeCell="C35" sqref="C35"/>
    </sheetView>
  </sheetViews>
  <sheetFormatPr defaultRowHeight="14.4" x14ac:dyDescent="0.3"/>
  <cols>
    <col min="3" max="3" width="31.5546875" bestFit="1" customWidth="1"/>
  </cols>
  <sheetData>
    <row r="3" spans="3:4" x14ac:dyDescent="0.3">
      <c r="D3" s="1" t="s">
        <v>186</v>
      </c>
    </row>
    <row r="4" spans="3:4" x14ac:dyDescent="0.3">
      <c r="C4" t="s">
        <v>187</v>
      </c>
      <c r="D4" t="s">
        <v>115</v>
      </c>
    </row>
    <row r="5" spans="3:4" x14ac:dyDescent="0.3">
      <c r="C5" t="s">
        <v>122</v>
      </c>
      <c r="D5" t="s">
        <v>188</v>
      </c>
    </row>
    <row r="6" spans="3:4" x14ac:dyDescent="0.3">
      <c r="C6" t="s">
        <v>189</v>
      </c>
      <c r="D6" t="s">
        <v>114</v>
      </c>
    </row>
    <row r="8" spans="3:4" x14ac:dyDescent="0.3">
      <c r="C8" t="s">
        <v>190</v>
      </c>
      <c r="D8" t="s">
        <v>110</v>
      </c>
    </row>
    <row r="9" spans="3:4" x14ac:dyDescent="0.3">
      <c r="C9" t="s">
        <v>191</v>
      </c>
      <c r="D9" t="s">
        <v>111</v>
      </c>
    </row>
    <row r="10" spans="3:4" x14ac:dyDescent="0.3">
      <c r="C10" t="s">
        <v>192</v>
      </c>
      <c r="D10" t="s">
        <v>115</v>
      </c>
    </row>
    <row r="11" spans="3:4" x14ac:dyDescent="0.3">
      <c r="C11" t="s">
        <v>193</v>
      </c>
    </row>
    <row r="12" spans="3:4" x14ac:dyDescent="0.3">
      <c r="C12" t="s">
        <v>194</v>
      </c>
      <c r="D12" t="s">
        <v>111</v>
      </c>
    </row>
    <row r="13" spans="3:4" x14ac:dyDescent="0.3">
      <c r="C13" t="s">
        <v>617</v>
      </c>
    </row>
    <row r="14" spans="3:4" x14ac:dyDescent="0.3">
      <c r="C14" t="s">
        <v>195</v>
      </c>
    </row>
    <row r="15" spans="3:4" x14ac:dyDescent="0.3">
      <c r="C15" t="s">
        <v>196</v>
      </c>
    </row>
    <row r="16" spans="3:4" x14ac:dyDescent="0.3">
      <c r="C16" t="s">
        <v>197</v>
      </c>
      <c r="D16" t="s">
        <v>112</v>
      </c>
    </row>
    <row r="17" spans="3:4" x14ac:dyDescent="0.3">
      <c r="C17" t="s">
        <v>198</v>
      </c>
      <c r="D17" t="s">
        <v>112</v>
      </c>
    </row>
    <row r="18" spans="3:4" x14ac:dyDescent="0.3">
      <c r="C18" t="s">
        <v>199</v>
      </c>
    </row>
    <row r="19" spans="3:4" x14ac:dyDescent="0.3">
      <c r="C19" t="s">
        <v>200</v>
      </c>
      <c r="D19" t="s">
        <v>108</v>
      </c>
    </row>
    <row r="20" spans="3:4" x14ac:dyDescent="0.3">
      <c r="C20" t="s">
        <v>201</v>
      </c>
    </row>
    <row r="21" spans="3:4" x14ac:dyDescent="0.3">
      <c r="C21" t="s">
        <v>202</v>
      </c>
      <c r="D21" t="s">
        <v>116</v>
      </c>
    </row>
    <row r="22" spans="3:4" x14ac:dyDescent="0.3">
      <c r="C22" t="s">
        <v>203</v>
      </c>
      <c r="D22" t="s">
        <v>116</v>
      </c>
    </row>
    <row r="23" spans="3:4" x14ac:dyDescent="0.3">
      <c r="C23" t="s">
        <v>204</v>
      </c>
    </row>
    <row r="24" spans="3:4" x14ac:dyDescent="0.3">
      <c r="C24" t="s">
        <v>205</v>
      </c>
      <c r="D24" t="s">
        <v>206</v>
      </c>
    </row>
    <row r="25" spans="3:4" x14ac:dyDescent="0.3">
      <c r="C25" t="s">
        <v>207</v>
      </c>
    </row>
    <row r="26" spans="3:4" x14ac:dyDescent="0.3">
      <c r="C26" t="s">
        <v>208</v>
      </c>
      <c r="D26" t="s">
        <v>111</v>
      </c>
    </row>
    <row r="27" spans="3:4" x14ac:dyDescent="0.3">
      <c r="C27" t="s">
        <v>209</v>
      </c>
      <c r="D27" t="s">
        <v>111</v>
      </c>
    </row>
    <row r="28" spans="3:4" x14ac:dyDescent="0.3">
      <c r="C28" t="s">
        <v>215</v>
      </c>
    </row>
    <row r="29" spans="3:4" x14ac:dyDescent="0.3">
      <c r="C29" t="s">
        <v>210</v>
      </c>
      <c r="D29" t="s">
        <v>115</v>
      </c>
    </row>
    <row r="30" spans="3:4" x14ac:dyDescent="0.3">
      <c r="C30" t="s">
        <v>211</v>
      </c>
      <c r="D30" t="s">
        <v>115</v>
      </c>
    </row>
    <row r="31" spans="3:4" x14ac:dyDescent="0.3">
      <c r="C31" t="s">
        <v>212</v>
      </c>
      <c r="D31" t="s">
        <v>117</v>
      </c>
    </row>
    <row r="32" spans="3:4" x14ac:dyDescent="0.3">
      <c r="C32" t="s">
        <v>213</v>
      </c>
      <c r="D32" t="s">
        <v>107</v>
      </c>
    </row>
    <row r="33" spans="3:4" x14ac:dyDescent="0.3">
      <c r="C33" t="s">
        <v>214</v>
      </c>
    </row>
    <row r="34" spans="3:4" x14ac:dyDescent="0.3">
      <c r="C34" t="s">
        <v>334</v>
      </c>
      <c r="D34" t="s">
        <v>335</v>
      </c>
    </row>
    <row r="35" spans="3:4" x14ac:dyDescent="0.3">
      <c r="C35" s="54" t="s">
        <v>338</v>
      </c>
      <c r="D35" t="s">
        <v>111</v>
      </c>
    </row>
    <row r="36" spans="3:4" x14ac:dyDescent="0.3">
      <c r="C36" t="s">
        <v>339</v>
      </c>
      <c r="D36" t="s">
        <v>108</v>
      </c>
    </row>
  </sheetData>
  <pageMargins left="0.7" right="0.7" top="0.75" bottom="0.75" header="0.3" footer="0.3"/>
  <pageSetup paperSize="9" orientation="portrait" verticalDpi="0" r:id="rId1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3:B57"/>
  <sheetViews>
    <sheetView topLeftCell="A28" workbookViewId="0">
      <selection activeCell="B53" sqref="B53"/>
    </sheetView>
  </sheetViews>
  <sheetFormatPr defaultRowHeight="14.4" x14ac:dyDescent="0.3"/>
  <cols>
    <col min="2" max="2" width="44.5546875" customWidth="1"/>
  </cols>
  <sheetData>
    <row r="3" spans="2:2" ht="16.5" customHeight="1" x14ac:dyDescent="0.3">
      <c r="B3" t="s">
        <v>378</v>
      </c>
    </row>
    <row r="4" spans="2:2" ht="16.5" customHeight="1" x14ac:dyDescent="0.3">
      <c r="B4" t="s">
        <v>377</v>
      </c>
    </row>
    <row r="5" spans="2:2" ht="16.5" customHeight="1" x14ac:dyDescent="0.3">
      <c r="B5" t="s">
        <v>376</v>
      </c>
    </row>
    <row r="6" spans="2:2" ht="16.5" customHeight="1" x14ac:dyDescent="0.3">
      <c r="B6" t="s">
        <v>375</v>
      </c>
    </row>
    <row r="7" spans="2:2" ht="16.5" customHeight="1" x14ac:dyDescent="0.3">
      <c r="B7" s="51" t="s">
        <v>326</v>
      </c>
    </row>
    <row r="8" spans="2:2" ht="16.5" customHeight="1" x14ac:dyDescent="0.3">
      <c r="B8" t="s">
        <v>374</v>
      </c>
    </row>
    <row r="9" spans="2:2" ht="16.5" customHeight="1" x14ac:dyDescent="0.3">
      <c r="B9" t="s">
        <v>207</v>
      </c>
    </row>
    <row r="10" spans="2:2" ht="16.5" customHeight="1" x14ac:dyDescent="0.3">
      <c r="B10" t="s">
        <v>373</v>
      </c>
    </row>
    <row r="11" spans="2:2" ht="16.5" customHeight="1" x14ac:dyDescent="0.3">
      <c r="B11" s="51" t="s">
        <v>10</v>
      </c>
    </row>
    <row r="12" spans="2:2" ht="16.5" customHeight="1" x14ac:dyDescent="0.3">
      <c r="B12" t="s">
        <v>372</v>
      </c>
    </row>
    <row r="13" spans="2:2" ht="16.5" customHeight="1" x14ac:dyDescent="0.3">
      <c r="B13" t="s">
        <v>371</v>
      </c>
    </row>
    <row r="14" spans="2:2" ht="16.5" customHeight="1" x14ac:dyDescent="0.3">
      <c r="B14" s="51" t="s">
        <v>23</v>
      </c>
    </row>
    <row r="15" spans="2:2" ht="16.5" customHeight="1" x14ac:dyDescent="0.3">
      <c r="B15" t="s">
        <v>370</v>
      </c>
    </row>
    <row r="16" spans="2:2" ht="16.5" customHeight="1" x14ac:dyDescent="0.3">
      <c r="B16" t="s">
        <v>369</v>
      </c>
    </row>
    <row r="17" spans="2:2" ht="16.5" customHeight="1" x14ac:dyDescent="0.3">
      <c r="B17" s="51" t="s">
        <v>29</v>
      </c>
    </row>
    <row r="18" spans="2:2" ht="16.5" customHeight="1" x14ac:dyDescent="0.3">
      <c r="B18" t="s">
        <v>368</v>
      </c>
    </row>
    <row r="19" spans="2:2" ht="16.5" customHeight="1" x14ac:dyDescent="0.3">
      <c r="B19" s="51" t="s">
        <v>32</v>
      </c>
    </row>
    <row r="20" spans="2:2" ht="16.5" customHeight="1" x14ac:dyDescent="0.3">
      <c r="B20" t="s">
        <v>367</v>
      </c>
    </row>
    <row r="21" spans="2:2" ht="16.5" customHeight="1" x14ac:dyDescent="0.3">
      <c r="B21" s="51" t="s">
        <v>34</v>
      </c>
    </row>
    <row r="22" spans="2:2" ht="16.5" customHeight="1" x14ac:dyDescent="0.3">
      <c r="B22" t="s">
        <v>366</v>
      </c>
    </row>
    <row r="23" spans="2:2" ht="16.5" customHeight="1" x14ac:dyDescent="0.3">
      <c r="B23" t="s">
        <v>365</v>
      </c>
    </row>
    <row r="24" spans="2:2" ht="16.5" customHeight="1" x14ac:dyDescent="0.3">
      <c r="B24" t="s">
        <v>364</v>
      </c>
    </row>
    <row r="25" spans="2:2" ht="16.5" customHeight="1" x14ac:dyDescent="0.3">
      <c r="B25" t="s">
        <v>363</v>
      </c>
    </row>
    <row r="26" spans="2:2" ht="16.5" customHeight="1" x14ac:dyDescent="0.3">
      <c r="B26" t="s">
        <v>362</v>
      </c>
    </row>
    <row r="27" spans="2:2" ht="16.5" customHeight="1" x14ac:dyDescent="0.3">
      <c r="B27" s="51" t="s">
        <v>361</v>
      </c>
    </row>
    <row r="28" spans="2:2" ht="16.5" customHeight="1" x14ac:dyDescent="0.3">
      <c r="B28" t="s">
        <v>360</v>
      </c>
    </row>
    <row r="29" spans="2:2" ht="16.5" customHeight="1" x14ac:dyDescent="0.3">
      <c r="B29" t="s">
        <v>359</v>
      </c>
    </row>
    <row r="30" spans="2:2" ht="16.5" customHeight="1" x14ac:dyDescent="0.3">
      <c r="B30" t="s">
        <v>200</v>
      </c>
    </row>
    <row r="31" spans="2:2" ht="16.5" customHeight="1" x14ac:dyDescent="0.3">
      <c r="B31" t="s">
        <v>358</v>
      </c>
    </row>
    <row r="32" spans="2:2" ht="16.5" customHeight="1" x14ac:dyDescent="0.3">
      <c r="B32" t="s">
        <v>357</v>
      </c>
    </row>
    <row r="33" spans="2:2" ht="16.5" customHeight="1" x14ac:dyDescent="0.3">
      <c r="B33" t="s">
        <v>356</v>
      </c>
    </row>
    <row r="34" spans="2:2" ht="16.5" customHeight="1" x14ac:dyDescent="0.3">
      <c r="B34" s="51" t="s">
        <v>355</v>
      </c>
    </row>
    <row r="35" spans="2:2" ht="16.5" customHeight="1" x14ac:dyDescent="0.3">
      <c r="B35" t="s">
        <v>354</v>
      </c>
    </row>
    <row r="36" spans="2:2" ht="16.5" customHeight="1" x14ac:dyDescent="0.3">
      <c r="B36" t="s">
        <v>353</v>
      </c>
    </row>
    <row r="37" spans="2:2" ht="16.5" customHeight="1" x14ac:dyDescent="0.3">
      <c r="B37" t="s">
        <v>352</v>
      </c>
    </row>
    <row r="38" spans="2:2" ht="16.5" customHeight="1" x14ac:dyDescent="0.3">
      <c r="B38" t="s">
        <v>351</v>
      </c>
    </row>
    <row r="39" spans="2:2" ht="16.5" customHeight="1" x14ac:dyDescent="0.3">
      <c r="B39" t="s">
        <v>350</v>
      </c>
    </row>
    <row r="40" spans="2:2" ht="16.5" customHeight="1" x14ac:dyDescent="0.3">
      <c r="B40" t="s">
        <v>349</v>
      </c>
    </row>
    <row r="41" spans="2:2" ht="16.5" customHeight="1" x14ac:dyDescent="0.3">
      <c r="B41" t="s">
        <v>348</v>
      </c>
    </row>
    <row r="42" spans="2:2" ht="16.5" customHeight="1" x14ac:dyDescent="0.3">
      <c r="B42" t="s">
        <v>205</v>
      </c>
    </row>
    <row r="43" spans="2:2" ht="16.5" customHeight="1" x14ac:dyDescent="0.3">
      <c r="B43" t="s">
        <v>347</v>
      </c>
    </row>
    <row r="44" spans="2:2" ht="16.5" customHeight="1" x14ac:dyDescent="0.3">
      <c r="B44" t="s">
        <v>346</v>
      </c>
    </row>
    <row r="45" spans="2:2" ht="16.5" customHeight="1" x14ac:dyDescent="0.3">
      <c r="B45" t="s">
        <v>345</v>
      </c>
    </row>
    <row r="46" spans="2:2" ht="16.5" customHeight="1" x14ac:dyDescent="0.3">
      <c r="B46" s="51" t="s">
        <v>121</v>
      </c>
    </row>
    <row r="47" spans="2:2" ht="16.5" customHeight="1" x14ac:dyDescent="0.3">
      <c r="B47" t="s">
        <v>204</v>
      </c>
    </row>
    <row r="48" spans="2:2" ht="16.5" customHeight="1" x14ac:dyDescent="0.3">
      <c r="B48" t="s">
        <v>344</v>
      </c>
    </row>
    <row r="49" spans="2:2" ht="16.5" customHeight="1" x14ac:dyDescent="0.3">
      <c r="B49" s="51" t="s">
        <v>16</v>
      </c>
    </row>
    <row r="50" spans="2:2" ht="16.5" customHeight="1" x14ac:dyDescent="0.3">
      <c r="B50" t="s">
        <v>343</v>
      </c>
    </row>
    <row r="51" spans="2:2" ht="16.5" customHeight="1" x14ac:dyDescent="0.3">
      <c r="B51" t="s">
        <v>202</v>
      </c>
    </row>
    <row r="52" spans="2:2" ht="16.5" customHeight="1" x14ac:dyDescent="0.3">
      <c r="B52" t="s">
        <v>342</v>
      </c>
    </row>
    <row r="53" spans="2:2" ht="16.5" customHeight="1" x14ac:dyDescent="0.3">
      <c r="B53" s="51" t="s">
        <v>341</v>
      </c>
    </row>
    <row r="54" spans="2:2" x14ac:dyDescent="0.3">
      <c r="B54" s="51" t="s">
        <v>388</v>
      </c>
    </row>
    <row r="55" spans="2:2" x14ac:dyDescent="0.3">
      <c r="B55" t="s">
        <v>392</v>
      </c>
    </row>
    <row r="56" spans="2:2" x14ac:dyDescent="0.3">
      <c r="B56" t="s">
        <v>193</v>
      </c>
    </row>
    <row r="57" spans="2:2" x14ac:dyDescent="0.3">
      <c r="B57" t="s">
        <v>393</v>
      </c>
    </row>
  </sheetData>
  <hyperlinks>
    <hyperlink ref="B3" r:id="rId1" tooltip="Albanien" display="https://da.wikipedia.org/wiki/Albanien" xr:uid="{00000000-0004-0000-0400-000000000000}"/>
    <hyperlink ref="B4" r:id="rId2" tooltip="Andorra" display="https://da.wikipedia.org/wiki/Andorra" xr:uid="{00000000-0004-0000-0400-000001000000}"/>
    <hyperlink ref="B7" r:id="rId3" tooltip="Belgien" display="https://da.wikipedia.org/wiki/Belgien" xr:uid="{00000000-0004-0000-0400-000002000000}"/>
    <hyperlink ref="B8" r:id="rId4" tooltip="Bosnien-Hercegovina" display="https://da.wikipedia.org/wiki/Bosnien-Hercegovina" xr:uid="{00000000-0004-0000-0400-000003000000}"/>
    <hyperlink ref="B9" r:id="rId5" tooltip="Bulgarien" display="https://da.wikipedia.org/wiki/Bulgarien" xr:uid="{00000000-0004-0000-0400-000004000000}"/>
    <hyperlink ref="B10" r:id="rId6" tooltip="Cypern" display="https://da.wikipedia.org/wiki/Cypern" xr:uid="{00000000-0004-0000-0400-000005000000}"/>
    <hyperlink ref="B11" r:id="rId7" tooltip="Danmark" display="https://da.wikipedia.org/wiki/Danmark" xr:uid="{00000000-0004-0000-0400-000006000000}"/>
    <hyperlink ref="B12" r:id="rId8" tooltip="Estland" display="https://da.wikipedia.org/wiki/Estland" xr:uid="{00000000-0004-0000-0400-000007000000}"/>
    <hyperlink ref="B13" r:id="rId9" tooltip="Finland" display="https://da.wikipedia.org/wiki/Finland" xr:uid="{00000000-0004-0000-0400-000008000000}"/>
    <hyperlink ref="B14" r:id="rId10" tooltip="Frankrig" display="https://da.wikipedia.org/wiki/Frankrig" xr:uid="{00000000-0004-0000-0400-000009000000}"/>
    <hyperlink ref="B16" r:id="rId11" tooltip="Grækenland" display="https://da.wikipedia.org/wiki/Gr%C3%A6kenland" xr:uid="{00000000-0004-0000-0400-00000A000000}"/>
    <hyperlink ref="B17" r:id="rId12" tooltip="Holland" display="https://da.wikipedia.org/wiki/Holland" xr:uid="{00000000-0004-0000-0400-00000B000000}"/>
    <hyperlink ref="B18" r:id="rId13" tooltip="Hviderusland" display="https://da.wikipedia.org/wiki/Hviderusland" xr:uid="{00000000-0004-0000-0400-00000C000000}"/>
    <hyperlink ref="B19" r:id="rId14" tooltip="Irland (ø)" display="https://da.wikipedia.org/wiki/Irland_(%C3%B8)" xr:uid="{00000000-0004-0000-0400-00000D000000}"/>
    <hyperlink ref="B20" r:id="rId15" tooltip="Island" display="https://da.wikipedia.org/wiki/Island" xr:uid="{00000000-0004-0000-0400-00000E000000}"/>
    <hyperlink ref="B21" r:id="rId16" tooltip="Italien" display="https://da.wikipedia.org/wiki/Italien" xr:uid="{00000000-0004-0000-0400-00000F000000}"/>
    <hyperlink ref="B24" r:id="rId17" tooltip="Kroatien" display="https://da.wikipedia.org/wiki/Kroatien" xr:uid="{00000000-0004-0000-0400-000010000000}"/>
    <hyperlink ref="B25" r:id="rId18" tooltip="Letland" display="https://da.wikipedia.org/wiki/Letland" xr:uid="{00000000-0004-0000-0400-000011000000}"/>
    <hyperlink ref="B26" r:id="rId19" tooltip="Liechtenstein" display="https://da.wikipedia.org/wiki/Liechtenstein" xr:uid="{00000000-0004-0000-0400-000012000000}"/>
    <hyperlink ref="B27" r:id="rId20" tooltip="Litauen" display="https://da.wikipedia.org/wiki/Litauen" xr:uid="{00000000-0004-0000-0400-000013000000}"/>
    <hyperlink ref="B28" r:id="rId21" tooltip="Luxembourg" display="https://da.wikipedia.org/wiki/Luxembourg" xr:uid="{00000000-0004-0000-0400-000014000000}"/>
    <hyperlink ref="B29" r:id="rId22" tooltip="Makedonien" display="https://da.wikipedia.org/wiki/Makedonien" xr:uid="{00000000-0004-0000-0400-000015000000}"/>
    <hyperlink ref="B30" r:id="rId23" tooltip="Malta" display="https://da.wikipedia.org/wiki/Malta" xr:uid="{00000000-0004-0000-0400-000016000000}"/>
    <hyperlink ref="B31" r:id="rId24" tooltip="Moldova" display="https://da.wikipedia.org/wiki/Moldova" xr:uid="{00000000-0004-0000-0400-000017000000}"/>
    <hyperlink ref="B32" r:id="rId25" tooltip="Monaco" display="https://da.wikipedia.org/wiki/Monaco" xr:uid="{00000000-0004-0000-0400-000018000000}"/>
    <hyperlink ref="B33" r:id="rId26" tooltip="Montenegro" display="https://da.wikipedia.org/wiki/Montenegro" xr:uid="{00000000-0004-0000-0400-000019000000}"/>
    <hyperlink ref="B34" r:id="rId27" tooltip="Norge" display="https://da.wikipedia.org/wiki/Norge" xr:uid="{00000000-0004-0000-0400-00001A000000}"/>
    <hyperlink ref="B35" r:id="rId28" tooltip="Polen" display="https://da.wikipedia.org/wiki/Polen" xr:uid="{00000000-0004-0000-0400-00001B000000}"/>
    <hyperlink ref="B36" r:id="rId29" tooltip="Portugal" display="https://da.wikipedia.org/wiki/Portugal" xr:uid="{00000000-0004-0000-0400-00001C000000}"/>
    <hyperlink ref="B37" r:id="rId30" tooltip="Rumænien" display="https://da.wikipedia.org/wiki/Rum%C3%A6nien" xr:uid="{00000000-0004-0000-0400-00001D000000}"/>
    <hyperlink ref="B39" r:id="rId31" tooltip="San Marino" display="https://da.wikipedia.org/wiki/San_Marino" xr:uid="{00000000-0004-0000-0400-00001E000000}"/>
    <hyperlink ref="B40" r:id="rId32" tooltip="Schweiz" display="https://da.wikipedia.org/wiki/Schweiz" xr:uid="{00000000-0004-0000-0400-00001F000000}"/>
    <hyperlink ref="B41" r:id="rId33" tooltip="Serbien" display="https://da.wikipedia.org/wiki/Serbien" xr:uid="{00000000-0004-0000-0400-000020000000}"/>
    <hyperlink ref="B42" r:id="rId34" tooltip="Slovakiet" display="https://da.wikipedia.org/wiki/Slovakiet" xr:uid="{00000000-0004-0000-0400-000021000000}"/>
    <hyperlink ref="B43" r:id="rId35" tooltip="Slovenien" display="https://da.wikipedia.org/wiki/Slovenien" xr:uid="{00000000-0004-0000-0400-000022000000}"/>
    <hyperlink ref="B44" r:id="rId36" tooltip="Spanien" display="https://da.wikipedia.org/wiki/Spanien" xr:uid="{00000000-0004-0000-0400-000023000000}"/>
    <hyperlink ref="B45" r:id="rId37" tooltip="Storbritannien" display="https://da.wikipedia.org/wiki/Storbritannien" xr:uid="{00000000-0004-0000-0400-000024000000}"/>
    <hyperlink ref="B46" r:id="rId38" tooltip="Sverige" display="https://da.wikipedia.org/wiki/Sverige" xr:uid="{00000000-0004-0000-0400-000025000000}"/>
    <hyperlink ref="B47" r:id="rId39" tooltip="Tjekkiet" display="https://da.wikipedia.org/wiki/Tjekkiet" xr:uid="{00000000-0004-0000-0400-000026000000}"/>
    <hyperlink ref="B49" r:id="rId40" tooltip="Tyskland" display="https://da.wikipedia.org/wiki/Tyskland" xr:uid="{00000000-0004-0000-0400-000027000000}"/>
    <hyperlink ref="B50" r:id="rId41" tooltip="Ukraine" display="https://da.wikipedia.org/wiki/Ukraine" xr:uid="{00000000-0004-0000-0400-000028000000}"/>
    <hyperlink ref="B51" r:id="rId42" tooltip="Ungarn" display="https://da.wikipedia.org/wiki/Ungarn" xr:uid="{00000000-0004-0000-0400-000029000000}"/>
    <hyperlink ref="B52" r:id="rId43" tooltip="Vatikanstaten" display="https://da.wikipedia.org/wiki/Vatikanstaten" xr:uid="{00000000-0004-0000-0400-00002A000000}"/>
    <hyperlink ref="B53" r:id="rId44" tooltip="Østrig" display="https://da.wikipedia.org/wiki/%C3%98strig" xr:uid="{00000000-0004-0000-0400-00002B000000}"/>
  </hyperlinks>
  <pageMargins left="0.7" right="0.7" top="0.75" bottom="0.75" header="0.3" footer="0.3"/>
  <pageSetup paperSize="9" orientation="portrait" r:id="rId45"/>
  <customProperties>
    <customPr name="_pios_id" r:id="rId46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2:G110"/>
  <sheetViews>
    <sheetView workbookViewId="0">
      <selection activeCell="A4" sqref="A4"/>
    </sheetView>
  </sheetViews>
  <sheetFormatPr defaultColWidth="9.109375" defaultRowHeight="14.4" x14ac:dyDescent="0.3"/>
  <cols>
    <col min="2" max="2" width="13.44140625" customWidth="1"/>
    <col min="3" max="3" width="42.6640625" customWidth="1"/>
    <col min="4" max="4" width="19.109375" customWidth="1"/>
    <col min="5" max="6" width="15.33203125" customWidth="1"/>
    <col min="7" max="7" width="22" customWidth="1"/>
    <col min="8" max="8" width="0.5546875" customWidth="1"/>
    <col min="9" max="9" width="10.88671875" customWidth="1"/>
  </cols>
  <sheetData>
    <row r="2" spans="1:7" x14ac:dyDescent="0.3">
      <c r="A2" s="1"/>
      <c r="D2" s="1"/>
      <c r="E2" s="1"/>
      <c r="F2" s="2"/>
    </row>
    <row r="3" spans="1:7" x14ac:dyDescent="0.3">
      <c r="A3" s="1" t="s">
        <v>757</v>
      </c>
      <c r="D3" s="1"/>
      <c r="E3" s="1"/>
      <c r="F3" s="2"/>
    </row>
    <row r="5" spans="1:7" x14ac:dyDescent="0.3">
      <c r="A5" s="3" t="s">
        <v>2</v>
      </c>
      <c r="B5" s="3" t="s">
        <v>3</v>
      </c>
      <c r="C5" s="3" t="s">
        <v>4</v>
      </c>
      <c r="D5" s="3" t="s">
        <v>5</v>
      </c>
      <c r="E5" s="3" t="s">
        <v>6</v>
      </c>
      <c r="F5" s="3" t="s">
        <v>7</v>
      </c>
    </row>
    <row r="6" spans="1:7" ht="18" customHeight="1" x14ac:dyDescent="0.3">
      <c r="A6" s="4">
        <v>1</v>
      </c>
      <c r="B6" s="5">
        <v>40769</v>
      </c>
      <c r="C6" s="4" t="s">
        <v>118</v>
      </c>
      <c r="D6" s="4" t="s">
        <v>9</v>
      </c>
      <c r="E6" s="4" t="s">
        <v>10</v>
      </c>
      <c r="F6" s="6">
        <v>0.41422453703703704</v>
      </c>
      <c r="G6" s="37" t="s">
        <v>149</v>
      </c>
    </row>
    <row r="7" spans="1:7" x14ac:dyDescent="0.3">
      <c r="A7" s="4">
        <v>2</v>
      </c>
      <c r="B7" s="5">
        <v>41497</v>
      </c>
      <c r="C7" s="4" t="s">
        <v>98</v>
      </c>
      <c r="D7" s="4" t="s">
        <v>119</v>
      </c>
      <c r="E7" s="4" t="s">
        <v>10</v>
      </c>
      <c r="F7" s="6">
        <v>0.41325231481481484</v>
      </c>
    </row>
    <row r="8" spans="1:7" x14ac:dyDescent="0.3">
      <c r="A8" s="4">
        <v>3</v>
      </c>
      <c r="B8" s="5">
        <v>42329</v>
      </c>
      <c r="C8" s="4" t="s">
        <v>99</v>
      </c>
      <c r="D8" s="4" t="s">
        <v>120</v>
      </c>
      <c r="E8" s="4" t="s">
        <v>10</v>
      </c>
      <c r="F8" s="6" t="s">
        <v>100</v>
      </c>
    </row>
    <row r="9" spans="1:7" x14ac:dyDescent="0.3">
      <c r="A9" s="4">
        <v>4</v>
      </c>
      <c r="B9" s="5">
        <v>42224</v>
      </c>
      <c r="C9" s="4" t="s">
        <v>101</v>
      </c>
      <c r="D9" s="4" t="s">
        <v>122</v>
      </c>
      <c r="E9" s="4" t="s">
        <v>121</v>
      </c>
      <c r="F9" s="6">
        <v>0.16994212962962962</v>
      </c>
    </row>
    <row r="10" spans="1:7" x14ac:dyDescent="0.3">
      <c r="A10" s="4">
        <v>5</v>
      </c>
      <c r="B10" s="5">
        <v>42581</v>
      </c>
      <c r="C10" s="4" t="s">
        <v>102</v>
      </c>
      <c r="D10" s="4" t="s">
        <v>123</v>
      </c>
      <c r="E10" s="4" t="s">
        <v>124</v>
      </c>
      <c r="F10" s="6">
        <v>0.39282407407407405</v>
      </c>
    </row>
    <row r="11" spans="1:7" x14ac:dyDescent="0.3">
      <c r="A11" s="4">
        <v>6</v>
      </c>
      <c r="B11" s="5">
        <v>42847</v>
      </c>
      <c r="C11" s="4" t="s">
        <v>125</v>
      </c>
      <c r="D11" s="4" t="s">
        <v>119</v>
      </c>
      <c r="E11" s="4" t="s">
        <v>10</v>
      </c>
      <c r="F11" s="6">
        <v>0.26821759259259259</v>
      </c>
    </row>
    <row r="12" spans="1:7" x14ac:dyDescent="0.3">
      <c r="A12" s="4">
        <v>7</v>
      </c>
      <c r="B12" s="5">
        <v>42987</v>
      </c>
      <c r="C12" s="4" t="s">
        <v>130</v>
      </c>
      <c r="D12" s="4" t="s">
        <v>131</v>
      </c>
      <c r="E12" s="4" t="s">
        <v>10</v>
      </c>
      <c r="F12" s="6">
        <v>0.73420138888888886</v>
      </c>
    </row>
    <row r="13" spans="1:7" ht="15" customHeight="1" x14ac:dyDescent="0.3">
      <c r="A13" s="10"/>
      <c r="B13" s="11"/>
      <c r="C13" s="10"/>
      <c r="D13" s="10"/>
      <c r="E13" s="10"/>
      <c r="F13" s="12"/>
      <c r="G13" s="7"/>
    </row>
    <row r="14" spans="1:7" x14ac:dyDescent="0.3">
      <c r="A14" s="4"/>
      <c r="B14" s="5"/>
      <c r="C14" s="4"/>
      <c r="D14" s="4"/>
      <c r="E14" s="4"/>
      <c r="F14" s="6"/>
    </row>
    <row r="15" spans="1:7" x14ac:dyDescent="0.3">
      <c r="A15" s="4"/>
      <c r="B15" s="5"/>
      <c r="C15" s="4"/>
      <c r="D15" s="4"/>
      <c r="E15" s="4"/>
      <c r="F15" s="6"/>
    </row>
    <row r="16" spans="1:7" x14ac:dyDescent="0.3">
      <c r="A16" s="4"/>
      <c r="B16" s="5"/>
      <c r="C16" s="4"/>
      <c r="D16" s="4"/>
      <c r="E16" s="4"/>
      <c r="F16" s="6"/>
    </row>
    <row r="17" spans="1:6" x14ac:dyDescent="0.3">
      <c r="A17" s="4"/>
      <c r="B17" s="5"/>
      <c r="C17" s="4"/>
      <c r="D17" s="4"/>
      <c r="E17" s="4"/>
      <c r="F17" s="6"/>
    </row>
    <row r="18" spans="1:6" x14ac:dyDescent="0.3">
      <c r="A18" s="4"/>
      <c r="B18" s="5"/>
      <c r="C18" s="4"/>
      <c r="D18" s="4"/>
      <c r="E18" s="4"/>
      <c r="F18" s="6"/>
    </row>
    <row r="19" spans="1:6" x14ac:dyDescent="0.3">
      <c r="A19" s="4"/>
      <c r="B19" s="5"/>
      <c r="C19" s="4"/>
      <c r="D19" s="4"/>
      <c r="E19" s="4"/>
      <c r="F19" s="6"/>
    </row>
    <row r="20" spans="1:6" x14ac:dyDescent="0.3">
      <c r="A20" s="4"/>
      <c r="B20" s="5"/>
      <c r="C20" s="4"/>
      <c r="D20" s="4"/>
      <c r="E20" s="4"/>
      <c r="F20" s="6"/>
    </row>
    <row r="21" spans="1:6" x14ac:dyDescent="0.3">
      <c r="A21" s="4"/>
      <c r="B21" s="5"/>
      <c r="C21" s="4"/>
      <c r="D21" s="4"/>
      <c r="E21" s="4"/>
      <c r="F21" s="6"/>
    </row>
    <row r="22" spans="1:6" x14ac:dyDescent="0.3">
      <c r="A22" s="4"/>
      <c r="B22" s="5"/>
      <c r="C22" s="4"/>
      <c r="D22" s="4"/>
      <c r="E22" s="4"/>
      <c r="F22" s="6"/>
    </row>
    <row r="23" spans="1:6" x14ac:dyDescent="0.3">
      <c r="A23" s="4"/>
      <c r="B23" s="5"/>
      <c r="C23" s="4"/>
      <c r="D23" s="4"/>
      <c r="E23" s="4"/>
      <c r="F23" s="6"/>
    </row>
    <row r="24" spans="1:6" x14ac:dyDescent="0.3">
      <c r="A24" s="4"/>
      <c r="B24" s="5"/>
      <c r="C24" s="4"/>
      <c r="D24" s="4"/>
      <c r="E24" s="4"/>
      <c r="F24" s="6"/>
    </row>
    <row r="25" spans="1:6" x14ac:dyDescent="0.3">
      <c r="A25" s="4"/>
      <c r="B25" s="5"/>
      <c r="C25" s="4"/>
      <c r="D25" s="4"/>
      <c r="E25" s="4"/>
      <c r="F25" s="6"/>
    </row>
    <row r="26" spans="1:6" x14ac:dyDescent="0.3">
      <c r="A26" s="4"/>
      <c r="B26" s="5"/>
      <c r="C26" s="4"/>
      <c r="D26" s="4"/>
      <c r="E26" s="4"/>
      <c r="F26" s="6"/>
    </row>
    <row r="27" spans="1:6" x14ac:dyDescent="0.3">
      <c r="A27" s="4"/>
      <c r="B27" s="5"/>
      <c r="C27" s="4"/>
      <c r="D27" s="4"/>
      <c r="E27" s="4"/>
      <c r="F27" s="6"/>
    </row>
    <row r="28" spans="1:6" x14ac:dyDescent="0.3">
      <c r="A28" s="4"/>
      <c r="B28" s="5"/>
      <c r="C28" s="4"/>
      <c r="D28" s="4"/>
      <c r="E28" s="4"/>
      <c r="F28" s="6"/>
    </row>
    <row r="29" spans="1:6" x14ac:dyDescent="0.3">
      <c r="A29" s="4"/>
      <c r="B29" s="5"/>
      <c r="C29" s="4"/>
      <c r="D29" s="4"/>
      <c r="E29" s="4"/>
      <c r="F29" s="6"/>
    </row>
    <row r="30" spans="1:6" x14ac:dyDescent="0.3">
      <c r="A30" s="4"/>
      <c r="B30" s="5"/>
      <c r="C30" s="4"/>
      <c r="D30" s="4"/>
      <c r="E30" s="4"/>
      <c r="F30" s="6"/>
    </row>
    <row r="31" spans="1:6" x14ac:dyDescent="0.3">
      <c r="A31" s="4"/>
      <c r="B31" s="5"/>
      <c r="C31" s="4"/>
      <c r="D31" s="4"/>
      <c r="E31" s="4"/>
      <c r="F31" s="6"/>
    </row>
    <row r="32" spans="1:6" x14ac:dyDescent="0.3">
      <c r="A32" s="4"/>
      <c r="B32" s="5"/>
      <c r="C32" s="4"/>
      <c r="D32" s="4"/>
      <c r="E32" s="4"/>
      <c r="F32" s="6"/>
    </row>
    <row r="33" spans="1:6" x14ac:dyDescent="0.3">
      <c r="A33" s="4"/>
      <c r="B33" s="5"/>
      <c r="C33" s="4"/>
      <c r="D33" s="4"/>
      <c r="E33" s="4"/>
      <c r="F33" s="6"/>
    </row>
    <row r="34" spans="1:6" x14ac:dyDescent="0.3">
      <c r="A34" s="4"/>
      <c r="B34" s="5"/>
      <c r="C34" s="4"/>
      <c r="D34" s="4"/>
      <c r="E34" s="4"/>
      <c r="F34" s="6"/>
    </row>
    <row r="35" spans="1:6" x14ac:dyDescent="0.3">
      <c r="A35" s="4"/>
      <c r="B35" s="5"/>
      <c r="C35" s="4"/>
      <c r="D35" s="4"/>
      <c r="E35" s="4"/>
      <c r="F35" s="6"/>
    </row>
    <row r="36" spans="1:6" x14ac:dyDescent="0.3">
      <c r="A36" s="4"/>
      <c r="B36" s="5"/>
      <c r="C36" s="4"/>
      <c r="D36" s="4"/>
      <c r="E36" s="4"/>
      <c r="F36" s="6"/>
    </row>
    <row r="37" spans="1:6" x14ac:dyDescent="0.3">
      <c r="A37" s="4"/>
      <c r="B37" s="5"/>
      <c r="C37" s="4"/>
      <c r="D37" s="4"/>
      <c r="E37" s="4"/>
      <c r="F37" s="6"/>
    </row>
    <row r="38" spans="1:6" x14ac:dyDescent="0.3">
      <c r="A38" s="4"/>
      <c r="B38" s="5"/>
      <c r="C38" s="4"/>
      <c r="D38" s="4"/>
      <c r="E38" s="4"/>
      <c r="F38" s="6"/>
    </row>
    <row r="39" spans="1:6" x14ac:dyDescent="0.3">
      <c r="A39" s="4"/>
      <c r="B39" s="5"/>
      <c r="C39" s="4"/>
      <c r="D39" s="4"/>
      <c r="E39" s="4"/>
      <c r="F39" s="6"/>
    </row>
    <row r="40" spans="1:6" x14ac:dyDescent="0.3">
      <c r="A40" s="4"/>
      <c r="B40" s="5"/>
      <c r="C40" s="4"/>
      <c r="D40" s="4"/>
      <c r="E40" s="4"/>
      <c r="F40" s="6"/>
    </row>
    <row r="41" spans="1:6" x14ac:dyDescent="0.3">
      <c r="A41" s="4"/>
      <c r="B41" s="5"/>
      <c r="C41" s="4"/>
      <c r="D41" s="4"/>
      <c r="E41" s="4"/>
      <c r="F41" s="6"/>
    </row>
    <row r="42" spans="1:6" x14ac:dyDescent="0.3">
      <c r="A42" s="4"/>
      <c r="B42" s="5"/>
      <c r="C42" s="4"/>
      <c r="D42" s="4"/>
      <c r="E42" s="4"/>
      <c r="F42" s="6"/>
    </row>
    <row r="43" spans="1:6" x14ac:dyDescent="0.3">
      <c r="A43" s="4"/>
      <c r="B43" s="5"/>
      <c r="C43" s="4"/>
      <c r="D43" s="4"/>
      <c r="E43" s="4"/>
      <c r="F43" s="6"/>
    </row>
    <row r="44" spans="1:6" x14ac:dyDescent="0.3">
      <c r="A44" s="4"/>
      <c r="B44" s="5"/>
      <c r="C44" s="4"/>
      <c r="D44" s="4"/>
      <c r="E44" s="4"/>
      <c r="F44" s="6"/>
    </row>
    <row r="45" spans="1:6" x14ac:dyDescent="0.3">
      <c r="A45" s="4"/>
      <c r="B45" s="5"/>
      <c r="C45" s="4"/>
      <c r="D45" s="4"/>
      <c r="E45" s="4"/>
      <c r="F45" s="6"/>
    </row>
    <row r="46" spans="1:6" x14ac:dyDescent="0.3">
      <c r="A46" s="4"/>
      <c r="B46" s="5"/>
      <c r="C46" s="4"/>
      <c r="D46" s="4"/>
      <c r="E46" s="4"/>
      <c r="F46" s="6"/>
    </row>
    <row r="47" spans="1:6" x14ac:dyDescent="0.3">
      <c r="A47" s="4"/>
      <c r="B47" s="5"/>
      <c r="C47" s="4"/>
      <c r="D47" s="4"/>
      <c r="E47" s="4"/>
      <c r="F47" s="6"/>
    </row>
    <row r="48" spans="1:6" x14ac:dyDescent="0.3">
      <c r="A48" s="4"/>
      <c r="B48" s="5"/>
      <c r="C48" s="4"/>
      <c r="D48" s="4"/>
      <c r="E48" s="4"/>
      <c r="F48" s="6"/>
    </row>
    <row r="49" spans="1:6" x14ac:dyDescent="0.3">
      <c r="A49" s="4"/>
      <c r="B49" s="5"/>
      <c r="C49" s="4"/>
      <c r="D49" s="4"/>
      <c r="E49" s="4"/>
      <c r="F49" s="6"/>
    </row>
    <row r="50" spans="1:6" x14ac:dyDescent="0.3">
      <c r="A50" s="4"/>
      <c r="B50" s="5"/>
      <c r="C50" s="4"/>
      <c r="D50" s="4"/>
      <c r="E50" s="4"/>
      <c r="F50" s="6"/>
    </row>
    <row r="51" spans="1:6" x14ac:dyDescent="0.3">
      <c r="A51" s="4"/>
      <c r="B51" s="5"/>
      <c r="C51" s="4"/>
      <c r="D51" s="4"/>
      <c r="E51" s="4"/>
      <c r="F51" s="6"/>
    </row>
    <row r="52" spans="1:6" x14ac:dyDescent="0.3">
      <c r="A52" s="4"/>
      <c r="B52" s="5"/>
      <c r="C52" s="4"/>
      <c r="D52" s="4"/>
      <c r="E52" s="4"/>
      <c r="F52" s="6"/>
    </row>
    <row r="53" spans="1:6" x14ac:dyDescent="0.3">
      <c r="A53" s="4"/>
      <c r="B53" s="5"/>
      <c r="C53" s="4"/>
      <c r="D53" s="4"/>
      <c r="E53" s="4"/>
      <c r="F53" s="6"/>
    </row>
    <row r="54" spans="1:6" x14ac:dyDescent="0.3">
      <c r="A54" s="4"/>
      <c r="B54" s="5"/>
      <c r="C54" s="4"/>
      <c r="D54" s="4"/>
      <c r="E54" s="4"/>
      <c r="F54" s="6"/>
    </row>
    <row r="55" spans="1:6" x14ac:dyDescent="0.3">
      <c r="A55" s="4"/>
      <c r="B55" s="5"/>
      <c r="C55" s="4"/>
      <c r="D55" s="4"/>
      <c r="E55" s="4"/>
      <c r="F55" s="6"/>
    </row>
    <row r="56" spans="1:6" x14ac:dyDescent="0.3">
      <c r="A56" s="4"/>
      <c r="B56" s="5"/>
      <c r="C56" s="8"/>
      <c r="D56" s="4"/>
      <c r="E56" s="4"/>
      <c r="F56" s="6"/>
    </row>
    <row r="57" spans="1:6" x14ac:dyDescent="0.3">
      <c r="A57" s="4"/>
      <c r="B57" s="5"/>
      <c r="C57" s="4"/>
      <c r="D57" s="4"/>
      <c r="E57" s="4"/>
      <c r="F57" s="6"/>
    </row>
    <row r="58" spans="1:6" x14ac:dyDescent="0.3">
      <c r="A58" s="4"/>
      <c r="B58" s="5"/>
      <c r="C58" s="4"/>
      <c r="D58" s="4"/>
      <c r="E58" s="4"/>
      <c r="F58" s="6"/>
    </row>
    <row r="59" spans="1:6" x14ac:dyDescent="0.3">
      <c r="A59" s="4"/>
      <c r="B59" s="5"/>
      <c r="C59" s="4"/>
      <c r="D59" s="4"/>
      <c r="E59" s="4"/>
      <c r="F59" s="6"/>
    </row>
    <row r="60" spans="1:6" x14ac:dyDescent="0.3">
      <c r="A60" s="4"/>
      <c r="B60" s="5"/>
      <c r="C60" s="4"/>
      <c r="D60" s="4"/>
      <c r="E60" s="4"/>
      <c r="F60" s="6"/>
    </row>
    <row r="61" spans="1:6" x14ac:dyDescent="0.3">
      <c r="A61" s="4"/>
      <c r="B61" s="5"/>
      <c r="C61" s="4"/>
      <c r="D61" s="4"/>
      <c r="E61" s="4"/>
      <c r="F61" s="6"/>
    </row>
    <row r="62" spans="1:6" x14ac:dyDescent="0.3">
      <c r="A62" s="4"/>
      <c r="B62" s="5"/>
      <c r="C62" s="4"/>
      <c r="D62" s="4"/>
      <c r="E62" s="4"/>
      <c r="F62" s="6"/>
    </row>
    <row r="63" spans="1:6" x14ac:dyDescent="0.3">
      <c r="A63" s="4"/>
      <c r="B63" s="5"/>
      <c r="C63" s="4"/>
      <c r="D63" s="4"/>
      <c r="E63" s="4"/>
      <c r="F63" s="6"/>
    </row>
    <row r="64" spans="1:6" x14ac:dyDescent="0.3">
      <c r="A64" s="4"/>
      <c r="B64" s="5"/>
      <c r="C64" s="4"/>
      <c r="D64" s="4"/>
      <c r="E64" s="4"/>
      <c r="F64" s="6"/>
    </row>
    <row r="65" spans="1:6" x14ac:dyDescent="0.3">
      <c r="A65" s="4"/>
      <c r="B65" s="5"/>
      <c r="C65" s="4"/>
      <c r="D65" s="4"/>
      <c r="E65" s="4"/>
      <c r="F65" s="6"/>
    </row>
    <row r="66" spans="1:6" x14ac:dyDescent="0.3">
      <c r="A66" s="4"/>
      <c r="B66" s="5"/>
      <c r="C66" s="4"/>
      <c r="D66" s="4"/>
      <c r="E66" s="4"/>
      <c r="F66" s="6"/>
    </row>
    <row r="67" spans="1:6" x14ac:dyDescent="0.3">
      <c r="A67" s="4"/>
      <c r="B67" s="5"/>
      <c r="C67" s="4"/>
      <c r="D67" s="4"/>
      <c r="E67" s="4"/>
      <c r="F67" s="6"/>
    </row>
    <row r="68" spans="1:6" x14ac:dyDescent="0.3">
      <c r="A68" s="4"/>
      <c r="B68" s="5"/>
      <c r="C68" s="4"/>
      <c r="D68" s="4"/>
      <c r="E68" s="4"/>
      <c r="F68" s="6"/>
    </row>
    <row r="69" spans="1:6" x14ac:dyDescent="0.3">
      <c r="A69" s="4"/>
      <c r="B69" s="5"/>
      <c r="C69" s="4"/>
      <c r="D69" s="4"/>
      <c r="E69" s="4"/>
      <c r="F69" s="6"/>
    </row>
    <row r="70" spans="1:6" x14ac:dyDescent="0.3">
      <c r="A70" s="4"/>
      <c r="B70" s="5"/>
      <c r="C70" s="8"/>
      <c r="D70" s="4"/>
      <c r="E70" s="4"/>
      <c r="F70" s="6"/>
    </row>
    <row r="71" spans="1:6" x14ac:dyDescent="0.3">
      <c r="A71" s="4"/>
      <c r="B71" s="5"/>
      <c r="C71" s="4"/>
      <c r="D71" s="4"/>
      <c r="E71" s="4"/>
      <c r="F71" s="6"/>
    </row>
    <row r="72" spans="1:6" x14ac:dyDescent="0.3">
      <c r="A72" s="4"/>
      <c r="B72" s="5"/>
      <c r="C72" s="4"/>
      <c r="D72" s="4"/>
      <c r="E72" s="4"/>
      <c r="F72" s="6"/>
    </row>
    <row r="73" spans="1:6" x14ac:dyDescent="0.3">
      <c r="A73" s="4"/>
      <c r="B73" s="5"/>
      <c r="C73" s="4"/>
      <c r="D73" s="4"/>
      <c r="E73" s="4"/>
      <c r="F73" s="6"/>
    </row>
    <row r="74" spans="1:6" x14ac:dyDescent="0.3">
      <c r="A74" s="4"/>
      <c r="B74" s="5"/>
      <c r="C74" s="4"/>
      <c r="D74" s="4"/>
      <c r="E74" s="4"/>
      <c r="F74" s="6"/>
    </row>
    <row r="75" spans="1:6" x14ac:dyDescent="0.3">
      <c r="A75" s="4"/>
      <c r="B75" s="5"/>
      <c r="C75" s="4"/>
      <c r="D75" s="4"/>
      <c r="E75" s="4"/>
      <c r="F75" s="6"/>
    </row>
    <row r="76" spans="1:6" ht="15" customHeight="1" x14ac:dyDescent="0.3">
      <c r="A76" s="4"/>
      <c r="B76" s="5"/>
      <c r="C76" s="4"/>
      <c r="D76" s="4"/>
      <c r="E76" s="4"/>
      <c r="F76" s="6"/>
    </row>
    <row r="77" spans="1:6" x14ac:dyDescent="0.3">
      <c r="A77" s="4"/>
      <c r="B77" s="5"/>
      <c r="C77" s="4"/>
      <c r="D77" s="4"/>
      <c r="E77" s="4"/>
      <c r="F77" s="6"/>
    </row>
    <row r="78" spans="1:6" x14ac:dyDescent="0.3">
      <c r="A78" s="4"/>
      <c r="B78" s="5"/>
      <c r="C78" s="4"/>
      <c r="D78" s="4"/>
      <c r="E78" s="4"/>
      <c r="F78" s="6"/>
    </row>
    <row r="79" spans="1:6" x14ac:dyDescent="0.3">
      <c r="A79" s="4"/>
      <c r="B79" s="5"/>
      <c r="C79" s="4"/>
      <c r="D79" s="4"/>
      <c r="E79" s="4"/>
      <c r="F79" s="6"/>
    </row>
    <row r="80" spans="1:6" ht="15" customHeight="1" x14ac:dyDescent="0.3">
      <c r="A80" s="4"/>
      <c r="B80" s="5"/>
      <c r="C80" s="4"/>
      <c r="D80" s="4"/>
      <c r="E80" s="4"/>
      <c r="F80" s="6"/>
    </row>
    <row r="81" spans="1:6" x14ac:dyDescent="0.3">
      <c r="A81" s="4"/>
      <c r="B81" s="5"/>
      <c r="C81" s="4"/>
      <c r="D81" s="4"/>
      <c r="E81" s="4"/>
      <c r="F81" s="6"/>
    </row>
    <row r="82" spans="1:6" x14ac:dyDescent="0.3">
      <c r="A82" s="4"/>
      <c r="B82" s="5"/>
      <c r="C82" s="4"/>
      <c r="D82" s="4"/>
      <c r="E82" s="4"/>
      <c r="F82" s="6"/>
    </row>
    <row r="83" spans="1:6" x14ac:dyDescent="0.3">
      <c r="A83" s="4"/>
      <c r="B83" s="5"/>
      <c r="C83" s="9"/>
      <c r="D83" s="4"/>
      <c r="E83" s="4"/>
      <c r="F83" s="6"/>
    </row>
    <row r="84" spans="1:6" x14ac:dyDescent="0.3">
      <c r="A84" s="4"/>
      <c r="B84" s="5"/>
      <c r="C84" s="4"/>
      <c r="D84" s="4"/>
      <c r="E84" s="4"/>
      <c r="F84" s="6"/>
    </row>
    <row r="85" spans="1:6" ht="15.75" customHeight="1" x14ac:dyDescent="0.3">
      <c r="A85" s="4"/>
      <c r="B85" s="5"/>
      <c r="C85" s="4"/>
      <c r="D85" s="4"/>
      <c r="E85" s="4"/>
      <c r="F85" s="6"/>
    </row>
    <row r="86" spans="1:6" x14ac:dyDescent="0.3">
      <c r="A86" s="4"/>
      <c r="B86" s="5"/>
      <c r="C86" s="4"/>
      <c r="D86" s="4"/>
      <c r="E86" s="4"/>
      <c r="F86" s="6"/>
    </row>
    <row r="87" spans="1:6" x14ac:dyDescent="0.3">
      <c r="A87" s="4"/>
      <c r="B87" s="5"/>
      <c r="C87" s="4"/>
      <c r="D87" s="4"/>
      <c r="E87" s="4"/>
      <c r="F87" s="6"/>
    </row>
    <row r="88" spans="1:6" x14ac:dyDescent="0.3">
      <c r="A88" s="4"/>
      <c r="B88" s="5"/>
      <c r="C88" s="4"/>
      <c r="D88" s="4"/>
      <c r="E88" s="4"/>
      <c r="F88" s="6"/>
    </row>
    <row r="89" spans="1:6" x14ac:dyDescent="0.3">
      <c r="A89" s="4"/>
      <c r="B89" s="5"/>
      <c r="C89" s="4"/>
      <c r="D89" s="4"/>
      <c r="E89" s="4"/>
      <c r="F89" s="6"/>
    </row>
    <row r="90" spans="1:6" x14ac:dyDescent="0.3">
      <c r="A90" s="4"/>
      <c r="B90" s="5"/>
      <c r="C90" s="4"/>
      <c r="D90" s="4"/>
      <c r="E90" s="4"/>
      <c r="F90" s="6"/>
    </row>
    <row r="91" spans="1:6" x14ac:dyDescent="0.3">
      <c r="A91" s="4"/>
      <c r="B91" s="5"/>
      <c r="C91" s="4"/>
      <c r="D91" s="4"/>
      <c r="E91" s="4"/>
      <c r="F91" s="6"/>
    </row>
    <row r="92" spans="1:6" x14ac:dyDescent="0.3">
      <c r="A92" s="4"/>
      <c r="B92" s="5"/>
      <c r="C92" s="4"/>
      <c r="D92" s="4"/>
      <c r="E92" s="4"/>
      <c r="F92" s="6"/>
    </row>
    <row r="93" spans="1:6" x14ac:dyDescent="0.3">
      <c r="A93" s="4"/>
      <c r="B93" s="5"/>
      <c r="C93" s="4"/>
      <c r="D93" s="4"/>
      <c r="E93" s="4"/>
      <c r="F93" s="6"/>
    </row>
    <row r="94" spans="1:6" x14ac:dyDescent="0.3">
      <c r="A94" s="4"/>
      <c r="B94" s="5"/>
      <c r="C94" s="4"/>
      <c r="D94" s="4"/>
      <c r="E94" s="4"/>
      <c r="F94" s="6"/>
    </row>
    <row r="95" spans="1:6" x14ac:dyDescent="0.3">
      <c r="A95" s="4"/>
      <c r="B95" s="5"/>
      <c r="C95" s="4"/>
      <c r="D95" s="4"/>
      <c r="E95" s="4"/>
      <c r="F95" s="6"/>
    </row>
    <row r="96" spans="1:6" x14ac:dyDescent="0.3">
      <c r="A96" s="4"/>
      <c r="B96" s="5"/>
      <c r="C96" s="4"/>
      <c r="D96" s="4"/>
      <c r="E96" s="4"/>
      <c r="F96" s="6"/>
    </row>
    <row r="97" spans="1:6" x14ac:dyDescent="0.3">
      <c r="A97" s="4"/>
      <c r="B97" s="5"/>
      <c r="C97" s="4"/>
      <c r="D97" s="4"/>
      <c r="E97" s="4"/>
      <c r="F97" s="6"/>
    </row>
    <row r="98" spans="1:6" x14ac:dyDescent="0.3">
      <c r="A98" s="4"/>
      <c r="B98" s="5"/>
      <c r="C98" s="4"/>
      <c r="D98" s="4"/>
      <c r="E98" s="4"/>
      <c r="F98" s="6"/>
    </row>
    <row r="99" spans="1:6" x14ac:dyDescent="0.3">
      <c r="A99" s="4"/>
      <c r="B99" s="5"/>
      <c r="C99" s="4"/>
      <c r="D99" s="4"/>
      <c r="E99" s="4"/>
      <c r="F99" s="6"/>
    </row>
    <row r="100" spans="1:6" x14ac:dyDescent="0.3">
      <c r="A100" s="4"/>
      <c r="B100" s="5"/>
      <c r="C100" s="4"/>
      <c r="D100" s="4"/>
      <c r="E100" s="4"/>
      <c r="F100" s="6"/>
    </row>
    <row r="101" spans="1:6" x14ac:dyDescent="0.3">
      <c r="A101" s="4"/>
      <c r="B101" s="5"/>
      <c r="C101" s="4"/>
      <c r="D101" s="4"/>
      <c r="E101" s="4"/>
      <c r="F101" s="6"/>
    </row>
    <row r="102" spans="1:6" x14ac:dyDescent="0.3">
      <c r="A102" s="4"/>
      <c r="B102" s="5"/>
      <c r="C102" s="4"/>
      <c r="D102" s="4"/>
      <c r="E102" s="4"/>
      <c r="F102" s="6"/>
    </row>
    <row r="103" spans="1:6" x14ac:dyDescent="0.3">
      <c r="A103" s="4"/>
      <c r="B103" s="5"/>
      <c r="C103" s="4"/>
      <c r="D103" s="4"/>
      <c r="E103" s="4"/>
      <c r="F103" s="6"/>
    </row>
    <row r="104" spans="1:6" x14ac:dyDescent="0.3">
      <c r="A104" s="4"/>
      <c r="B104" s="5"/>
      <c r="C104" s="4"/>
      <c r="D104" s="4"/>
      <c r="E104" s="4"/>
      <c r="F104" s="6"/>
    </row>
    <row r="105" spans="1:6" x14ac:dyDescent="0.3">
      <c r="A105" s="4"/>
      <c r="B105" s="5"/>
      <c r="C105" s="4"/>
      <c r="D105" s="4"/>
      <c r="E105" s="4"/>
      <c r="F105" s="6"/>
    </row>
    <row r="106" spans="1:6" x14ac:dyDescent="0.3">
      <c r="A106" s="4"/>
      <c r="B106" s="5"/>
      <c r="C106" s="4"/>
      <c r="D106" s="4"/>
      <c r="E106" s="4"/>
      <c r="F106" s="6"/>
    </row>
    <row r="107" spans="1:6" x14ac:dyDescent="0.3">
      <c r="A107" s="4"/>
      <c r="B107" s="5"/>
      <c r="C107" s="4"/>
      <c r="D107" s="4"/>
      <c r="E107" s="4"/>
      <c r="F107" s="6"/>
    </row>
    <row r="108" spans="1:6" x14ac:dyDescent="0.3">
      <c r="A108" s="4"/>
      <c r="B108" s="5"/>
      <c r="C108" s="4"/>
      <c r="D108" s="4"/>
      <c r="E108" s="4"/>
      <c r="F108" s="6"/>
    </row>
    <row r="109" spans="1:6" x14ac:dyDescent="0.3">
      <c r="A109" s="4"/>
      <c r="B109" s="5"/>
      <c r="C109" s="4"/>
      <c r="D109" s="4"/>
      <c r="E109" s="4"/>
      <c r="F109" s="6"/>
    </row>
    <row r="110" spans="1:6" x14ac:dyDescent="0.3">
      <c r="A110" s="4"/>
      <c r="B110" s="5"/>
      <c r="C110" s="4"/>
      <c r="D110" s="4"/>
      <c r="E110" s="4"/>
      <c r="F110" s="6"/>
    </row>
  </sheetData>
  <autoFilter ref="A5:G108" xr:uid="{00000000-0009-0000-0000-000000000000}"/>
  <pageMargins left="0.7" right="0.7" top="0.75" bottom="0.75" header="0.3" footer="0.3"/>
  <pageSetup paperSize="9" orientation="landscape" verticalDpi="0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A1953-578A-456C-8BE4-3F87865F0061}">
  <sheetPr>
    <tabColor rgb="FF00B050"/>
  </sheetPr>
  <dimension ref="B2:G14"/>
  <sheetViews>
    <sheetView workbookViewId="0">
      <selection activeCell="E11" sqref="E11"/>
    </sheetView>
  </sheetViews>
  <sheetFormatPr defaultRowHeight="14.4" x14ac:dyDescent="0.3"/>
  <cols>
    <col min="2" max="2" width="17.6640625" bestFit="1" customWidth="1"/>
    <col min="3" max="3" width="11.5546875" customWidth="1"/>
    <col min="4" max="4" width="16.88671875" bestFit="1" customWidth="1"/>
    <col min="5" max="5" width="11.5546875" customWidth="1"/>
    <col min="6" max="6" width="17" customWidth="1"/>
    <col min="7" max="7" width="59.88671875" bestFit="1" customWidth="1"/>
  </cols>
  <sheetData>
    <row r="2" spans="2:7" x14ac:dyDescent="0.3">
      <c r="B2" s="1" t="s">
        <v>576</v>
      </c>
      <c r="F2" t="s">
        <v>575</v>
      </c>
      <c r="G2" s="65">
        <f ca="1">TODAY()</f>
        <v>45289</v>
      </c>
    </row>
    <row r="4" spans="2:7" x14ac:dyDescent="0.3">
      <c r="B4" s="1" t="s">
        <v>574</v>
      </c>
      <c r="C4" s="1" t="s">
        <v>11</v>
      </c>
      <c r="D4" s="1" t="s">
        <v>573</v>
      </c>
      <c r="E4" s="1" t="s">
        <v>167</v>
      </c>
      <c r="F4" s="1" t="s">
        <v>572</v>
      </c>
      <c r="G4" s="1" t="s">
        <v>571</v>
      </c>
    </row>
    <row r="5" spans="2:7" x14ac:dyDescent="0.3">
      <c r="B5" t="s">
        <v>570</v>
      </c>
      <c r="C5" s="67"/>
      <c r="G5" t="s">
        <v>566</v>
      </c>
    </row>
    <row r="6" spans="2:7" x14ac:dyDescent="0.3">
      <c r="B6" t="s">
        <v>569</v>
      </c>
      <c r="C6" s="67">
        <v>1.238425925925926E-2</v>
      </c>
      <c r="D6" s="66">
        <v>0.14861111111111111</v>
      </c>
      <c r="E6" s="65">
        <v>44274</v>
      </c>
      <c r="F6">
        <f ca="1">_xlfn.DAYS($G$2,Tabel1[[#This Row],[Dato]])</f>
        <v>1015</v>
      </c>
      <c r="G6" t="s">
        <v>588</v>
      </c>
    </row>
    <row r="7" spans="2:7" x14ac:dyDescent="0.3">
      <c r="B7" t="s">
        <v>568</v>
      </c>
      <c r="C7" s="67">
        <v>2.5937500000000002E-2</v>
      </c>
      <c r="D7" s="66">
        <v>0.15555555555555556</v>
      </c>
      <c r="E7" s="65">
        <v>41014</v>
      </c>
      <c r="F7">
        <f ca="1">_xlfn.DAYS($G$2,Tabel1[[#This Row],[Dato]])</f>
        <v>4275</v>
      </c>
      <c r="G7" t="s">
        <v>564</v>
      </c>
    </row>
    <row r="8" spans="2:7" x14ac:dyDescent="0.3">
      <c r="B8" t="s">
        <v>567</v>
      </c>
      <c r="C8" s="67"/>
      <c r="G8" t="s">
        <v>566</v>
      </c>
    </row>
    <row r="9" spans="2:7" x14ac:dyDescent="0.3">
      <c r="B9" t="s">
        <v>565</v>
      </c>
      <c r="C9" s="67">
        <v>5.8402777777777776E-2</v>
      </c>
      <c r="D9" s="66">
        <v>0.16597222222222222</v>
      </c>
      <c r="E9" s="65">
        <v>41014</v>
      </c>
      <c r="F9">
        <f ca="1">_xlfn.DAYS($G$2,Tabel1[[#This Row],[Dato]])</f>
        <v>4275</v>
      </c>
      <c r="G9" t="s">
        <v>564</v>
      </c>
    </row>
    <row r="10" spans="2:7" x14ac:dyDescent="0.3">
      <c r="B10" t="s">
        <v>563</v>
      </c>
      <c r="C10" s="67">
        <v>0.12391203703703703</v>
      </c>
      <c r="D10" s="66">
        <v>0.1763888888888889</v>
      </c>
      <c r="E10" s="65">
        <v>41049</v>
      </c>
      <c r="F10">
        <f ca="1">_xlfn.DAYS($G$2,Tabel1[[#This Row],[Dato]])</f>
        <v>4240</v>
      </c>
      <c r="G10" t="s">
        <v>577</v>
      </c>
    </row>
    <row r="11" spans="2:7" x14ac:dyDescent="0.3">
      <c r="B11" t="s">
        <v>562</v>
      </c>
      <c r="C11" s="67">
        <v>0.73420138888888886</v>
      </c>
      <c r="D11" s="66">
        <v>0.27361111111111108</v>
      </c>
      <c r="E11" s="65">
        <v>42988</v>
      </c>
      <c r="F11">
        <f ca="1">_xlfn.DAYS($G$2,Tabel1[[#This Row],[Dato]])</f>
        <v>2301</v>
      </c>
      <c r="G11" t="s">
        <v>561</v>
      </c>
    </row>
    <row r="12" spans="2:7" x14ac:dyDescent="0.3">
      <c r="B12" t="s">
        <v>560</v>
      </c>
      <c r="C12" s="67">
        <v>0.41422453703703704</v>
      </c>
      <c r="E12" s="65">
        <v>40773</v>
      </c>
      <c r="F12">
        <f ca="1">_xlfn.DAYS($G$2,Tabel1[[#This Row],[Dato]])</f>
        <v>4516</v>
      </c>
    </row>
    <row r="13" spans="2:7" x14ac:dyDescent="0.3">
      <c r="B13" t="s">
        <v>559</v>
      </c>
      <c r="C13" s="68" t="s">
        <v>558</v>
      </c>
      <c r="D13" s="66">
        <v>0.23958333333333334</v>
      </c>
      <c r="E13" s="65">
        <v>42329</v>
      </c>
      <c r="F13">
        <f ca="1">_xlfn.DAYS($G$2,Tabel1[[#This Row],[Dato]])</f>
        <v>2960</v>
      </c>
      <c r="G13" t="s">
        <v>557</v>
      </c>
    </row>
    <row r="14" spans="2:7" x14ac:dyDescent="0.3">
      <c r="B14" t="s">
        <v>556</v>
      </c>
      <c r="C14" s="67" t="s">
        <v>555</v>
      </c>
      <c r="D14" s="66">
        <v>0.15833333333333333</v>
      </c>
      <c r="E14" s="65">
        <v>40545</v>
      </c>
      <c r="F14">
        <f ca="1">_xlfn.DAYS($G$2,Tabel1[[#This Row],[Dato]])</f>
        <v>4744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3BBDD-4E7C-4A11-BD61-348B00C93AB0}">
  <sheetPr>
    <tabColor rgb="FF00B050"/>
  </sheetPr>
  <dimension ref="B2:O102"/>
  <sheetViews>
    <sheetView workbookViewId="0">
      <selection activeCell="A27" sqref="A27"/>
    </sheetView>
  </sheetViews>
  <sheetFormatPr defaultRowHeight="14.4" x14ac:dyDescent="0.3"/>
  <cols>
    <col min="2" max="2" width="18.6640625" customWidth="1"/>
    <col min="3" max="3" width="14.88671875" customWidth="1"/>
    <col min="4" max="4" width="18" customWidth="1"/>
    <col min="6" max="6" width="23" customWidth="1"/>
    <col min="8" max="8" width="16.109375" customWidth="1"/>
    <col min="10" max="10" width="21.33203125" customWidth="1"/>
    <col min="11" max="11" width="11.33203125" customWidth="1"/>
    <col min="13" max="13" width="10" customWidth="1"/>
    <col min="14" max="14" width="17.88671875" customWidth="1"/>
    <col min="15" max="15" width="41.109375" bestFit="1" customWidth="1"/>
  </cols>
  <sheetData>
    <row r="2" spans="2:15" x14ac:dyDescent="0.3">
      <c r="B2" s="1" t="s">
        <v>520</v>
      </c>
      <c r="C2">
        <f>COUNT(C6:C16)+COUNT(E6:E24)+COUNT(G6:G27)+COUNT(I6:I22)+COUNT(K6:K34)</f>
        <v>75</v>
      </c>
      <c r="D2" t="s">
        <v>649</v>
      </c>
      <c r="J2" t="s">
        <v>531</v>
      </c>
      <c r="K2" s="1">
        <v>23</v>
      </c>
      <c r="M2" s="1" t="s">
        <v>521</v>
      </c>
    </row>
    <row r="4" spans="2:15" x14ac:dyDescent="0.3">
      <c r="C4">
        <v>7</v>
      </c>
      <c r="D4">
        <v>9</v>
      </c>
      <c r="F4">
        <v>8</v>
      </c>
    </row>
    <row r="5" spans="2:15" x14ac:dyDescent="0.3">
      <c r="B5" s="62" t="s">
        <v>514</v>
      </c>
      <c r="C5" s="47">
        <f>SUM(C6:C16)</f>
        <v>4</v>
      </c>
      <c r="D5" s="62" t="s">
        <v>515</v>
      </c>
      <c r="E5" s="47">
        <f>SUM(E6:E24)</f>
        <v>13</v>
      </c>
      <c r="F5" s="62" t="s">
        <v>516</v>
      </c>
      <c r="G5" s="47">
        <f>SUM(G6:G27)</f>
        <v>23</v>
      </c>
      <c r="H5" s="62" t="s">
        <v>511</v>
      </c>
      <c r="I5" s="47">
        <f>SUM(I6:I22)</f>
        <v>92</v>
      </c>
      <c r="J5" s="62" t="s">
        <v>517</v>
      </c>
      <c r="K5" s="47">
        <f>SUM(K6:K34)</f>
        <v>145</v>
      </c>
      <c r="L5">
        <f>+K5+I5+G5+E5+C5+K2-'Marathon CV'!J8</f>
        <v>0</v>
      </c>
      <c r="M5" s="49">
        <v>1</v>
      </c>
      <c r="N5" s="49" t="s">
        <v>9</v>
      </c>
      <c r="O5" s="49" t="s">
        <v>406</v>
      </c>
    </row>
    <row r="6" spans="2:15" x14ac:dyDescent="0.3">
      <c r="B6" s="80" t="s">
        <v>274</v>
      </c>
      <c r="C6" s="43"/>
      <c r="D6" s="80" t="s">
        <v>253</v>
      </c>
      <c r="E6" s="43"/>
      <c r="F6" s="80" t="s">
        <v>263</v>
      </c>
      <c r="G6" s="43"/>
      <c r="H6" s="49" t="s">
        <v>275</v>
      </c>
      <c r="I6" s="43">
        <v>3</v>
      </c>
      <c r="J6" s="49" t="s">
        <v>132</v>
      </c>
      <c r="K6" s="43">
        <v>11</v>
      </c>
      <c r="M6" s="49">
        <v>2</v>
      </c>
      <c r="N6" s="49" t="s">
        <v>218</v>
      </c>
      <c r="O6" s="49"/>
    </row>
    <row r="7" spans="2:15" x14ac:dyDescent="0.3">
      <c r="B7" s="80" t="s">
        <v>239</v>
      </c>
      <c r="C7" s="43"/>
      <c r="D7" s="80" t="s">
        <v>254</v>
      </c>
      <c r="E7" s="43"/>
      <c r="F7" s="49" t="s">
        <v>284</v>
      </c>
      <c r="G7" s="43">
        <v>1</v>
      </c>
      <c r="H7" s="49" t="s">
        <v>73</v>
      </c>
      <c r="I7" s="43">
        <v>17</v>
      </c>
      <c r="J7" s="49" t="s">
        <v>285</v>
      </c>
      <c r="K7" s="43">
        <v>2</v>
      </c>
      <c r="M7" s="49">
        <v>3</v>
      </c>
      <c r="N7" s="49" t="s">
        <v>219</v>
      </c>
      <c r="O7" s="49"/>
    </row>
    <row r="8" spans="2:15" x14ac:dyDescent="0.3">
      <c r="B8" s="80" t="s">
        <v>234</v>
      </c>
      <c r="C8" s="43"/>
      <c r="D8" s="80" t="s">
        <v>228</v>
      </c>
      <c r="E8" s="43"/>
      <c r="F8" s="49" t="s">
        <v>221</v>
      </c>
      <c r="G8" s="43">
        <v>1</v>
      </c>
      <c r="H8" s="49" t="s">
        <v>236</v>
      </c>
      <c r="I8" s="43">
        <v>2</v>
      </c>
      <c r="J8" s="49" t="s">
        <v>252</v>
      </c>
      <c r="K8" s="43">
        <v>4</v>
      </c>
      <c r="M8" s="49">
        <v>4</v>
      </c>
      <c r="N8" s="49" t="s">
        <v>220</v>
      </c>
      <c r="O8" s="49" t="s">
        <v>407</v>
      </c>
    </row>
    <row r="9" spans="2:15" x14ac:dyDescent="0.3">
      <c r="B9" s="80" t="s">
        <v>269</v>
      </c>
      <c r="C9" s="43"/>
      <c r="D9" s="49" t="s">
        <v>242</v>
      </c>
      <c r="E9" s="43">
        <v>1</v>
      </c>
      <c r="F9" s="49" t="s">
        <v>300</v>
      </c>
      <c r="G9" s="43">
        <v>2</v>
      </c>
      <c r="H9" s="49" t="s">
        <v>232</v>
      </c>
      <c r="I9" s="43">
        <v>1</v>
      </c>
      <c r="J9" s="49" t="s">
        <v>119</v>
      </c>
      <c r="K9" s="43">
        <v>1</v>
      </c>
      <c r="M9" s="49">
        <v>5</v>
      </c>
      <c r="N9" s="49" t="s">
        <v>221</v>
      </c>
      <c r="O9" s="49" t="s">
        <v>408</v>
      </c>
    </row>
    <row r="10" spans="2:15" x14ac:dyDescent="0.3">
      <c r="B10" s="80" t="s">
        <v>301</v>
      </c>
      <c r="C10" s="43"/>
      <c r="D10" s="80" t="s">
        <v>227</v>
      </c>
      <c r="E10" s="43"/>
      <c r="F10" s="80" t="s">
        <v>248</v>
      </c>
      <c r="G10" s="43"/>
      <c r="H10" s="49" t="s">
        <v>56</v>
      </c>
      <c r="I10" s="43">
        <v>16</v>
      </c>
      <c r="J10" s="49" t="s">
        <v>94</v>
      </c>
      <c r="K10" s="43">
        <v>6</v>
      </c>
      <c r="M10" s="49">
        <v>6</v>
      </c>
      <c r="N10" s="49" t="s">
        <v>222</v>
      </c>
      <c r="O10" s="49" t="s">
        <v>425</v>
      </c>
    </row>
    <row r="11" spans="2:15" x14ac:dyDescent="0.3">
      <c r="B11" s="80" t="s">
        <v>261</v>
      </c>
      <c r="C11" s="43"/>
      <c r="D11" s="49" t="s">
        <v>265</v>
      </c>
      <c r="E11" s="43">
        <v>1</v>
      </c>
      <c r="F11" s="49" t="s">
        <v>247</v>
      </c>
      <c r="G11" s="43">
        <v>1</v>
      </c>
      <c r="H11" s="49" t="s">
        <v>238</v>
      </c>
      <c r="I11" s="43">
        <v>2</v>
      </c>
      <c r="J11" s="49" t="s">
        <v>296</v>
      </c>
      <c r="K11" s="43">
        <v>3</v>
      </c>
      <c r="M11" s="49">
        <v>7</v>
      </c>
      <c r="N11" s="49" t="s">
        <v>142</v>
      </c>
      <c r="O11" s="49" t="s">
        <v>409</v>
      </c>
    </row>
    <row r="12" spans="2:15" x14ac:dyDescent="0.3">
      <c r="B12" s="49" t="s">
        <v>294</v>
      </c>
      <c r="C12" s="43">
        <v>1</v>
      </c>
      <c r="D12" s="49" t="s">
        <v>295</v>
      </c>
      <c r="E12" s="43">
        <v>1</v>
      </c>
      <c r="F12" s="49" t="s">
        <v>245</v>
      </c>
      <c r="G12" s="43">
        <v>1</v>
      </c>
      <c r="H12" s="49" t="s">
        <v>283</v>
      </c>
      <c r="I12" s="43">
        <v>4</v>
      </c>
      <c r="J12" s="49" t="s">
        <v>258</v>
      </c>
      <c r="K12" s="43">
        <v>2</v>
      </c>
      <c r="M12" s="49">
        <v>8</v>
      </c>
      <c r="N12" s="49" t="s">
        <v>223</v>
      </c>
      <c r="O12" s="49"/>
    </row>
    <row r="13" spans="2:15" x14ac:dyDescent="0.3">
      <c r="B13" s="49" t="s">
        <v>280</v>
      </c>
      <c r="C13" s="43">
        <v>1</v>
      </c>
      <c r="D13" s="49" t="s">
        <v>271</v>
      </c>
      <c r="E13" s="43">
        <v>2</v>
      </c>
      <c r="F13" s="49" t="s">
        <v>287</v>
      </c>
      <c r="G13" s="43">
        <v>2</v>
      </c>
      <c r="H13" s="49" t="s">
        <v>262</v>
      </c>
      <c r="I13" s="43">
        <v>1</v>
      </c>
      <c r="J13" s="49" t="s">
        <v>267</v>
      </c>
      <c r="K13" s="43">
        <v>2</v>
      </c>
      <c r="M13" s="49">
        <v>9</v>
      </c>
      <c r="N13" s="49" t="s">
        <v>224</v>
      </c>
      <c r="O13" s="49" t="s">
        <v>410</v>
      </c>
    </row>
    <row r="14" spans="2:15" x14ac:dyDescent="0.3">
      <c r="B14" s="49" t="s">
        <v>256</v>
      </c>
      <c r="C14" s="43">
        <v>1</v>
      </c>
      <c r="D14" s="80" t="s">
        <v>291</v>
      </c>
      <c r="E14" s="43"/>
      <c r="F14" s="49" t="s">
        <v>225</v>
      </c>
      <c r="G14" s="43">
        <v>2</v>
      </c>
      <c r="H14" s="49" t="s">
        <v>78</v>
      </c>
      <c r="I14" s="43">
        <v>6</v>
      </c>
      <c r="J14" s="49" t="s">
        <v>142</v>
      </c>
      <c r="K14" s="43">
        <v>2</v>
      </c>
      <c r="M14" s="49">
        <v>10</v>
      </c>
      <c r="N14" s="49" t="s">
        <v>225</v>
      </c>
      <c r="O14" s="49" t="s">
        <v>480</v>
      </c>
    </row>
    <row r="15" spans="2:15" x14ac:dyDescent="0.3">
      <c r="B15" s="49" t="s">
        <v>273</v>
      </c>
      <c r="C15" s="43">
        <v>1</v>
      </c>
      <c r="D15" s="80" t="s">
        <v>223</v>
      </c>
      <c r="E15" s="43"/>
      <c r="F15" s="49" t="s">
        <v>297</v>
      </c>
      <c r="G15" s="43">
        <v>1</v>
      </c>
      <c r="H15" s="49" t="s">
        <v>277</v>
      </c>
      <c r="I15" s="43">
        <v>1</v>
      </c>
      <c r="J15" s="49" t="s">
        <v>66</v>
      </c>
      <c r="K15" s="43">
        <v>10</v>
      </c>
      <c r="M15" s="49">
        <v>11</v>
      </c>
      <c r="N15" s="49" t="s">
        <v>226</v>
      </c>
      <c r="O15" s="49"/>
    </row>
    <row r="16" spans="2:15" x14ac:dyDescent="0.3">
      <c r="B16" s="80" t="s">
        <v>219</v>
      </c>
      <c r="C16" s="43"/>
      <c r="D16" s="49" t="s">
        <v>243</v>
      </c>
      <c r="E16" s="43">
        <v>1</v>
      </c>
      <c r="F16" s="80" t="s">
        <v>270</v>
      </c>
      <c r="G16" s="43"/>
      <c r="H16" s="49" t="s">
        <v>276</v>
      </c>
      <c r="I16" s="43">
        <v>14</v>
      </c>
      <c r="J16" s="49" t="s">
        <v>266</v>
      </c>
      <c r="K16" s="43">
        <v>2</v>
      </c>
      <c r="M16" s="49">
        <v>12</v>
      </c>
      <c r="N16" s="49" t="s">
        <v>227</v>
      </c>
      <c r="O16" s="49"/>
    </row>
    <row r="17" spans="2:15" x14ac:dyDescent="0.3">
      <c r="B17" s="49"/>
      <c r="C17" s="43"/>
      <c r="D17" s="49" t="s">
        <v>299</v>
      </c>
      <c r="E17" s="43">
        <v>2</v>
      </c>
      <c r="F17" s="80" t="s">
        <v>518</v>
      </c>
      <c r="G17" s="43"/>
      <c r="H17" s="49" t="s">
        <v>229</v>
      </c>
      <c r="I17" s="43">
        <v>4</v>
      </c>
      <c r="J17" s="49" t="s">
        <v>230</v>
      </c>
      <c r="K17" s="43">
        <v>2</v>
      </c>
      <c r="M17" s="49">
        <v>13</v>
      </c>
      <c r="N17" s="49" t="s">
        <v>228</v>
      </c>
      <c r="O17" s="49"/>
    </row>
    <row r="18" spans="2:15" x14ac:dyDescent="0.3">
      <c r="B18" s="49"/>
      <c r="C18" s="49"/>
      <c r="D18" s="80" t="s">
        <v>226</v>
      </c>
      <c r="E18" s="43"/>
      <c r="F18" s="49" t="s">
        <v>278</v>
      </c>
      <c r="G18" s="43">
        <v>1</v>
      </c>
      <c r="H18" s="49" t="s">
        <v>185</v>
      </c>
      <c r="I18" s="43">
        <v>7</v>
      </c>
      <c r="J18" s="49" t="s">
        <v>233</v>
      </c>
      <c r="K18" s="43">
        <v>2</v>
      </c>
      <c r="M18" s="49">
        <v>14</v>
      </c>
      <c r="N18" s="49" t="s">
        <v>229</v>
      </c>
      <c r="O18" s="49" t="s">
        <v>411</v>
      </c>
    </row>
    <row r="19" spans="2:15" x14ac:dyDescent="0.3">
      <c r="B19" s="49"/>
      <c r="C19" s="49"/>
      <c r="D19" s="80" t="s">
        <v>237</v>
      </c>
      <c r="E19" s="43"/>
      <c r="F19" s="49" t="s">
        <v>220</v>
      </c>
      <c r="G19" s="43">
        <v>3</v>
      </c>
      <c r="H19" s="49" t="s">
        <v>292</v>
      </c>
      <c r="I19" s="43">
        <v>1</v>
      </c>
      <c r="J19" s="49" t="s">
        <v>290</v>
      </c>
      <c r="K19" s="43">
        <v>2</v>
      </c>
      <c r="M19" s="49">
        <v>15</v>
      </c>
      <c r="N19" s="49" t="s">
        <v>78</v>
      </c>
      <c r="O19" s="49" t="s">
        <v>412</v>
      </c>
    </row>
    <row r="20" spans="2:15" x14ac:dyDescent="0.3">
      <c r="B20" s="49"/>
      <c r="C20" s="49"/>
      <c r="D20" s="49" t="s">
        <v>255</v>
      </c>
      <c r="E20" s="43">
        <v>1</v>
      </c>
      <c r="F20" s="49" t="s">
        <v>241</v>
      </c>
      <c r="G20" s="43">
        <v>2</v>
      </c>
      <c r="H20" s="49" t="s">
        <v>44</v>
      </c>
      <c r="I20" s="43">
        <v>7</v>
      </c>
      <c r="J20" s="49" t="s">
        <v>264</v>
      </c>
      <c r="K20" s="43">
        <v>1</v>
      </c>
      <c r="M20" s="49">
        <v>16</v>
      </c>
      <c r="N20" s="49" t="s">
        <v>185</v>
      </c>
      <c r="O20" s="49" t="s">
        <v>413</v>
      </c>
    </row>
    <row r="21" spans="2:15" x14ac:dyDescent="0.3">
      <c r="B21" s="49"/>
      <c r="C21" s="49"/>
      <c r="D21" s="49" t="s">
        <v>293</v>
      </c>
      <c r="E21" s="43">
        <v>1</v>
      </c>
      <c r="F21" s="80" t="s">
        <v>231</v>
      </c>
      <c r="G21" s="43"/>
      <c r="H21" s="49" t="s">
        <v>289</v>
      </c>
      <c r="I21" s="43">
        <v>1</v>
      </c>
      <c r="J21" s="49" t="s">
        <v>279</v>
      </c>
      <c r="K21" s="43">
        <v>1</v>
      </c>
      <c r="M21" s="49">
        <v>17</v>
      </c>
      <c r="N21" s="49" t="s">
        <v>230</v>
      </c>
      <c r="O21" s="49" t="s">
        <v>414</v>
      </c>
    </row>
    <row r="22" spans="2:15" x14ac:dyDescent="0.3">
      <c r="B22" s="49"/>
      <c r="C22" s="49"/>
      <c r="D22" s="49" t="s">
        <v>260</v>
      </c>
      <c r="E22" s="43">
        <v>1</v>
      </c>
      <c r="F22" s="49" t="s">
        <v>272</v>
      </c>
      <c r="G22" s="43">
        <v>1</v>
      </c>
      <c r="H22" s="49" t="s">
        <v>146</v>
      </c>
      <c r="I22" s="43">
        <v>5</v>
      </c>
      <c r="J22" s="49" t="s">
        <v>235</v>
      </c>
      <c r="K22" s="43">
        <v>1</v>
      </c>
      <c r="M22" s="49">
        <v>18</v>
      </c>
      <c r="N22" s="49" t="s">
        <v>231</v>
      </c>
      <c r="O22" s="49"/>
    </row>
    <row r="23" spans="2:15" x14ac:dyDescent="0.3">
      <c r="B23" s="49"/>
      <c r="C23" s="49"/>
      <c r="D23" s="49" t="s">
        <v>224</v>
      </c>
      <c r="E23" s="43">
        <v>2</v>
      </c>
      <c r="F23" s="49" t="s">
        <v>251</v>
      </c>
      <c r="G23" s="43">
        <v>1</v>
      </c>
      <c r="H23" s="49"/>
      <c r="I23" s="49"/>
      <c r="J23" s="49" t="s">
        <v>282</v>
      </c>
      <c r="K23" s="43">
        <v>3</v>
      </c>
      <c r="M23" s="49">
        <v>19</v>
      </c>
      <c r="N23" s="49" t="s">
        <v>232</v>
      </c>
      <c r="O23" s="49" t="s">
        <v>537</v>
      </c>
    </row>
    <row r="24" spans="2:15" x14ac:dyDescent="0.3">
      <c r="B24" s="49"/>
      <c r="C24" s="49"/>
      <c r="D24" s="80" t="s">
        <v>218</v>
      </c>
      <c r="E24" s="43"/>
      <c r="F24" s="49" t="s">
        <v>259</v>
      </c>
      <c r="G24" s="43">
        <v>2</v>
      </c>
      <c r="H24" s="49"/>
      <c r="I24" s="49"/>
      <c r="J24" s="49" t="s">
        <v>249</v>
      </c>
      <c r="K24" s="43">
        <v>2</v>
      </c>
      <c r="M24" s="49">
        <v>20</v>
      </c>
      <c r="N24" s="49" t="s">
        <v>233</v>
      </c>
      <c r="O24" s="49" t="s">
        <v>484</v>
      </c>
    </row>
    <row r="25" spans="2:15" x14ac:dyDescent="0.3">
      <c r="B25" s="49"/>
      <c r="C25" s="49"/>
      <c r="D25" s="49"/>
      <c r="E25" s="49"/>
      <c r="F25" s="49" t="s">
        <v>222</v>
      </c>
      <c r="G25" s="43">
        <v>2</v>
      </c>
      <c r="H25" s="49"/>
      <c r="I25" s="49"/>
      <c r="J25" s="49" t="s">
        <v>38</v>
      </c>
      <c r="K25" s="43">
        <v>8</v>
      </c>
      <c r="M25" s="49">
        <v>21</v>
      </c>
      <c r="N25" s="49" t="s">
        <v>234</v>
      </c>
      <c r="O25" s="49"/>
    </row>
    <row r="26" spans="2:15" x14ac:dyDescent="0.3">
      <c r="B26" s="49"/>
      <c r="C26" s="49"/>
      <c r="D26" s="49"/>
      <c r="E26" s="49"/>
      <c r="F26" s="80" t="s">
        <v>298</v>
      </c>
      <c r="G26" s="43"/>
      <c r="H26" s="49"/>
      <c r="I26" s="49"/>
      <c r="J26" s="49" t="s">
        <v>250</v>
      </c>
      <c r="K26" s="43">
        <v>4</v>
      </c>
      <c r="M26" s="49">
        <v>22</v>
      </c>
      <c r="N26" s="49" t="s">
        <v>235</v>
      </c>
      <c r="O26" s="49" t="s">
        <v>676</v>
      </c>
    </row>
    <row r="27" spans="2:15" x14ac:dyDescent="0.3">
      <c r="B27" s="49"/>
      <c r="C27" s="49"/>
      <c r="D27" s="49"/>
      <c r="E27" s="49"/>
      <c r="F27" s="80" t="s">
        <v>240</v>
      </c>
      <c r="G27" s="43"/>
      <c r="H27" s="49"/>
      <c r="I27" s="49"/>
      <c r="J27" s="49" t="s">
        <v>286</v>
      </c>
      <c r="K27" s="43">
        <v>3</v>
      </c>
      <c r="M27" s="49">
        <v>23</v>
      </c>
      <c r="N27" s="49" t="s">
        <v>236</v>
      </c>
      <c r="O27" s="49" t="s">
        <v>427</v>
      </c>
    </row>
    <row r="28" spans="2:15" x14ac:dyDescent="0.3">
      <c r="B28" s="49"/>
      <c r="C28" s="49"/>
      <c r="D28" s="49"/>
      <c r="E28" s="49"/>
      <c r="F28" s="49"/>
      <c r="G28" s="49"/>
      <c r="H28" s="49"/>
      <c r="I28" s="49"/>
      <c r="J28" s="49" t="s">
        <v>288</v>
      </c>
      <c r="K28" s="43">
        <v>8</v>
      </c>
      <c r="M28" s="49">
        <v>24</v>
      </c>
      <c r="N28" s="49" t="s">
        <v>237</v>
      </c>
      <c r="O28" s="49"/>
    </row>
    <row r="29" spans="2:15" x14ac:dyDescent="0.3">
      <c r="B29" s="49"/>
      <c r="C29" s="49"/>
      <c r="D29" s="49"/>
      <c r="E29" s="49"/>
      <c r="F29" s="49"/>
      <c r="G29" s="49"/>
      <c r="H29" s="49"/>
      <c r="I29" s="49"/>
      <c r="J29" s="49" t="s">
        <v>9</v>
      </c>
      <c r="K29" s="43">
        <v>27</v>
      </c>
      <c r="M29" s="49">
        <v>25</v>
      </c>
      <c r="N29" s="49" t="s">
        <v>238</v>
      </c>
      <c r="O29" s="49" t="s">
        <v>80</v>
      </c>
    </row>
    <row r="30" spans="2:15" x14ac:dyDescent="0.3">
      <c r="B30" s="49"/>
      <c r="C30" s="49"/>
      <c r="D30" s="49"/>
      <c r="E30" s="49"/>
      <c r="F30" s="49"/>
      <c r="G30" s="49"/>
      <c r="H30" s="49"/>
      <c r="I30" s="49"/>
      <c r="J30" s="49" t="s">
        <v>246</v>
      </c>
      <c r="K30" s="43">
        <v>1</v>
      </c>
      <c r="M30" s="49">
        <v>26</v>
      </c>
      <c r="N30" s="49" t="s">
        <v>239</v>
      </c>
      <c r="O30" s="49"/>
    </row>
    <row r="31" spans="2:15" x14ac:dyDescent="0.3">
      <c r="B31" s="49"/>
      <c r="C31" s="49"/>
      <c r="D31" s="49"/>
      <c r="E31" s="49"/>
      <c r="F31" s="49"/>
      <c r="G31" s="49"/>
      <c r="H31" s="49"/>
      <c r="I31" s="49"/>
      <c r="J31" s="49" t="s">
        <v>244</v>
      </c>
      <c r="K31" s="43">
        <v>5</v>
      </c>
      <c r="M31" s="49">
        <v>27</v>
      </c>
      <c r="N31" s="49" t="s">
        <v>240</v>
      </c>
      <c r="O31" s="49"/>
    </row>
    <row r="32" spans="2:15" x14ac:dyDescent="0.3">
      <c r="B32" s="49"/>
      <c r="C32" s="49"/>
      <c r="D32" s="49"/>
      <c r="E32" s="49"/>
      <c r="F32" s="49"/>
      <c r="G32" s="49"/>
      <c r="H32" s="49"/>
      <c r="I32" s="49"/>
      <c r="J32" s="49" t="s">
        <v>268</v>
      </c>
      <c r="K32" s="43">
        <v>2</v>
      </c>
      <c r="M32" s="49">
        <v>28</v>
      </c>
      <c r="N32" s="49" t="s">
        <v>241</v>
      </c>
      <c r="O32" s="49" t="s">
        <v>475</v>
      </c>
    </row>
    <row r="33" spans="2:15" x14ac:dyDescent="0.3">
      <c r="B33" s="49"/>
      <c r="C33" s="49"/>
      <c r="D33" s="49"/>
      <c r="E33" s="49"/>
      <c r="F33" s="49"/>
      <c r="G33" s="49"/>
      <c r="H33" s="49"/>
      <c r="I33" s="49"/>
      <c r="J33" s="49" t="s">
        <v>257</v>
      </c>
      <c r="K33" s="43">
        <v>16</v>
      </c>
      <c r="M33" s="49">
        <v>29</v>
      </c>
      <c r="N33" s="49" t="s">
        <v>242</v>
      </c>
      <c r="O33" s="49" t="s">
        <v>740</v>
      </c>
    </row>
    <row r="34" spans="2:15" x14ac:dyDescent="0.3">
      <c r="B34" s="49"/>
      <c r="C34" s="49"/>
      <c r="D34" s="49"/>
      <c r="E34" s="49"/>
      <c r="F34" s="49"/>
      <c r="G34" s="49"/>
      <c r="H34" s="49"/>
      <c r="I34" s="49"/>
      <c r="J34" s="49" t="s">
        <v>97</v>
      </c>
      <c r="K34" s="43">
        <v>12</v>
      </c>
      <c r="M34" s="49">
        <v>30</v>
      </c>
      <c r="N34" s="49" t="s">
        <v>243</v>
      </c>
      <c r="O34" s="49" t="s">
        <v>523</v>
      </c>
    </row>
    <row r="35" spans="2:15" x14ac:dyDescent="0.3">
      <c r="M35" s="49">
        <v>31</v>
      </c>
      <c r="N35" s="49" t="s">
        <v>244</v>
      </c>
      <c r="O35" s="49" t="s">
        <v>160</v>
      </c>
    </row>
    <row r="36" spans="2:15" x14ac:dyDescent="0.3">
      <c r="B36" s="51" t="s">
        <v>690</v>
      </c>
      <c r="C36" s="81" t="s">
        <v>752</v>
      </c>
      <c r="M36" s="49">
        <v>32</v>
      </c>
      <c r="N36" s="49" t="s">
        <v>245</v>
      </c>
      <c r="O36" s="49" t="s">
        <v>473</v>
      </c>
    </row>
    <row r="37" spans="2:15" x14ac:dyDescent="0.3">
      <c r="M37" s="49">
        <v>33</v>
      </c>
      <c r="N37" s="49" t="s">
        <v>246</v>
      </c>
      <c r="O37" s="49" t="s">
        <v>513</v>
      </c>
    </row>
    <row r="38" spans="2:15" x14ac:dyDescent="0.3">
      <c r="M38" s="49">
        <v>34</v>
      </c>
      <c r="N38" s="49" t="s">
        <v>38</v>
      </c>
      <c r="O38" s="49" t="s">
        <v>37</v>
      </c>
    </row>
    <row r="39" spans="2:15" x14ac:dyDescent="0.3">
      <c r="M39" s="49">
        <v>35</v>
      </c>
      <c r="N39" s="49" t="s">
        <v>247</v>
      </c>
      <c r="O39" s="49" t="s">
        <v>741</v>
      </c>
    </row>
    <row r="40" spans="2:15" x14ac:dyDescent="0.3">
      <c r="M40" s="49">
        <v>36</v>
      </c>
      <c r="N40" s="49" t="s">
        <v>248</v>
      </c>
      <c r="O40" s="49"/>
    </row>
    <row r="41" spans="2:15" x14ac:dyDescent="0.3">
      <c r="M41" s="49">
        <v>37</v>
      </c>
      <c r="N41" s="49" t="s">
        <v>249</v>
      </c>
      <c r="O41" s="49" t="s">
        <v>495</v>
      </c>
    </row>
    <row r="42" spans="2:15" x14ac:dyDescent="0.3">
      <c r="M42" s="49">
        <v>38</v>
      </c>
      <c r="N42" s="49" t="s">
        <v>250</v>
      </c>
      <c r="O42" s="49" t="s">
        <v>479</v>
      </c>
    </row>
    <row r="43" spans="2:15" x14ac:dyDescent="0.3">
      <c r="M43" s="49">
        <v>39</v>
      </c>
      <c r="N43" s="49" t="s">
        <v>251</v>
      </c>
      <c r="O43" s="49" t="s">
        <v>782</v>
      </c>
    </row>
    <row r="44" spans="2:15" x14ac:dyDescent="0.3">
      <c r="M44" s="49">
        <v>40</v>
      </c>
      <c r="N44" s="49" t="s">
        <v>73</v>
      </c>
      <c r="O44" s="49" t="s">
        <v>317</v>
      </c>
    </row>
    <row r="45" spans="2:15" x14ac:dyDescent="0.3">
      <c r="M45" s="49">
        <v>41</v>
      </c>
      <c r="N45" s="49" t="s">
        <v>56</v>
      </c>
      <c r="O45" s="49" t="s">
        <v>415</v>
      </c>
    </row>
    <row r="46" spans="2:15" x14ac:dyDescent="0.3">
      <c r="M46" s="49">
        <v>42</v>
      </c>
      <c r="N46" s="49" t="s">
        <v>252</v>
      </c>
      <c r="O46" s="49" t="s">
        <v>467</v>
      </c>
    </row>
    <row r="47" spans="2:15" x14ac:dyDescent="0.3">
      <c r="M47" s="49">
        <v>43</v>
      </c>
      <c r="N47" s="49" t="s">
        <v>253</v>
      </c>
      <c r="O47" s="49"/>
    </row>
    <row r="48" spans="2:15" x14ac:dyDescent="0.3">
      <c r="M48" s="49">
        <v>44</v>
      </c>
      <c r="N48" s="49" t="s">
        <v>254</v>
      </c>
      <c r="O48" s="49"/>
    </row>
    <row r="49" spans="13:15" x14ac:dyDescent="0.3">
      <c r="M49" s="49">
        <v>45</v>
      </c>
      <c r="N49" s="49" t="s">
        <v>255</v>
      </c>
      <c r="O49" s="49" t="s">
        <v>669</v>
      </c>
    </row>
    <row r="50" spans="13:15" x14ac:dyDescent="0.3">
      <c r="M50" s="49">
        <v>46</v>
      </c>
      <c r="N50" s="49" t="s">
        <v>146</v>
      </c>
      <c r="O50" s="49" t="s">
        <v>416</v>
      </c>
    </row>
    <row r="51" spans="13:15" x14ac:dyDescent="0.3">
      <c r="M51" s="49">
        <v>47</v>
      </c>
      <c r="N51" s="49" t="s">
        <v>66</v>
      </c>
      <c r="O51" s="49" t="s">
        <v>88</v>
      </c>
    </row>
    <row r="52" spans="13:15" x14ac:dyDescent="0.3">
      <c r="M52" s="49">
        <v>48</v>
      </c>
      <c r="N52" s="49" t="s">
        <v>256</v>
      </c>
      <c r="O52" s="49" t="s">
        <v>524</v>
      </c>
    </row>
    <row r="53" spans="13:15" x14ac:dyDescent="0.3">
      <c r="M53" s="49">
        <v>49</v>
      </c>
      <c r="N53" s="49" t="s">
        <v>257</v>
      </c>
      <c r="O53" s="49" t="s">
        <v>33</v>
      </c>
    </row>
    <row r="54" spans="13:15" x14ac:dyDescent="0.3">
      <c r="M54" s="49">
        <v>50</v>
      </c>
      <c r="N54" s="49" t="s">
        <v>258</v>
      </c>
      <c r="O54" s="49" t="s">
        <v>417</v>
      </c>
    </row>
    <row r="55" spans="13:15" x14ac:dyDescent="0.3">
      <c r="M55" s="49">
        <v>51</v>
      </c>
      <c r="N55" s="49" t="s">
        <v>259</v>
      </c>
      <c r="O55" s="49" t="s">
        <v>533</v>
      </c>
    </row>
    <row r="56" spans="13:15" x14ac:dyDescent="0.3">
      <c r="M56" s="49">
        <v>52</v>
      </c>
      <c r="N56" s="49" t="s">
        <v>260</v>
      </c>
      <c r="O56" s="49" t="s">
        <v>592</v>
      </c>
    </row>
    <row r="57" spans="13:15" x14ac:dyDescent="0.3">
      <c r="M57" s="49">
        <v>53</v>
      </c>
      <c r="N57" s="49" t="s">
        <v>261</v>
      </c>
      <c r="O57" s="49"/>
    </row>
    <row r="58" spans="13:15" x14ac:dyDescent="0.3">
      <c r="M58" s="49">
        <v>54</v>
      </c>
      <c r="N58" s="49" t="s">
        <v>262</v>
      </c>
      <c r="O58" s="49" t="s">
        <v>692</v>
      </c>
    </row>
    <row r="59" spans="13:15" x14ac:dyDescent="0.3">
      <c r="M59" s="49">
        <v>55</v>
      </c>
      <c r="N59" s="49" t="s">
        <v>263</v>
      </c>
      <c r="O59" s="49"/>
    </row>
    <row r="60" spans="13:15" x14ac:dyDescent="0.3">
      <c r="M60" s="49">
        <v>56</v>
      </c>
      <c r="N60" s="49" t="s">
        <v>264</v>
      </c>
      <c r="O60" s="49" t="s">
        <v>582</v>
      </c>
    </row>
    <row r="61" spans="13:15" x14ac:dyDescent="0.3">
      <c r="M61" s="49">
        <v>57</v>
      </c>
      <c r="N61" s="49" t="s">
        <v>265</v>
      </c>
      <c r="O61" s="49" t="s">
        <v>399</v>
      </c>
    </row>
    <row r="62" spans="13:15" x14ac:dyDescent="0.3">
      <c r="M62" s="49">
        <v>58</v>
      </c>
      <c r="N62" s="49" t="s">
        <v>266</v>
      </c>
      <c r="O62" s="49" t="s">
        <v>485</v>
      </c>
    </row>
    <row r="63" spans="13:15" x14ac:dyDescent="0.3">
      <c r="M63" s="49">
        <v>59</v>
      </c>
      <c r="N63" s="49" t="s">
        <v>267</v>
      </c>
      <c r="O63" s="49" t="s">
        <v>96</v>
      </c>
    </row>
    <row r="64" spans="13:15" x14ac:dyDescent="0.3">
      <c r="M64" s="49">
        <v>60</v>
      </c>
      <c r="N64" s="49" t="s">
        <v>119</v>
      </c>
      <c r="O64" s="49" t="s">
        <v>656</v>
      </c>
    </row>
    <row r="65" spans="13:15" x14ac:dyDescent="0.3">
      <c r="M65" s="49">
        <v>61</v>
      </c>
      <c r="N65" s="49" t="s">
        <v>268</v>
      </c>
      <c r="O65" s="49" t="s">
        <v>417</v>
      </c>
    </row>
    <row r="66" spans="13:15" x14ac:dyDescent="0.3">
      <c r="M66" s="49">
        <v>62</v>
      </c>
      <c r="N66" s="49" t="s">
        <v>269</v>
      </c>
      <c r="O66" s="49"/>
    </row>
    <row r="67" spans="13:15" x14ac:dyDescent="0.3">
      <c r="M67" s="49">
        <v>63</v>
      </c>
      <c r="N67" s="49" t="s">
        <v>270</v>
      </c>
      <c r="O67" s="49"/>
    </row>
    <row r="68" spans="13:15" x14ac:dyDescent="0.3">
      <c r="M68" s="49">
        <v>64</v>
      </c>
      <c r="N68" s="49" t="s">
        <v>271</v>
      </c>
      <c r="O68" s="49" t="s">
        <v>404</v>
      </c>
    </row>
    <row r="69" spans="13:15" x14ac:dyDescent="0.3">
      <c r="M69" s="49">
        <v>65</v>
      </c>
      <c r="N69" s="49" t="s">
        <v>272</v>
      </c>
      <c r="O69" s="49" t="s">
        <v>418</v>
      </c>
    </row>
    <row r="70" spans="13:15" x14ac:dyDescent="0.3">
      <c r="M70" s="49">
        <v>66</v>
      </c>
      <c r="N70" s="49" t="s">
        <v>273</v>
      </c>
      <c r="O70" s="49" t="s">
        <v>592</v>
      </c>
    </row>
    <row r="71" spans="13:15" x14ac:dyDescent="0.3">
      <c r="M71" s="49">
        <v>67</v>
      </c>
      <c r="N71" s="49" t="s">
        <v>274</v>
      </c>
      <c r="O71" s="49"/>
    </row>
    <row r="72" spans="13:15" x14ac:dyDescent="0.3">
      <c r="M72" s="49">
        <v>68</v>
      </c>
      <c r="N72" s="49" t="s">
        <v>275</v>
      </c>
      <c r="O72" s="49" t="s">
        <v>75</v>
      </c>
    </row>
    <row r="73" spans="13:15" x14ac:dyDescent="0.3">
      <c r="M73" s="49">
        <v>69</v>
      </c>
      <c r="N73" s="49" t="s">
        <v>94</v>
      </c>
      <c r="O73" s="49" t="s">
        <v>95</v>
      </c>
    </row>
    <row r="74" spans="13:15" x14ac:dyDescent="0.3">
      <c r="M74" s="49">
        <v>70</v>
      </c>
      <c r="N74" s="49" t="s">
        <v>276</v>
      </c>
      <c r="O74" s="49" t="s">
        <v>419</v>
      </c>
    </row>
    <row r="75" spans="13:15" x14ac:dyDescent="0.3">
      <c r="M75" s="49">
        <v>71</v>
      </c>
      <c r="N75" s="49" t="s">
        <v>277</v>
      </c>
      <c r="O75" s="49" t="s">
        <v>420</v>
      </c>
    </row>
    <row r="76" spans="13:15" x14ac:dyDescent="0.3">
      <c r="M76" s="49">
        <v>72</v>
      </c>
      <c r="N76" s="49" t="s">
        <v>278</v>
      </c>
      <c r="O76" s="49" t="s">
        <v>740</v>
      </c>
    </row>
    <row r="77" spans="13:15" x14ac:dyDescent="0.3">
      <c r="M77" s="49">
        <v>73</v>
      </c>
      <c r="N77" s="49" t="s">
        <v>279</v>
      </c>
      <c r="O77" s="49" t="s">
        <v>522</v>
      </c>
    </row>
    <row r="78" spans="13:15" x14ac:dyDescent="0.3">
      <c r="M78" s="49">
        <v>74</v>
      </c>
      <c r="N78" s="49" t="s">
        <v>280</v>
      </c>
      <c r="O78" s="49" t="s">
        <v>740</v>
      </c>
    </row>
    <row r="79" spans="13:15" x14ac:dyDescent="0.3">
      <c r="M79" s="49">
        <v>75</v>
      </c>
      <c r="N79" s="49" t="s">
        <v>44</v>
      </c>
      <c r="O79" s="49" t="s">
        <v>421</v>
      </c>
    </row>
    <row r="80" spans="13:15" x14ac:dyDescent="0.3">
      <c r="M80" s="49">
        <v>76</v>
      </c>
      <c r="N80" s="49" t="s">
        <v>281</v>
      </c>
      <c r="O80" s="49"/>
    </row>
    <row r="81" spans="13:15" x14ac:dyDescent="0.3">
      <c r="M81" s="49">
        <v>77</v>
      </c>
      <c r="N81" s="49" t="s">
        <v>282</v>
      </c>
      <c r="O81" s="49" t="s">
        <v>535</v>
      </c>
    </row>
    <row r="82" spans="13:15" x14ac:dyDescent="0.3">
      <c r="M82" s="49">
        <v>78</v>
      </c>
      <c r="N82" s="49" t="s">
        <v>132</v>
      </c>
      <c r="O82" s="49" t="s">
        <v>417</v>
      </c>
    </row>
    <row r="83" spans="13:15" x14ac:dyDescent="0.3">
      <c r="M83" s="49">
        <v>79</v>
      </c>
      <c r="N83" s="49" t="s">
        <v>283</v>
      </c>
      <c r="O83" s="49" t="s">
        <v>422</v>
      </c>
    </row>
    <row r="84" spans="13:15" x14ac:dyDescent="0.3">
      <c r="M84" s="49">
        <v>80</v>
      </c>
      <c r="N84" s="49" t="s">
        <v>284</v>
      </c>
      <c r="O84" s="49" t="s">
        <v>691</v>
      </c>
    </row>
    <row r="85" spans="13:15" x14ac:dyDescent="0.3">
      <c r="M85" s="49">
        <v>81</v>
      </c>
      <c r="N85" s="49" t="s">
        <v>285</v>
      </c>
      <c r="O85" s="49" t="s">
        <v>417</v>
      </c>
    </row>
    <row r="86" spans="13:15" x14ac:dyDescent="0.3">
      <c r="M86" s="49">
        <v>82</v>
      </c>
      <c r="N86" s="49" t="s">
        <v>286</v>
      </c>
      <c r="O86" s="49" t="s">
        <v>583</v>
      </c>
    </row>
    <row r="87" spans="13:15" x14ac:dyDescent="0.3">
      <c r="M87" s="49">
        <v>83</v>
      </c>
      <c r="N87" s="49" t="s">
        <v>287</v>
      </c>
      <c r="O87" s="49" t="s">
        <v>318</v>
      </c>
    </row>
    <row r="88" spans="13:15" x14ac:dyDescent="0.3">
      <c r="M88" s="49">
        <v>84</v>
      </c>
      <c r="N88" s="49" t="s">
        <v>288</v>
      </c>
      <c r="O88" s="49" t="s">
        <v>64</v>
      </c>
    </row>
    <row r="89" spans="13:15" x14ac:dyDescent="0.3">
      <c r="M89" s="49">
        <v>85</v>
      </c>
      <c r="N89" s="49" t="s">
        <v>289</v>
      </c>
      <c r="O89" s="49" t="s">
        <v>552</v>
      </c>
    </row>
    <row r="90" spans="13:15" x14ac:dyDescent="0.3">
      <c r="M90" s="49">
        <v>86</v>
      </c>
      <c r="N90" s="49" t="s">
        <v>290</v>
      </c>
      <c r="O90" s="49" t="s">
        <v>417</v>
      </c>
    </row>
    <row r="91" spans="13:15" x14ac:dyDescent="0.3">
      <c r="M91" s="49">
        <v>87</v>
      </c>
      <c r="N91" s="49" t="s">
        <v>291</v>
      </c>
      <c r="O91" s="49"/>
    </row>
    <row r="92" spans="13:15" x14ac:dyDescent="0.3">
      <c r="M92" s="49">
        <v>88</v>
      </c>
      <c r="N92" s="49" t="s">
        <v>292</v>
      </c>
      <c r="O92" s="49" t="s">
        <v>552</v>
      </c>
    </row>
    <row r="93" spans="13:15" x14ac:dyDescent="0.3">
      <c r="M93" s="49">
        <v>89</v>
      </c>
      <c r="N93" s="49" t="s">
        <v>293</v>
      </c>
      <c r="O93" s="49" t="s">
        <v>669</v>
      </c>
    </row>
    <row r="94" spans="13:15" x14ac:dyDescent="0.3">
      <c r="M94" s="49">
        <v>90</v>
      </c>
      <c r="N94" s="49" t="s">
        <v>294</v>
      </c>
      <c r="O94" s="49" t="s">
        <v>423</v>
      </c>
    </row>
    <row r="95" spans="13:15" x14ac:dyDescent="0.3">
      <c r="M95" s="49">
        <v>91</v>
      </c>
      <c r="N95" s="49" t="s">
        <v>295</v>
      </c>
      <c r="O95" s="49" t="s">
        <v>669</v>
      </c>
    </row>
    <row r="96" spans="13:15" x14ac:dyDescent="0.3">
      <c r="M96" s="49">
        <v>92</v>
      </c>
      <c r="N96" s="49" t="s">
        <v>97</v>
      </c>
      <c r="O96" s="49" t="s">
        <v>417</v>
      </c>
    </row>
    <row r="97" spans="13:15" x14ac:dyDescent="0.3">
      <c r="M97" s="49">
        <v>93</v>
      </c>
      <c r="N97" s="49" t="s">
        <v>296</v>
      </c>
      <c r="O97" s="49" t="s">
        <v>417</v>
      </c>
    </row>
    <row r="98" spans="13:15" x14ac:dyDescent="0.3">
      <c r="M98" s="49">
        <v>94</v>
      </c>
      <c r="N98" s="49" t="s">
        <v>297</v>
      </c>
      <c r="O98" s="49" t="s">
        <v>525</v>
      </c>
    </row>
    <row r="99" spans="13:15" x14ac:dyDescent="0.3">
      <c r="M99" s="49">
        <v>95</v>
      </c>
      <c r="N99" s="49" t="s">
        <v>298</v>
      </c>
      <c r="O99" s="49"/>
    </row>
    <row r="100" spans="13:15" x14ac:dyDescent="0.3">
      <c r="M100" s="49">
        <v>96</v>
      </c>
      <c r="N100" s="49" t="s">
        <v>299</v>
      </c>
      <c r="O100" s="49" t="s">
        <v>424</v>
      </c>
    </row>
    <row r="101" spans="13:15" x14ac:dyDescent="0.3">
      <c r="M101" s="49">
        <v>97</v>
      </c>
      <c r="N101" s="49" t="s">
        <v>300</v>
      </c>
      <c r="O101" s="49" t="s">
        <v>544</v>
      </c>
    </row>
    <row r="102" spans="13:15" x14ac:dyDescent="0.3">
      <c r="M102" s="49">
        <v>98</v>
      </c>
      <c r="N102" s="49" t="s">
        <v>301</v>
      </c>
      <c r="O102" s="49"/>
    </row>
  </sheetData>
  <pageMargins left="0.7" right="0.7" top="0.75" bottom="0.75" header="0.3" footer="0.3"/>
  <pageSetup paperSize="9" orientation="portrait" r:id="rId1"/>
  <customProperties>
    <customPr name="_pios_id" r:id="rId2"/>
  </customProperties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95ADC-A86C-4C27-AB6D-4B6924FFFD2D}">
  <sheetPr>
    <tabColor rgb="FF00B050"/>
  </sheetPr>
  <dimension ref="A1:E99"/>
  <sheetViews>
    <sheetView topLeftCell="A2" zoomScale="115" zoomScaleNormal="115" workbookViewId="0">
      <selection activeCell="H2" sqref="H2"/>
    </sheetView>
  </sheetViews>
  <sheetFormatPr defaultRowHeight="14.4" x14ac:dyDescent="0.3"/>
  <cols>
    <col min="1" max="1" width="15.6640625" bestFit="1" customWidth="1"/>
    <col min="2" max="2" width="10.33203125" style="71" bestFit="1" customWidth="1"/>
    <col min="3" max="3" width="17.44140625" bestFit="1" customWidth="1"/>
    <col min="4" max="6" width="11.5546875" customWidth="1"/>
  </cols>
  <sheetData>
    <row r="1" spans="1:5" x14ac:dyDescent="0.3">
      <c r="A1" s="69" t="s">
        <v>405</v>
      </c>
      <c r="B1" s="70" t="s">
        <v>622</v>
      </c>
      <c r="C1" t="s">
        <v>405</v>
      </c>
      <c r="D1" t="s">
        <v>24</v>
      </c>
      <c r="E1" t="s">
        <v>623</v>
      </c>
    </row>
    <row r="2" spans="1:5" x14ac:dyDescent="0.3">
      <c r="A2" t="s">
        <v>132</v>
      </c>
      <c r="B2" s="71" t="s">
        <v>635</v>
      </c>
      <c r="C2" t="s">
        <v>132</v>
      </c>
      <c r="D2" t="s">
        <v>10</v>
      </c>
      <c r="E2">
        <f t="shared" ref="E2:E33" si="0">IF(B2="Ja",2,IF(B2="Planlagt",1,0))</f>
        <v>2</v>
      </c>
    </row>
    <row r="3" spans="1:5" x14ac:dyDescent="0.3">
      <c r="A3" t="s">
        <v>285</v>
      </c>
      <c r="B3" s="71" t="s">
        <v>635</v>
      </c>
      <c r="C3" t="s">
        <v>624</v>
      </c>
      <c r="D3" t="s">
        <v>10</v>
      </c>
      <c r="E3">
        <f t="shared" si="0"/>
        <v>2</v>
      </c>
    </row>
    <row r="4" spans="1:5" x14ac:dyDescent="0.3">
      <c r="A4" t="s">
        <v>263</v>
      </c>
      <c r="B4" s="71" t="s">
        <v>625</v>
      </c>
      <c r="C4" t="s">
        <v>626</v>
      </c>
      <c r="D4" t="s">
        <v>10</v>
      </c>
      <c r="E4">
        <f t="shared" si="0"/>
        <v>0</v>
      </c>
    </row>
    <row r="5" spans="1:5" x14ac:dyDescent="0.3">
      <c r="A5" t="s">
        <v>252</v>
      </c>
      <c r="B5" s="71" t="s">
        <v>635</v>
      </c>
      <c r="C5" t="s">
        <v>252</v>
      </c>
      <c r="D5" t="s">
        <v>10</v>
      </c>
      <c r="E5">
        <f t="shared" si="0"/>
        <v>2</v>
      </c>
    </row>
    <row r="6" spans="1:5" x14ac:dyDescent="0.3">
      <c r="A6" t="s">
        <v>284</v>
      </c>
      <c r="B6" s="71" t="s">
        <v>635</v>
      </c>
      <c r="C6" t="s">
        <v>284</v>
      </c>
      <c r="D6" t="s">
        <v>10</v>
      </c>
      <c r="E6">
        <v>2</v>
      </c>
    </row>
    <row r="7" spans="1:5" x14ac:dyDescent="0.3">
      <c r="A7" t="s">
        <v>119</v>
      </c>
      <c r="B7" s="71" t="s">
        <v>635</v>
      </c>
      <c r="C7" t="s">
        <v>119</v>
      </c>
      <c r="D7" t="s">
        <v>10</v>
      </c>
      <c r="E7">
        <v>2</v>
      </c>
    </row>
    <row r="8" spans="1:5" x14ac:dyDescent="0.3">
      <c r="A8" t="s">
        <v>94</v>
      </c>
      <c r="B8" s="71" t="s">
        <v>635</v>
      </c>
      <c r="C8" t="s">
        <v>94</v>
      </c>
      <c r="D8" t="s">
        <v>10</v>
      </c>
      <c r="E8">
        <f t="shared" si="0"/>
        <v>2</v>
      </c>
    </row>
    <row r="9" spans="1:5" x14ac:dyDescent="0.3">
      <c r="A9" t="s">
        <v>274</v>
      </c>
      <c r="B9" s="71" t="s">
        <v>625</v>
      </c>
      <c r="C9" t="s">
        <v>274</v>
      </c>
      <c r="D9" t="s">
        <v>10</v>
      </c>
      <c r="E9">
        <f t="shared" si="0"/>
        <v>0</v>
      </c>
    </row>
    <row r="10" spans="1:5" x14ac:dyDescent="0.3">
      <c r="A10" t="s">
        <v>296</v>
      </c>
      <c r="B10" s="71" t="s">
        <v>635</v>
      </c>
      <c r="C10" t="s">
        <v>296</v>
      </c>
      <c r="D10" t="s">
        <v>10</v>
      </c>
      <c r="E10">
        <f t="shared" si="0"/>
        <v>2</v>
      </c>
    </row>
    <row r="11" spans="1:5" x14ac:dyDescent="0.3">
      <c r="A11" t="s">
        <v>258</v>
      </c>
      <c r="B11" s="71" t="s">
        <v>635</v>
      </c>
      <c r="C11" t="s">
        <v>258</v>
      </c>
      <c r="D11" t="s">
        <v>10</v>
      </c>
      <c r="E11">
        <f t="shared" si="0"/>
        <v>2</v>
      </c>
    </row>
    <row r="12" spans="1:5" x14ac:dyDescent="0.3">
      <c r="A12" t="s">
        <v>221</v>
      </c>
      <c r="B12" s="71" t="s">
        <v>635</v>
      </c>
      <c r="C12" t="s">
        <v>221</v>
      </c>
      <c r="D12" t="s">
        <v>10</v>
      </c>
      <c r="E12">
        <f t="shared" si="0"/>
        <v>2</v>
      </c>
    </row>
    <row r="13" spans="1:5" x14ac:dyDescent="0.3">
      <c r="A13" t="s">
        <v>300</v>
      </c>
      <c r="B13" s="71" t="s">
        <v>635</v>
      </c>
      <c r="C13" t="s">
        <v>300</v>
      </c>
      <c r="D13" t="s">
        <v>10</v>
      </c>
      <c r="E13">
        <f t="shared" si="0"/>
        <v>2</v>
      </c>
    </row>
    <row r="14" spans="1:5" x14ac:dyDescent="0.3">
      <c r="A14" t="s">
        <v>253</v>
      </c>
      <c r="B14" s="71" t="s">
        <v>625</v>
      </c>
      <c r="C14" t="s">
        <v>253</v>
      </c>
      <c r="D14" t="s">
        <v>10</v>
      </c>
      <c r="E14">
        <f t="shared" si="0"/>
        <v>0</v>
      </c>
    </row>
    <row r="15" spans="1:5" x14ac:dyDescent="0.3">
      <c r="A15" t="s">
        <v>275</v>
      </c>
      <c r="B15" s="71" t="s">
        <v>635</v>
      </c>
      <c r="C15" t="s">
        <v>275</v>
      </c>
      <c r="D15" t="s">
        <v>10</v>
      </c>
      <c r="E15">
        <f t="shared" si="0"/>
        <v>2</v>
      </c>
    </row>
    <row r="16" spans="1:5" x14ac:dyDescent="0.3">
      <c r="A16" t="s">
        <v>267</v>
      </c>
      <c r="B16" s="71" t="s">
        <v>635</v>
      </c>
      <c r="C16" t="s">
        <v>267</v>
      </c>
      <c r="D16" t="s">
        <v>10</v>
      </c>
      <c r="E16">
        <f t="shared" si="0"/>
        <v>2</v>
      </c>
    </row>
    <row r="17" spans="1:5" x14ac:dyDescent="0.3">
      <c r="A17" t="s">
        <v>248</v>
      </c>
      <c r="B17" s="71" t="s">
        <v>625</v>
      </c>
      <c r="C17" t="s">
        <v>248</v>
      </c>
      <c r="D17" t="s">
        <v>10</v>
      </c>
      <c r="E17">
        <f t="shared" si="0"/>
        <v>0</v>
      </c>
    </row>
    <row r="18" spans="1:5" x14ac:dyDescent="0.3">
      <c r="A18" t="s">
        <v>142</v>
      </c>
      <c r="B18" s="71" t="s">
        <v>635</v>
      </c>
      <c r="C18" t="s">
        <v>142</v>
      </c>
      <c r="D18" t="s">
        <v>10</v>
      </c>
      <c r="E18">
        <f t="shared" si="0"/>
        <v>2</v>
      </c>
    </row>
    <row r="19" spans="1:5" x14ac:dyDescent="0.3">
      <c r="A19" t="s">
        <v>239</v>
      </c>
      <c r="B19" s="71" t="s">
        <v>625</v>
      </c>
      <c r="C19" t="s">
        <v>239</v>
      </c>
      <c r="D19" t="s">
        <v>10</v>
      </c>
      <c r="E19">
        <f t="shared" si="0"/>
        <v>0</v>
      </c>
    </row>
    <row r="20" spans="1:5" x14ac:dyDescent="0.3">
      <c r="A20" t="s">
        <v>66</v>
      </c>
      <c r="B20" s="71" t="s">
        <v>635</v>
      </c>
      <c r="C20" t="s">
        <v>66</v>
      </c>
      <c r="D20" t="s">
        <v>10</v>
      </c>
      <c r="E20">
        <f t="shared" si="0"/>
        <v>2</v>
      </c>
    </row>
    <row r="21" spans="1:5" x14ac:dyDescent="0.3">
      <c r="A21" t="s">
        <v>266</v>
      </c>
      <c r="B21" s="71" t="s">
        <v>635</v>
      </c>
      <c r="C21" t="s">
        <v>266</v>
      </c>
      <c r="D21" t="s">
        <v>10</v>
      </c>
      <c r="E21">
        <f t="shared" si="0"/>
        <v>2</v>
      </c>
    </row>
    <row r="22" spans="1:5" x14ac:dyDescent="0.3">
      <c r="A22" t="s">
        <v>247</v>
      </c>
      <c r="B22" s="71" t="s">
        <v>635</v>
      </c>
      <c r="C22" t="s">
        <v>247</v>
      </c>
      <c r="D22" t="s">
        <v>10</v>
      </c>
      <c r="E22">
        <f t="shared" si="0"/>
        <v>2</v>
      </c>
    </row>
    <row r="23" spans="1:5" x14ac:dyDescent="0.3">
      <c r="A23" t="s">
        <v>230</v>
      </c>
      <c r="B23" s="71" t="s">
        <v>635</v>
      </c>
      <c r="C23" t="s">
        <v>230</v>
      </c>
      <c r="D23" t="s">
        <v>10</v>
      </c>
      <c r="E23">
        <f t="shared" si="0"/>
        <v>2</v>
      </c>
    </row>
    <row r="24" spans="1:5" x14ac:dyDescent="0.3">
      <c r="A24" t="s">
        <v>233</v>
      </c>
      <c r="B24" s="71" t="s">
        <v>635</v>
      </c>
      <c r="C24" t="s">
        <v>233</v>
      </c>
      <c r="D24" t="s">
        <v>10</v>
      </c>
      <c r="E24">
        <f t="shared" si="0"/>
        <v>2</v>
      </c>
    </row>
    <row r="25" spans="1:5" x14ac:dyDescent="0.3">
      <c r="A25" t="s">
        <v>290</v>
      </c>
      <c r="B25" s="71" t="s">
        <v>635</v>
      </c>
      <c r="C25" t="s">
        <v>290</v>
      </c>
      <c r="D25" t="s">
        <v>10</v>
      </c>
      <c r="E25">
        <f t="shared" si="0"/>
        <v>2</v>
      </c>
    </row>
    <row r="26" spans="1:5" x14ac:dyDescent="0.3">
      <c r="A26" t="s">
        <v>73</v>
      </c>
      <c r="B26" s="71" t="s">
        <v>635</v>
      </c>
      <c r="C26" t="s">
        <v>627</v>
      </c>
      <c r="D26" t="s">
        <v>10</v>
      </c>
      <c r="E26">
        <f t="shared" si="0"/>
        <v>2</v>
      </c>
    </row>
    <row r="27" spans="1:5" x14ac:dyDescent="0.3">
      <c r="A27" t="s">
        <v>264</v>
      </c>
      <c r="B27" s="71" t="s">
        <v>635</v>
      </c>
      <c r="C27" t="s">
        <v>264</v>
      </c>
      <c r="D27" t="s">
        <v>10</v>
      </c>
      <c r="E27">
        <f t="shared" si="0"/>
        <v>2</v>
      </c>
    </row>
    <row r="28" spans="1:5" x14ac:dyDescent="0.3">
      <c r="A28" t="s">
        <v>236</v>
      </c>
      <c r="B28" s="71" t="s">
        <v>635</v>
      </c>
      <c r="C28" t="s">
        <v>236</v>
      </c>
      <c r="D28" t="s">
        <v>10</v>
      </c>
      <c r="E28">
        <f t="shared" si="0"/>
        <v>2</v>
      </c>
    </row>
    <row r="29" spans="1:5" x14ac:dyDescent="0.3">
      <c r="A29" t="s">
        <v>245</v>
      </c>
      <c r="B29" s="71" t="s">
        <v>635</v>
      </c>
      <c r="C29" t="s">
        <v>245</v>
      </c>
      <c r="D29" t="s">
        <v>10</v>
      </c>
      <c r="E29">
        <f t="shared" si="0"/>
        <v>2</v>
      </c>
    </row>
    <row r="30" spans="1:5" x14ac:dyDescent="0.3">
      <c r="A30" t="s">
        <v>279</v>
      </c>
      <c r="B30" s="71" t="s">
        <v>635</v>
      </c>
      <c r="C30" t="s">
        <v>279</v>
      </c>
      <c r="D30" t="s">
        <v>10</v>
      </c>
      <c r="E30">
        <f t="shared" si="0"/>
        <v>2</v>
      </c>
    </row>
    <row r="31" spans="1:5" x14ac:dyDescent="0.3">
      <c r="A31" t="s">
        <v>254</v>
      </c>
      <c r="B31" s="71" t="s">
        <v>625</v>
      </c>
      <c r="C31" t="s">
        <v>628</v>
      </c>
      <c r="D31" t="s">
        <v>10</v>
      </c>
      <c r="E31">
        <f t="shared" si="0"/>
        <v>0</v>
      </c>
    </row>
    <row r="32" spans="1:5" x14ac:dyDescent="0.3">
      <c r="A32" t="s">
        <v>235</v>
      </c>
      <c r="B32" s="71" t="s">
        <v>635</v>
      </c>
      <c r="C32" t="s">
        <v>235</v>
      </c>
      <c r="D32" t="s">
        <v>10</v>
      </c>
      <c r="E32">
        <f t="shared" si="0"/>
        <v>2</v>
      </c>
    </row>
    <row r="33" spans="1:5" x14ac:dyDescent="0.3">
      <c r="A33" t="s">
        <v>282</v>
      </c>
      <c r="B33" s="71" t="s">
        <v>635</v>
      </c>
      <c r="C33" t="s">
        <v>282</v>
      </c>
      <c r="D33" t="s">
        <v>10</v>
      </c>
      <c r="E33">
        <f t="shared" si="0"/>
        <v>2</v>
      </c>
    </row>
    <row r="34" spans="1:5" x14ac:dyDescent="0.3">
      <c r="A34" t="s">
        <v>228</v>
      </c>
      <c r="B34" s="71" t="s">
        <v>625</v>
      </c>
      <c r="C34" t="s">
        <v>228</v>
      </c>
      <c r="D34" t="s">
        <v>10</v>
      </c>
      <c r="E34">
        <f t="shared" ref="E34:E65" si="1">IF(B34="Ja",2,IF(B34="Planlagt",1,0))</f>
        <v>0</v>
      </c>
    </row>
    <row r="35" spans="1:5" x14ac:dyDescent="0.3">
      <c r="A35" t="s">
        <v>249</v>
      </c>
      <c r="B35" s="71" t="s">
        <v>635</v>
      </c>
      <c r="C35" t="s">
        <v>249</v>
      </c>
      <c r="D35" t="s">
        <v>10</v>
      </c>
      <c r="E35">
        <f t="shared" si="1"/>
        <v>2</v>
      </c>
    </row>
    <row r="36" spans="1:5" x14ac:dyDescent="0.3">
      <c r="A36" t="s">
        <v>234</v>
      </c>
      <c r="B36" s="71" t="s">
        <v>625</v>
      </c>
      <c r="C36" t="s">
        <v>234</v>
      </c>
      <c r="D36" t="s">
        <v>10</v>
      </c>
      <c r="E36">
        <f t="shared" si="1"/>
        <v>0</v>
      </c>
    </row>
    <row r="37" spans="1:5" x14ac:dyDescent="0.3">
      <c r="A37" t="s">
        <v>232</v>
      </c>
      <c r="B37" s="71" t="s">
        <v>635</v>
      </c>
      <c r="C37" t="s">
        <v>232</v>
      </c>
      <c r="D37" t="s">
        <v>10</v>
      </c>
      <c r="E37">
        <f t="shared" si="1"/>
        <v>2</v>
      </c>
    </row>
    <row r="38" spans="1:5" x14ac:dyDescent="0.3">
      <c r="A38" t="s">
        <v>242</v>
      </c>
      <c r="B38" s="71" t="s">
        <v>635</v>
      </c>
      <c r="C38" t="s">
        <v>242</v>
      </c>
      <c r="D38" t="s">
        <v>10</v>
      </c>
      <c r="E38">
        <f t="shared" si="1"/>
        <v>2</v>
      </c>
    </row>
    <row r="39" spans="1:5" x14ac:dyDescent="0.3">
      <c r="A39" t="s">
        <v>227</v>
      </c>
      <c r="B39" s="71" t="s">
        <v>625</v>
      </c>
      <c r="C39" t="s">
        <v>227</v>
      </c>
      <c r="D39" t="s">
        <v>10</v>
      </c>
      <c r="E39">
        <f t="shared" si="1"/>
        <v>0</v>
      </c>
    </row>
    <row r="40" spans="1:5" x14ac:dyDescent="0.3">
      <c r="A40" t="s">
        <v>38</v>
      </c>
      <c r="B40" s="71" t="s">
        <v>635</v>
      </c>
      <c r="C40" t="s">
        <v>38</v>
      </c>
      <c r="D40" t="s">
        <v>10</v>
      </c>
      <c r="E40">
        <f t="shared" si="1"/>
        <v>2</v>
      </c>
    </row>
    <row r="41" spans="1:5" x14ac:dyDescent="0.3">
      <c r="A41" t="s">
        <v>250</v>
      </c>
      <c r="B41" s="71" t="s">
        <v>635</v>
      </c>
      <c r="C41" t="s">
        <v>250</v>
      </c>
      <c r="D41" t="s">
        <v>10</v>
      </c>
      <c r="E41">
        <f t="shared" si="1"/>
        <v>2</v>
      </c>
    </row>
    <row r="42" spans="1:5" x14ac:dyDescent="0.3">
      <c r="A42" t="s">
        <v>286</v>
      </c>
      <c r="B42" s="71" t="s">
        <v>635</v>
      </c>
      <c r="C42" t="s">
        <v>286</v>
      </c>
      <c r="D42" t="s">
        <v>10</v>
      </c>
      <c r="E42">
        <f t="shared" si="1"/>
        <v>2</v>
      </c>
    </row>
    <row r="43" spans="1:5" x14ac:dyDescent="0.3">
      <c r="A43" t="s">
        <v>265</v>
      </c>
      <c r="B43" s="71" t="s">
        <v>635</v>
      </c>
      <c r="C43" t="s">
        <v>459</v>
      </c>
      <c r="D43" t="s">
        <v>10</v>
      </c>
      <c r="E43">
        <f t="shared" si="1"/>
        <v>2</v>
      </c>
    </row>
    <row r="44" spans="1:5" x14ac:dyDescent="0.3">
      <c r="A44" t="s">
        <v>288</v>
      </c>
      <c r="B44" s="71" t="s">
        <v>635</v>
      </c>
      <c r="C44" t="s">
        <v>288</v>
      </c>
      <c r="D44" t="s">
        <v>10</v>
      </c>
      <c r="E44">
        <f t="shared" si="1"/>
        <v>2</v>
      </c>
    </row>
    <row r="45" spans="1:5" x14ac:dyDescent="0.3">
      <c r="A45" t="s">
        <v>269</v>
      </c>
      <c r="B45" s="71" t="s">
        <v>625</v>
      </c>
      <c r="C45" t="s">
        <v>269</v>
      </c>
      <c r="D45" t="s">
        <v>10</v>
      </c>
      <c r="E45">
        <f t="shared" si="1"/>
        <v>0</v>
      </c>
    </row>
    <row r="46" spans="1:5" x14ac:dyDescent="0.3">
      <c r="A46" t="s">
        <v>56</v>
      </c>
      <c r="B46" s="71" t="s">
        <v>635</v>
      </c>
      <c r="C46" t="s">
        <v>56</v>
      </c>
      <c r="D46" t="s">
        <v>10</v>
      </c>
      <c r="E46">
        <f t="shared" si="1"/>
        <v>2</v>
      </c>
    </row>
    <row r="47" spans="1:5" x14ac:dyDescent="0.3">
      <c r="A47" t="s">
        <v>287</v>
      </c>
      <c r="B47" s="71" t="s">
        <v>635</v>
      </c>
      <c r="C47" t="s">
        <v>287</v>
      </c>
      <c r="D47" t="s">
        <v>10</v>
      </c>
      <c r="E47">
        <f t="shared" si="1"/>
        <v>2</v>
      </c>
    </row>
    <row r="48" spans="1:5" x14ac:dyDescent="0.3">
      <c r="A48" t="s">
        <v>225</v>
      </c>
      <c r="B48" s="71" t="s">
        <v>635</v>
      </c>
      <c r="C48" t="s">
        <v>225</v>
      </c>
      <c r="D48" t="s">
        <v>10</v>
      </c>
      <c r="E48">
        <f t="shared" si="1"/>
        <v>2</v>
      </c>
    </row>
    <row r="49" spans="1:5" x14ac:dyDescent="0.3">
      <c r="A49" t="s">
        <v>9</v>
      </c>
      <c r="B49" s="71" t="s">
        <v>635</v>
      </c>
      <c r="C49" t="s">
        <v>9</v>
      </c>
      <c r="D49" t="s">
        <v>10</v>
      </c>
      <c r="E49">
        <f t="shared" si="1"/>
        <v>2</v>
      </c>
    </row>
    <row r="50" spans="1:5" x14ac:dyDescent="0.3">
      <c r="A50" t="s">
        <v>238</v>
      </c>
      <c r="B50" s="71" t="s">
        <v>635</v>
      </c>
      <c r="C50" t="s">
        <v>238</v>
      </c>
      <c r="D50" t="s">
        <v>10</v>
      </c>
      <c r="E50">
        <f t="shared" si="1"/>
        <v>2</v>
      </c>
    </row>
    <row r="51" spans="1:5" x14ac:dyDescent="0.3">
      <c r="A51" t="s">
        <v>297</v>
      </c>
      <c r="B51" s="71" t="s">
        <v>635</v>
      </c>
      <c r="C51" t="s">
        <v>629</v>
      </c>
      <c r="D51" t="s">
        <v>10</v>
      </c>
      <c r="E51">
        <f t="shared" si="1"/>
        <v>2</v>
      </c>
    </row>
    <row r="52" spans="1:5" x14ac:dyDescent="0.3">
      <c r="A52" t="s">
        <v>283</v>
      </c>
      <c r="B52" s="71" t="s">
        <v>635</v>
      </c>
      <c r="C52" t="s">
        <v>630</v>
      </c>
      <c r="D52" t="s">
        <v>10</v>
      </c>
      <c r="E52">
        <f t="shared" si="1"/>
        <v>2</v>
      </c>
    </row>
    <row r="53" spans="1:5" x14ac:dyDescent="0.3">
      <c r="A53" t="s">
        <v>295</v>
      </c>
      <c r="B53" s="71" t="s">
        <v>635</v>
      </c>
      <c r="C53" t="s">
        <v>631</v>
      </c>
      <c r="D53" t="s">
        <v>10</v>
      </c>
      <c r="E53">
        <f t="shared" si="1"/>
        <v>2</v>
      </c>
    </row>
    <row r="54" spans="1:5" x14ac:dyDescent="0.3">
      <c r="A54" t="s">
        <v>262</v>
      </c>
      <c r="B54" s="71" t="s">
        <v>635</v>
      </c>
      <c r="C54" t="s">
        <v>262</v>
      </c>
      <c r="D54" t="s">
        <v>10</v>
      </c>
      <c r="E54">
        <f t="shared" si="1"/>
        <v>2</v>
      </c>
    </row>
    <row r="55" spans="1:5" x14ac:dyDescent="0.3">
      <c r="A55" t="s">
        <v>246</v>
      </c>
      <c r="B55" s="71" t="s">
        <v>635</v>
      </c>
      <c r="C55" t="s">
        <v>246</v>
      </c>
      <c r="D55" t="s">
        <v>10</v>
      </c>
      <c r="E55">
        <f t="shared" si="1"/>
        <v>2</v>
      </c>
    </row>
    <row r="56" spans="1:5" x14ac:dyDescent="0.3">
      <c r="A56" t="s">
        <v>301</v>
      </c>
      <c r="B56" s="71" t="s">
        <v>625</v>
      </c>
      <c r="C56" t="s">
        <v>301</v>
      </c>
      <c r="D56" t="s">
        <v>10</v>
      </c>
      <c r="E56">
        <f t="shared" si="1"/>
        <v>0</v>
      </c>
    </row>
    <row r="57" spans="1:5" x14ac:dyDescent="0.3">
      <c r="A57" t="s">
        <v>261</v>
      </c>
      <c r="B57" s="71" t="s">
        <v>625</v>
      </c>
      <c r="C57" t="s">
        <v>261</v>
      </c>
      <c r="D57" t="s">
        <v>10</v>
      </c>
      <c r="E57">
        <f t="shared" si="1"/>
        <v>0</v>
      </c>
    </row>
    <row r="58" spans="1:5" x14ac:dyDescent="0.3">
      <c r="A58" t="s">
        <v>270</v>
      </c>
      <c r="B58" s="71" t="s">
        <v>625</v>
      </c>
      <c r="C58" t="s">
        <v>270</v>
      </c>
      <c r="D58" t="s">
        <v>10</v>
      </c>
      <c r="E58">
        <f t="shared" si="1"/>
        <v>0</v>
      </c>
    </row>
    <row r="59" spans="1:5" x14ac:dyDescent="0.3">
      <c r="A59" t="s">
        <v>294</v>
      </c>
      <c r="B59" s="71" t="s">
        <v>635</v>
      </c>
      <c r="C59" t="s">
        <v>131</v>
      </c>
      <c r="D59" t="s">
        <v>10</v>
      </c>
      <c r="E59">
        <f t="shared" si="1"/>
        <v>2</v>
      </c>
    </row>
    <row r="60" spans="1:5" x14ac:dyDescent="0.3">
      <c r="A60" t="s">
        <v>271</v>
      </c>
      <c r="B60" s="71" t="s">
        <v>635</v>
      </c>
      <c r="C60" t="s">
        <v>271</v>
      </c>
      <c r="D60" t="s">
        <v>10</v>
      </c>
      <c r="E60">
        <f t="shared" si="1"/>
        <v>2</v>
      </c>
    </row>
    <row r="61" spans="1:5" x14ac:dyDescent="0.3">
      <c r="A61" t="s">
        <v>518</v>
      </c>
      <c r="B61" s="71" t="s">
        <v>625</v>
      </c>
      <c r="C61" t="s">
        <v>518</v>
      </c>
      <c r="D61" t="s">
        <v>10</v>
      </c>
      <c r="E61">
        <f t="shared" si="1"/>
        <v>0</v>
      </c>
    </row>
    <row r="62" spans="1:5" x14ac:dyDescent="0.3">
      <c r="A62" t="s">
        <v>278</v>
      </c>
      <c r="B62" s="71" t="s">
        <v>635</v>
      </c>
      <c r="C62" t="s">
        <v>278</v>
      </c>
      <c r="D62" t="s">
        <v>10</v>
      </c>
      <c r="E62">
        <f t="shared" si="1"/>
        <v>2</v>
      </c>
    </row>
    <row r="63" spans="1:5" x14ac:dyDescent="0.3">
      <c r="A63" t="s">
        <v>78</v>
      </c>
      <c r="B63" s="71" t="s">
        <v>635</v>
      </c>
      <c r="C63" t="s">
        <v>78</v>
      </c>
      <c r="D63" t="s">
        <v>10</v>
      </c>
      <c r="E63">
        <f t="shared" si="1"/>
        <v>2</v>
      </c>
    </row>
    <row r="64" spans="1:5" x14ac:dyDescent="0.3">
      <c r="A64" t="s">
        <v>291</v>
      </c>
      <c r="B64" s="71" t="s">
        <v>625</v>
      </c>
      <c r="C64" t="s">
        <v>291</v>
      </c>
      <c r="D64" t="s">
        <v>10</v>
      </c>
      <c r="E64">
        <f t="shared" si="1"/>
        <v>0</v>
      </c>
    </row>
    <row r="65" spans="1:5" x14ac:dyDescent="0.3">
      <c r="A65" t="s">
        <v>220</v>
      </c>
      <c r="B65" s="71" t="s">
        <v>635</v>
      </c>
      <c r="C65" t="s">
        <v>220</v>
      </c>
      <c r="D65" t="s">
        <v>10</v>
      </c>
      <c r="E65">
        <f t="shared" si="1"/>
        <v>2</v>
      </c>
    </row>
    <row r="66" spans="1:5" x14ac:dyDescent="0.3">
      <c r="A66" t="s">
        <v>277</v>
      </c>
      <c r="B66" s="71" t="s">
        <v>635</v>
      </c>
      <c r="C66" t="s">
        <v>277</v>
      </c>
      <c r="D66" t="s">
        <v>10</v>
      </c>
      <c r="E66">
        <f t="shared" ref="E66:E99" si="2">IF(B66="Ja",2,IF(B66="Planlagt",1,0))</f>
        <v>2</v>
      </c>
    </row>
    <row r="67" spans="1:5" x14ac:dyDescent="0.3">
      <c r="A67" t="s">
        <v>223</v>
      </c>
      <c r="B67" s="71" t="s">
        <v>625</v>
      </c>
      <c r="C67" t="s">
        <v>223</v>
      </c>
      <c r="D67" t="s">
        <v>10</v>
      </c>
      <c r="E67">
        <f t="shared" si="2"/>
        <v>0</v>
      </c>
    </row>
    <row r="68" spans="1:5" x14ac:dyDescent="0.3">
      <c r="A68" t="s">
        <v>280</v>
      </c>
      <c r="B68" s="71" t="s">
        <v>635</v>
      </c>
      <c r="C68" t="s">
        <v>280</v>
      </c>
      <c r="D68" t="s">
        <v>10</v>
      </c>
      <c r="E68">
        <f t="shared" si="2"/>
        <v>2</v>
      </c>
    </row>
    <row r="69" spans="1:5" x14ac:dyDescent="0.3">
      <c r="A69" t="s">
        <v>632</v>
      </c>
      <c r="B69" s="71" t="s">
        <v>635</v>
      </c>
      <c r="C69" t="s">
        <v>243</v>
      </c>
      <c r="D69" t="s">
        <v>10</v>
      </c>
      <c r="E69">
        <f t="shared" si="2"/>
        <v>2</v>
      </c>
    </row>
    <row r="70" spans="1:5" x14ac:dyDescent="0.3">
      <c r="A70" t="s">
        <v>276</v>
      </c>
      <c r="B70" s="71" t="s">
        <v>635</v>
      </c>
      <c r="C70" t="s">
        <v>276</v>
      </c>
      <c r="D70" t="s">
        <v>10</v>
      </c>
      <c r="E70">
        <f t="shared" si="2"/>
        <v>2</v>
      </c>
    </row>
    <row r="71" spans="1:5" x14ac:dyDescent="0.3">
      <c r="A71" t="s">
        <v>229</v>
      </c>
      <c r="B71" s="71" t="s">
        <v>635</v>
      </c>
      <c r="C71" t="s">
        <v>229</v>
      </c>
      <c r="D71" t="s">
        <v>10</v>
      </c>
      <c r="E71">
        <f t="shared" si="2"/>
        <v>2</v>
      </c>
    </row>
    <row r="72" spans="1:5" x14ac:dyDescent="0.3">
      <c r="A72" t="s">
        <v>244</v>
      </c>
      <c r="B72" s="71" t="s">
        <v>635</v>
      </c>
      <c r="C72" t="s">
        <v>244</v>
      </c>
      <c r="D72" t="s">
        <v>10</v>
      </c>
      <c r="E72">
        <f t="shared" si="2"/>
        <v>2</v>
      </c>
    </row>
    <row r="73" spans="1:5" x14ac:dyDescent="0.3">
      <c r="A73" t="s">
        <v>268</v>
      </c>
      <c r="B73" s="71" t="s">
        <v>635</v>
      </c>
      <c r="C73" t="s">
        <v>268</v>
      </c>
      <c r="D73" t="s">
        <v>10</v>
      </c>
      <c r="E73">
        <f t="shared" si="2"/>
        <v>2</v>
      </c>
    </row>
    <row r="74" spans="1:5" x14ac:dyDescent="0.3">
      <c r="A74" t="s">
        <v>299</v>
      </c>
      <c r="B74" s="71" t="s">
        <v>635</v>
      </c>
      <c r="C74" t="s">
        <v>299</v>
      </c>
      <c r="D74" t="s">
        <v>10</v>
      </c>
      <c r="E74">
        <f t="shared" si="2"/>
        <v>2</v>
      </c>
    </row>
    <row r="75" spans="1:5" x14ac:dyDescent="0.3">
      <c r="A75" t="s">
        <v>226</v>
      </c>
      <c r="B75" s="71" t="s">
        <v>625</v>
      </c>
      <c r="C75" t="s">
        <v>226</v>
      </c>
      <c r="D75" t="s">
        <v>10</v>
      </c>
      <c r="E75">
        <f t="shared" si="2"/>
        <v>0</v>
      </c>
    </row>
    <row r="76" spans="1:5" x14ac:dyDescent="0.3">
      <c r="A76" t="s">
        <v>237</v>
      </c>
      <c r="B76" s="71" t="s">
        <v>625</v>
      </c>
      <c r="C76" t="s">
        <v>237</v>
      </c>
      <c r="D76" t="s">
        <v>10</v>
      </c>
      <c r="E76">
        <f t="shared" si="2"/>
        <v>0</v>
      </c>
    </row>
    <row r="77" spans="1:5" x14ac:dyDescent="0.3">
      <c r="A77" t="s">
        <v>255</v>
      </c>
      <c r="B77" s="71" t="s">
        <v>635</v>
      </c>
      <c r="C77" t="s">
        <v>255</v>
      </c>
      <c r="D77" t="s">
        <v>10</v>
      </c>
      <c r="E77">
        <f t="shared" si="2"/>
        <v>2</v>
      </c>
    </row>
    <row r="78" spans="1:5" x14ac:dyDescent="0.3">
      <c r="A78" t="s">
        <v>185</v>
      </c>
      <c r="B78" s="71" t="s">
        <v>635</v>
      </c>
      <c r="C78" t="s">
        <v>185</v>
      </c>
      <c r="D78" t="s">
        <v>10</v>
      </c>
      <c r="E78">
        <f t="shared" si="2"/>
        <v>2</v>
      </c>
    </row>
    <row r="79" spans="1:5" x14ac:dyDescent="0.3">
      <c r="A79" t="s">
        <v>292</v>
      </c>
      <c r="B79" s="71" t="s">
        <v>635</v>
      </c>
      <c r="C79" t="s">
        <v>292</v>
      </c>
      <c r="D79" t="s">
        <v>10</v>
      </c>
      <c r="E79">
        <f t="shared" si="2"/>
        <v>2</v>
      </c>
    </row>
    <row r="80" spans="1:5" x14ac:dyDescent="0.3">
      <c r="A80" t="s">
        <v>44</v>
      </c>
      <c r="B80" s="71" t="s">
        <v>635</v>
      </c>
      <c r="C80" t="s">
        <v>44</v>
      </c>
      <c r="D80" t="s">
        <v>10</v>
      </c>
      <c r="E80">
        <f t="shared" si="2"/>
        <v>2</v>
      </c>
    </row>
    <row r="81" spans="1:5" x14ac:dyDescent="0.3">
      <c r="A81" t="s">
        <v>289</v>
      </c>
      <c r="B81" s="71" t="s">
        <v>635</v>
      </c>
      <c r="C81" t="s">
        <v>289</v>
      </c>
      <c r="D81" t="s">
        <v>10</v>
      </c>
      <c r="E81">
        <f t="shared" si="2"/>
        <v>2</v>
      </c>
    </row>
    <row r="82" spans="1:5" x14ac:dyDescent="0.3">
      <c r="A82" t="s">
        <v>293</v>
      </c>
      <c r="B82" s="71" t="s">
        <v>635</v>
      </c>
      <c r="C82" t="s">
        <v>293</v>
      </c>
      <c r="D82" t="s">
        <v>10</v>
      </c>
      <c r="E82">
        <f t="shared" si="2"/>
        <v>2</v>
      </c>
    </row>
    <row r="83" spans="1:5" x14ac:dyDescent="0.3">
      <c r="A83" t="s">
        <v>241</v>
      </c>
      <c r="B83" s="71" t="s">
        <v>635</v>
      </c>
      <c r="C83" t="s">
        <v>241</v>
      </c>
      <c r="D83" t="s">
        <v>10</v>
      </c>
      <c r="E83">
        <f t="shared" si="2"/>
        <v>2</v>
      </c>
    </row>
    <row r="84" spans="1:5" x14ac:dyDescent="0.3">
      <c r="A84" t="s">
        <v>260</v>
      </c>
      <c r="B84" s="71" t="s">
        <v>635</v>
      </c>
      <c r="C84" t="s">
        <v>260</v>
      </c>
      <c r="D84" t="s">
        <v>10</v>
      </c>
      <c r="E84">
        <f t="shared" si="2"/>
        <v>2</v>
      </c>
    </row>
    <row r="85" spans="1:5" x14ac:dyDescent="0.3">
      <c r="A85" t="s">
        <v>231</v>
      </c>
      <c r="B85" s="71" t="s">
        <v>625</v>
      </c>
      <c r="C85" t="s">
        <v>231</v>
      </c>
      <c r="D85" t="s">
        <v>10</v>
      </c>
      <c r="E85">
        <f t="shared" si="2"/>
        <v>0</v>
      </c>
    </row>
    <row r="86" spans="1:5" x14ac:dyDescent="0.3">
      <c r="A86" t="s">
        <v>256</v>
      </c>
      <c r="B86" s="71" t="s">
        <v>635</v>
      </c>
      <c r="C86" t="s">
        <v>256</v>
      </c>
      <c r="D86" t="s">
        <v>10</v>
      </c>
      <c r="E86">
        <f t="shared" si="2"/>
        <v>2</v>
      </c>
    </row>
    <row r="87" spans="1:5" x14ac:dyDescent="0.3">
      <c r="A87" t="s">
        <v>272</v>
      </c>
      <c r="B87" s="71" t="s">
        <v>635</v>
      </c>
      <c r="C87" t="s">
        <v>272</v>
      </c>
      <c r="D87" t="s">
        <v>10</v>
      </c>
      <c r="E87">
        <f t="shared" si="2"/>
        <v>2</v>
      </c>
    </row>
    <row r="88" spans="1:5" x14ac:dyDescent="0.3">
      <c r="A88" t="s">
        <v>257</v>
      </c>
      <c r="B88" s="71" t="s">
        <v>635</v>
      </c>
      <c r="C88" t="s">
        <v>257</v>
      </c>
      <c r="D88" t="s">
        <v>10</v>
      </c>
      <c r="E88">
        <f t="shared" si="2"/>
        <v>2</v>
      </c>
    </row>
    <row r="89" spans="1:5" x14ac:dyDescent="0.3">
      <c r="A89" t="s">
        <v>97</v>
      </c>
      <c r="B89" s="71" t="s">
        <v>635</v>
      </c>
      <c r="C89" t="s">
        <v>97</v>
      </c>
      <c r="D89" t="s">
        <v>10</v>
      </c>
      <c r="E89">
        <f t="shared" si="2"/>
        <v>2</v>
      </c>
    </row>
    <row r="90" spans="1:5" x14ac:dyDescent="0.3">
      <c r="A90" t="s">
        <v>251</v>
      </c>
      <c r="B90" s="71" t="s">
        <v>625</v>
      </c>
      <c r="C90" t="s">
        <v>251</v>
      </c>
      <c r="D90" t="s">
        <v>10</v>
      </c>
      <c r="E90">
        <v>2</v>
      </c>
    </row>
    <row r="91" spans="1:5" x14ac:dyDescent="0.3">
      <c r="A91" t="s">
        <v>259</v>
      </c>
      <c r="B91" s="71" t="s">
        <v>635</v>
      </c>
      <c r="C91" t="s">
        <v>259</v>
      </c>
      <c r="D91" t="s">
        <v>10</v>
      </c>
      <c r="E91">
        <f t="shared" si="2"/>
        <v>2</v>
      </c>
    </row>
    <row r="92" spans="1:5" x14ac:dyDescent="0.3">
      <c r="A92" t="s">
        <v>222</v>
      </c>
      <c r="B92" s="71" t="s">
        <v>635</v>
      </c>
      <c r="C92" t="s">
        <v>222</v>
      </c>
      <c r="D92" t="s">
        <v>10</v>
      </c>
      <c r="E92">
        <f t="shared" si="2"/>
        <v>2</v>
      </c>
    </row>
    <row r="93" spans="1:5" x14ac:dyDescent="0.3">
      <c r="A93" t="s">
        <v>273</v>
      </c>
      <c r="B93" s="71" t="s">
        <v>635</v>
      </c>
      <c r="C93" t="s">
        <v>273</v>
      </c>
      <c r="D93" t="s">
        <v>10</v>
      </c>
      <c r="E93">
        <f t="shared" si="2"/>
        <v>2</v>
      </c>
    </row>
    <row r="94" spans="1:5" x14ac:dyDescent="0.3">
      <c r="A94" t="s">
        <v>224</v>
      </c>
      <c r="B94" s="71" t="s">
        <v>635</v>
      </c>
      <c r="C94" t="s">
        <v>224</v>
      </c>
      <c r="D94" t="s">
        <v>10</v>
      </c>
      <c r="E94">
        <f t="shared" si="2"/>
        <v>2</v>
      </c>
    </row>
    <row r="95" spans="1:5" x14ac:dyDescent="0.3">
      <c r="A95" t="s">
        <v>146</v>
      </c>
      <c r="B95" s="71" t="s">
        <v>635</v>
      </c>
      <c r="C95" t="s">
        <v>146</v>
      </c>
      <c r="D95" t="s">
        <v>10</v>
      </c>
      <c r="E95">
        <f t="shared" si="2"/>
        <v>2</v>
      </c>
    </row>
    <row r="96" spans="1:5" x14ac:dyDescent="0.3">
      <c r="A96" t="s">
        <v>298</v>
      </c>
      <c r="B96" s="71" t="s">
        <v>625</v>
      </c>
      <c r="C96" t="s">
        <v>633</v>
      </c>
      <c r="D96" t="s">
        <v>10</v>
      </c>
      <c r="E96">
        <f t="shared" si="2"/>
        <v>0</v>
      </c>
    </row>
    <row r="97" spans="1:5" x14ac:dyDescent="0.3">
      <c r="A97" t="s">
        <v>240</v>
      </c>
      <c r="B97" s="71" t="s">
        <v>625</v>
      </c>
      <c r="C97" t="s">
        <v>240</v>
      </c>
      <c r="D97" t="s">
        <v>10</v>
      </c>
      <c r="E97">
        <f t="shared" si="2"/>
        <v>0</v>
      </c>
    </row>
    <row r="98" spans="1:5" x14ac:dyDescent="0.3">
      <c r="A98" t="s">
        <v>219</v>
      </c>
      <c r="B98" s="71" t="s">
        <v>625</v>
      </c>
      <c r="C98" t="s">
        <v>219</v>
      </c>
      <c r="D98" t="s">
        <v>10</v>
      </c>
      <c r="E98">
        <f t="shared" si="2"/>
        <v>0</v>
      </c>
    </row>
    <row r="99" spans="1:5" x14ac:dyDescent="0.3">
      <c r="A99" t="s">
        <v>634</v>
      </c>
      <c r="B99" s="71" t="s">
        <v>625</v>
      </c>
      <c r="C99" t="s">
        <v>218</v>
      </c>
      <c r="D99" t="s">
        <v>10</v>
      </c>
      <c r="E99">
        <f t="shared" si="2"/>
        <v>0</v>
      </c>
    </row>
  </sheetData>
  <pageMargins left="0.7" right="0.7" top="0.75" bottom="0.75" header="0.3" footer="0.3"/>
  <customProperties>
    <customPr name="_pios_id" r:id="rId1"/>
  </customProperties>
  <drawing r:id="rId2"/>
  <legacyDrawing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99E01-EE41-4FB7-A342-A80C1DA5807C}">
  <sheetPr>
    <tabColor rgb="FF00B050"/>
  </sheetPr>
  <dimension ref="A1:D17"/>
  <sheetViews>
    <sheetView zoomScaleNormal="100" workbookViewId="0">
      <selection activeCell="D13" sqref="D13"/>
    </sheetView>
  </sheetViews>
  <sheetFormatPr defaultRowHeight="14.4" x14ac:dyDescent="0.3"/>
  <cols>
    <col min="1" max="1" width="22.6640625" customWidth="1"/>
    <col min="2" max="2" width="10.33203125" style="71" bestFit="1" customWidth="1"/>
    <col min="3" max="3" width="19" style="71" bestFit="1" customWidth="1"/>
    <col min="4" max="4" width="18.88671875" customWidth="1"/>
  </cols>
  <sheetData>
    <row r="1" spans="1:4" x14ac:dyDescent="0.3">
      <c r="A1" s="69" t="s">
        <v>715</v>
      </c>
      <c r="B1" s="70" t="s">
        <v>622</v>
      </c>
      <c r="C1" s="70" t="s">
        <v>699</v>
      </c>
      <c r="D1" t="s">
        <v>718</v>
      </c>
    </row>
    <row r="2" spans="1:4" x14ac:dyDescent="0.3">
      <c r="A2" t="s">
        <v>713</v>
      </c>
      <c r="B2" s="71" t="s">
        <v>625</v>
      </c>
      <c r="D2" t="s">
        <v>721</v>
      </c>
    </row>
    <row r="3" spans="1:4" x14ac:dyDescent="0.3">
      <c r="A3" t="s">
        <v>714</v>
      </c>
      <c r="B3" s="71" t="s">
        <v>625</v>
      </c>
      <c r="D3" t="s">
        <v>722</v>
      </c>
    </row>
    <row r="4" spans="1:4" x14ac:dyDescent="0.3">
      <c r="A4" t="s">
        <v>15</v>
      </c>
      <c r="B4" s="71" t="s">
        <v>671</v>
      </c>
      <c r="C4" s="71" t="s">
        <v>14</v>
      </c>
    </row>
    <row r="5" spans="1:4" x14ac:dyDescent="0.3">
      <c r="A5" t="s">
        <v>707</v>
      </c>
      <c r="B5" s="71" t="s">
        <v>625</v>
      </c>
    </row>
    <row r="6" spans="1:4" x14ac:dyDescent="0.3">
      <c r="A6" t="s">
        <v>703</v>
      </c>
      <c r="B6" s="71" t="s">
        <v>625</v>
      </c>
      <c r="D6" t="s">
        <v>703</v>
      </c>
    </row>
    <row r="7" spans="1:4" x14ac:dyDescent="0.3">
      <c r="A7" t="s">
        <v>702</v>
      </c>
      <c r="B7" s="71" t="s">
        <v>625</v>
      </c>
      <c r="D7" t="s">
        <v>702</v>
      </c>
    </row>
    <row r="8" spans="1:4" x14ac:dyDescent="0.3">
      <c r="A8" t="s">
        <v>710</v>
      </c>
      <c r="B8" s="71" t="s">
        <v>625</v>
      </c>
      <c r="D8" t="s">
        <v>727</v>
      </c>
    </row>
    <row r="9" spans="1:4" x14ac:dyDescent="0.3">
      <c r="A9" t="s">
        <v>701</v>
      </c>
      <c r="B9" s="71" t="s">
        <v>625</v>
      </c>
      <c r="D9" t="s">
        <v>719</v>
      </c>
    </row>
    <row r="10" spans="1:4" x14ac:dyDescent="0.3">
      <c r="A10" t="s">
        <v>704</v>
      </c>
      <c r="B10" s="71" t="s">
        <v>625</v>
      </c>
      <c r="D10" t="s">
        <v>725</v>
      </c>
    </row>
    <row r="11" spans="1:4" x14ac:dyDescent="0.3">
      <c r="A11" t="s">
        <v>716</v>
      </c>
      <c r="B11" s="71" t="s">
        <v>625</v>
      </c>
      <c r="D11" t="s">
        <v>726</v>
      </c>
    </row>
    <row r="12" spans="1:4" x14ac:dyDescent="0.3">
      <c r="A12" t="s">
        <v>711</v>
      </c>
      <c r="B12" s="71" t="s">
        <v>625</v>
      </c>
      <c r="D12" t="s">
        <v>728</v>
      </c>
    </row>
    <row r="13" spans="1:4" x14ac:dyDescent="0.3">
      <c r="A13" t="s">
        <v>708</v>
      </c>
      <c r="B13" s="71" t="s">
        <v>625</v>
      </c>
      <c r="D13" t="s">
        <v>720</v>
      </c>
    </row>
    <row r="14" spans="1:4" x14ac:dyDescent="0.3">
      <c r="A14" t="s">
        <v>705</v>
      </c>
      <c r="B14" s="71" t="s">
        <v>670</v>
      </c>
      <c r="C14" s="71" t="s">
        <v>706</v>
      </c>
    </row>
    <row r="15" spans="1:4" x14ac:dyDescent="0.3">
      <c r="A15" t="s">
        <v>698</v>
      </c>
      <c r="B15" s="71" t="s">
        <v>670</v>
      </c>
      <c r="C15" s="71" t="s">
        <v>700</v>
      </c>
    </row>
    <row r="16" spans="1:4" x14ac:dyDescent="0.3">
      <c r="A16" t="s">
        <v>712</v>
      </c>
      <c r="B16" s="71" t="s">
        <v>625</v>
      </c>
      <c r="D16" t="s">
        <v>724</v>
      </c>
    </row>
    <row r="17" spans="1:4" x14ac:dyDescent="0.3">
      <c r="A17" t="s">
        <v>709</v>
      </c>
      <c r="B17" s="71" t="s">
        <v>625</v>
      </c>
      <c r="D17" t="s">
        <v>723</v>
      </c>
    </row>
  </sheetData>
  <sortState xmlns:xlrd2="http://schemas.microsoft.com/office/spreadsheetml/2017/richdata2" ref="A2:C17">
    <sortCondition ref="A1:A17"/>
  </sortState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2:AJ512"/>
  <sheetViews>
    <sheetView topLeftCell="A4" workbookViewId="0">
      <selection activeCell="C41" sqref="C41"/>
    </sheetView>
  </sheetViews>
  <sheetFormatPr defaultColWidth="9.109375" defaultRowHeight="14.4" x14ac:dyDescent="0.3"/>
  <cols>
    <col min="2" max="2" width="13.44140625" customWidth="1"/>
    <col min="3" max="3" width="54.109375" customWidth="1"/>
    <col min="4" max="4" width="19.109375" customWidth="1"/>
    <col min="5" max="6" width="15.33203125" customWidth="1"/>
    <col min="7" max="7" width="3.109375" customWidth="1"/>
    <col min="8" max="8" width="5.88671875" customWidth="1"/>
    <col min="9" max="9" width="10.88671875" bestFit="1" customWidth="1"/>
    <col min="10" max="10" width="5.6640625" bestFit="1" customWidth="1"/>
    <col min="11" max="11" width="14.88671875" customWidth="1"/>
    <col min="12" max="12" width="16.5546875" bestFit="1" customWidth="1"/>
    <col min="13" max="13" width="5.6640625" bestFit="1" customWidth="1"/>
    <col min="14" max="14" width="4" customWidth="1"/>
    <col min="15" max="15" width="18.109375" customWidth="1"/>
    <col min="16" max="16" width="15.88671875" customWidth="1"/>
    <col min="17" max="17" width="36.6640625" customWidth="1"/>
    <col min="18" max="18" width="23.88671875" customWidth="1"/>
    <col min="20" max="20" width="15.33203125" customWidth="1"/>
    <col min="23" max="23" width="14.109375" bestFit="1" customWidth="1"/>
    <col min="24" max="24" width="14.5546875" bestFit="1" customWidth="1"/>
    <col min="25" max="25" width="17.44140625" bestFit="1" customWidth="1"/>
    <col min="26" max="26" width="12.5546875" customWidth="1"/>
    <col min="34" max="34" width="11.44140625" customWidth="1"/>
  </cols>
  <sheetData>
    <row r="2" spans="1:35" x14ac:dyDescent="0.3">
      <c r="A2" s="1"/>
      <c r="D2" s="1"/>
      <c r="E2" s="1"/>
      <c r="F2" s="2"/>
    </row>
    <row r="3" spans="1:35" x14ac:dyDescent="0.3">
      <c r="A3" s="1" t="s">
        <v>157</v>
      </c>
      <c r="D3" s="1"/>
      <c r="E3" s="1"/>
      <c r="F3" s="2"/>
      <c r="I3" s="1" t="s">
        <v>1</v>
      </c>
      <c r="J3" s="1">
        <f>COUNT(F6:F210)</f>
        <v>181</v>
      </c>
      <c r="K3" s="1"/>
      <c r="L3" s="1"/>
    </row>
    <row r="4" spans="1:35" x14ac:dyDescent="0.3">
      <c r="O4" s="1" t="s">
        <v>11</v>
      </c>
      <c r="P4" s="1" t="s">
        <v>12</v>
      </c>
      <c r="Q4" s="1" t="s">
        <v>13</v>
      </c>
    </row>
    <row r="5" spans="1:35" x14ac:dyDescent="0.3">
      <c r="A5" s="3" t="s">
        <v>2</v>
      </c>
      <c r="B5" s="3" t="s">
        <v>3</v>
      </c>
      <c r="C5" s="3" t="s">
        <v>4</v>
      </c>
      <c r="D5" s="3" t="s">
        <v>405</v>
      </c>
      <c r="E5" s="3" t="s">
        <v>6</v>
      </c>
      <c r="F5" s="3" t="s">
        <v>7</v>
      </c>
      <c r="I5" s="60" t="s">
        <v>18</v>
      </c>
      <c r="J5" s="61">
        <f>AVERAGE(F6:F236)</f>
        <v>0.16833346122365467</v>
      </c>
      <c r="M5" s="39"/>
      <c r="O5" s="1" t="s">
        <v>17</v>
      </c>
      <c r="P5" s="56">
        <f>COUNTIFS($F$6:$F$410,"&gt;=1:59:00",$F$6:$F$410,"&lt;=02:59:59")</f>
        <v>0</v>
      </c>
      <c r="Q5" s="41">
        <f t="shared" ref="Q5:Q12" si="0">P5/$J$3</f>
        <v>0</v>
      </c>
      <c r="S5" t="s">
        <v>103</v>
      </c>
      <c r="T5" t="s">
        <v>158</v>
      </c>
      <c r="U5" t="s">
        <v>159</v>
      </c>
      <c r="V5" t="s">
        <v>316</v>
      </c>
      <c r="W5" s="1" t="s">
        <v>178</v>
      </c>
    </row>
    <row r="6" spans="1:35" ht="15.75" customHeight="1" x14ac:dyDescent="0.3">
      <c r="A6" s="4">
        <v>1</v>
      </c>
      <c r="B6" s="5">
        <v>42148</v>
      </c>
      <c r="C6" s="4" t="s">
        <v>8</v>
      </c>
      <c r="D6" s="4" t="s">
        <v>9</v>
      </c>
      <c r="E6" s="4" t="s">
        <v>10</v>
      </c>
      <c r="F6" s="6">
        <v>0.14943287037037037</v>
      </c>
      <c r="M6" s="40"/>
      <c r="O6" s="1" t="s">
        <v>19</v>
      </c>
      <c r="P6" s="56">
        <f>COUNTIFS($F$6:$F$410,"&gt;=3:00:00",$F$6:$F$410,"&lt;=03:14:59")</f>
        <v>0</v>
      </c>
      <c r="Q6" s="41">
        <f t="shared" si="0"/>
        <v>0</v>
      </c>
      <c r="S6">
        <v>24</v>
      </c>
      <c r="T6" t="s">
        <v>111</v>
      </c>
      <c r="U6">
        <v>2015</v>
      </c>
      <c r="V6" t="s">
        <v>307</v>
      </c>
      <c r="W6" s="48" t="s">
        <v>177</v>
      </c>
      <c r="X6" s="48" t="s">
        <v>107</v>
      </c>
      <c r="Y6" s="48" t="s">
        <v>108</v>
      </c>
      <c r="Z6" s="48" t="s">
        <v>109</v>
      </c>
      <c r="AA6" s="48" t="s">
        <v>110</v>
      </c>
      <c r="AB6" s="48" t="s">
        <v>111</v>
      </c>
      <c r="AC6" s="48" t="s">
        <v>112</v>
      </c>
      <c r="AD6" s="48" t="s">
        <v>113</v>
      </c>
      <c r="AE6" s="48" t="s">
        <v>114</v>
      </c>
      <c r="AF6" s="48" t="s">
        <v>115</v>
      </c>
      <c r="AG6" s="48" t="s">
        <v>116</v>
      </c>
      <c r="AH6" s="48" t="s">
        <v>136</v>
      </c>
      <c r="AI6" s="48" t="s">
        <v>117</v>
      </c>
    </row>
    <row r="7" spans="1:35" ht="15.75" customHeight="1" x14ac:dyDescent="0.3">
      <c r="A7" s="4">
        <v>2</v>
      </c>
      <c r="B7" s="5">
        <v>42303</v>
      </c>
      <c r="C7" s="4" t="s">
        <v>62</v>
      </c>
      <c r="D7" s="4" t="s">
        <v>63</v>
      </c>
      <c r="E7" s="4" t="s">
        <v>32</v>
      </c>
      <c r="F7" s="6">
        <v>0.15134259259259258</v>
      </c>
      <c r="M7" s="40"/>
      <c r="O7" s="1" t="s">
        <v>20</v>
      </c>
      <c r="P7" s="56">
        <f>COUNTIFS($F$6:$F$410,"&gt;=3:15:00",$F$6:$F$410,"&lt;=03:29:59")</f>
        <v>1</v>
      </c>
      <c r="Q7" s="41">
        <f t="shared" si="0"/>
        <v>5.5248618784530384E-3</v>
      </c>
      <c r="S7">
        <v>26</v>
      </c>
      <c r="T7" t="s">
        <v>116</v>
      </c>
      <c r="U7">
        <v>2015</v>
      </c>
      <c r="V7" t="s">
        <v>310</v>
      </c>
      <c r="W7" s="49">
        <v>1</v>
      </c>
      <c r="X7" s="43">
        <v>1</v>
      </c>
      <c r="Y7" s="43"/>
      <c r="Z7" s="43"/>
      <c r="AA7" s="43"/>
      <c r="AB7" s="43">
        <v>1</v>
      </c>
      <c r="AC7" s="43"/>
      <c r="AD7" s="43"/>
      <c r="AE7" s="43">
        <v>2</v>
      </c>
      <c r="AF7" s="43"/>
      <c r="AG7" s="43"/>
      <c r="AH7" s="43">
        <v>1</v>
      </c>
      <c r="AI7" s="43"/>
    </row>
    <row r="8" spans="1:35" ht="15.75" customHeight="1" x14ac:dyDescent="0.3">
      <c r="A8" s="4">
        <v>3</v>
      </c>
      <c r="B8" s="5">
        <v>42361</v>
      </c>
      <c r="C8" s="4" t="s">
        <v>160</v>
      </c>
      <c r="D8" s="4" t="s">
        <v>244</v>
      </c>
      <c r="E8" s="4" t="s">
        <v>10</v>
      </c>
      <c r="F8" s="6">
        <v>0.18921296296296297</v>
      </c>
      <c r="K8" s="53"/>
      <c r="L8" s="53"/>
      <c r="O8" s="1" t="s">
        <v>182</v>
      </c>
      <c r="P8" s="56">
        <f>COUNTIFS($F$6:$F$410,"&gt;=3:30:00",$F$6:$F$410,"&lt;=03:44:59")</f>
        <v>18</v>
      </c>
      <c r="Q8" s="41">
        <f t="shared" si="0"/>
        <v>9.9447513812154692E-2</v>
      </c>
      <c r="S8">
        <v>23</v>
      </c>
      <c r="T8" t="s">
        <v>117</v>
      </c>
      <c r="U8">
        <v>2015</v>
      </c>
      <c r="V8" t="s">
        <v>309</v>
      </c>
      <c r="W8" s="49">
        <v>2</v>
      </c>
      <c r="X8" s="43">
        <v>1</v>
      </c>
      <c r="Y8" s="43"/>
      <c r="Z8" s="43"/>
      <c r="AA8" s="43">
        <v>1</v>
      </c>
      <c r="AB8" s="43"/>
      <c r="AC8" s="43"/>
      <c r="AD8" s="43">
        <v>2</v>
      </c>
      <c r="AE8" s="43"/>
      <c r="AF8" s="43"/>
      <c r="AG8" s="43">
        <v>1</v>
      </c>
      <c r="AH8" s="43"/>
      <c r="AI8" s="43">
        <v>1</v>
      </c>
    </row>
    <row r="9" spans="1:35" ht="15.75" customHeight="1" x14ac:dyDescent="0.3">
      <c r="A9" s="4">
        <v>4</v>
      </c>
      <c r="B9" s="5">
        <v>42491</v>
      </c>
      <c r="C9" s="4" t="s">
        <v>68</v>
      </c>
      <c r="D9" s="4" t="s">
        <v>244</v>
      </c>
      <c r="E9" s="4" t="s">
        <v>10</v>
      </c>
      <c r="F9" s="6">
        <v>0.16725694444444447</v>
      </c>
      <c r="M9" s="40"/>
      <c r="O9" s="1" t="s">
        <v>183</v>
      </c>
      <c r="P9" s="56">
        <f>COUNTIFS($F$6:$F$410,"&gt;=3:45:00",$F$6:$F$410,"&lt;=03:59:59")</f>
        <v>71</v>
      </c>
      <c r="Q9" s="41">
        <f t="shared" si="0"/>
        <v>0.39226519337016574</v>
      </c>
      <c r="S9">
        <v>1</v>
      </c>
      <c r="T9" t="s">
        <v>111</v>
      </c>
      <c r="U9">
        <v>2016</v>
      </c>
      <c r="V9" t="s">
        <v>307</v>
      </c>
      <c r="W9" s="49">
        <v>3</v>
      </c>
      <c r="X9" s="43">
        <v>1</v>
      </c>
      <c r="Y9" s="43"/>
      <c r="Z9" s="43">
        <v>1</v>
      </c>
      <c r="AA9" s="43">
        <v>1</v>
      </c>
      <c r="AB9" s="43"/>
      <c r="AC9" s="43">
        <v>1</v>
      </c>
      <c r="AD9" s="43">
        <v>2</v>
      </c>
      <c r="AE9" s="43"/>
      <c r="AF9" s="43"/>
      <c r="AG9" s="43">
        <v>1</v>
      </c>
      <c r="AH9" s="43">
        <v>1</v>
      </c>
      <c r="AI9" s="43">
        <v>1</v>
      </c>
    </row>
    <row r="10" spans="1:35" ht="15.75" customHeight="1" x14ac:dyDescent="0.3">
      <c r="A10" s="4">
        <v>5</v>
      </c>
      <c r="B10" s="5">
        <v>42497</v>
      </c>
      <c r="C10" s="4" t="s">
        <v>69</v>
      </c>
      <c r="D10" s="4" t="s">
        <v>44</v>
      </c>
      <c r="E10" s="4" t="s">
        <v>10</v>
      </c>
      <c r="F10" s="6">
        <v>0.16472222222222221</v>
      </c>
      <c r="I10" s="42" t="s">
        <v>24</v>
      </c>
      <c r="J10" t="s">
        <v>12</v>
      </c>
      <c r="L10" s="42" t="s">
        <v>316</v>
      </c>
      <c r="M10" t="s">
        <v>12</v>
      </c>
      <c r="O10" s="1" t="s">
        <v>396</v>
      </c>
      <c r="P10" s="56">
        <f>COUNTIFS($F$6:$F$410,"&gt;=3:59:59",$F$6:$F$410,"&lt;=04:14:59")</f>
        <v>60</v>
      </c>
      <c r="Q10" s="41">
        <f t="shared" si="0"/>
        <v>0.33149171270718231</v>
      </c>
      <c r="S10">
        <v>7</v>
      </c>
      <c r="T10" t="s">
        <v>111</v>
      </c>
      <c r="U10">
        <v>2016</v>
      </c>
      <c r="V10" t="s">
        <v>308</v>
      </c>
      <c r="W10" s="49">
        <v>4</v>
      </c>
      <c r="X10" s="43"/>
      <c r="Y10" s="43"/>
      <c r="Z10" s="43"/>
      <c r="AA10" s="43">
        <v>1</v>
      </c>
      <c r="AB10" s="43"/>
      <c r="AC10" s="43"/>
      <c r="AD10" s="43"/>
      <c r="AE10" s="43">
        <v>1</v>
      </c>
      <c r="AF10" s="43">
        <v>1</v>
      </c>
      <c r="AG10" s="43">
        <v>1</v>
      </c>
      <c r="AH10" s="43">
        <v>2</v>
      </c>
      <c r="AI10" s="43">
        <v>1</v>
      </c>
    </row>
    <row r="11" spans="1:35" ht="15.75" customHeight="1" x14ac:dyDescent="0.3">
      <c r="A11" s="4">
        <v>6</v>
      </c>
      <c r="B11" s="5">
        <v>42547</v>
      </c>
      <c r="C11" s="4" t="s">
        <v>57</v>
      </c>
      <c r="D11" s="4" t="s">
        <v>73</v>
      </c>
      <c r="E11" s="4" t="s">
        <v>10</v>
      </c>
      <c r="F11" s="6">
        <v>0.16099537037037037</v>
      </c>
      <c r="I11" s="38" t="s">
        <v>10</v>
      </c>
      <c r="J11">
        <v>170</v>
      </c>
      <c r="L11" s="38" t="s">
        <v>310</v>
      </c>
      <c r="M11">
        <v>3</v>
      </c>
      <c r="O11" s="1" t="s">
        <v>398</v>
      </c>
      <c r="P11" s="56">
        <f>COUNTIFS($F$6:$F$410,"&gt;=4:15:00",$F$6:$F$410,"&lt;=04:44:59")</f>
        <v>28</v>
      </c>
      <c r="Q11" s="41">
        <f t="shared" si="0"/>
        <v>0.15469613259668508</v>
      </c>
      <c r="S11">
        <v>26</v>
      </c>
      <c r="T11" t="s">
        <v>112</v>
      </c>
      <c r="U11">
        <v>2016</v>
      </c>
      <c r="V11" t="s">
        <v>307</v>
      </c>
      <c r="W11" s="49">
        <v>5</v>
      </c>
      <c r="X11" s="43"/>
      <c r="Y11" s="43"/>
      <c r="Z11" s="43"/>
      <c r="AA11" s="43"/>
      <c r="AB11" s="43">
        <v>2</v>
      </c>
      <c r="AC11" s="43"/>
      <c r="AD11" s="43"/>
      <c r="AE11" s="43"/>
      <c r="AF11" s="43"/>
      <c r="AG11" s="43"/>
      <c r="AH11" s="43">
        <v>2</v>
      </c>
      <c r="AI11" s="43"/>
    </row>
    <row r="12" spans="1:35" ht="15.75" customHeight="1" x14ac:dyDescent="0.3">
      <c r="A12" s="4">
        <v>7</v>
      </c>
      <c r="B12" s="5">
        <v>42553</v>
      </c>
      <c r="C12" s="4" t="s">
        <v>57</v>
      </c>
      <c r="D12" s="4" t="s">
        <v>73</v>
      </c>
      <c r="E12" s="4" t="s">
        <v>10</v>
      </c>
      <c r="F12" s="6">
        <v>0.15811342592592592</v>
      </c>
      <c r="I12" s="38" t="s">
        <v>32</v>
      </c>
      <c r="J12">
        <v>1</v>
      </c>
      <c r="L12" s="38" t="s">
        <v>309</v>
      </c>
      <c r="M12">
        <v>13</v>
      </c>
      <c r="O12" s="1" t="s">
        <v>694</v>
      </c>
      <c r="P12" s="56">
        <f>COUNTIFS($F$6:$F$410,"&gt;=04:45:01",$F$6:$F$410,"&lt;=09:14:59")</f>
        <v>3</v>
      </c>
      <c r="Q12" s="41">
        <f t="shared" si="0"/>
        <v>1.6574585635359115E-2</v>
      </c>
      <c r="S12">
        <v>2</v>
      </c>
      <c r="T12" t="s">
        <v>113</v>
      </c>
      <c r="U12">
        <v>2016</v>
      </c>
      <c r="V12" t="s">
        <v>308</v>
      </c>
      <c r="W12" s="49">
        <v>6</v>
      </c>
      <c r="X12" s="43"/>
      <c r="Y12" s="43">
        <v>1</v>
      </c>
      <c r="Z12" s="43"/>
      <c r="AA12" s="43"/>
      <c r="AB12" s="43"/>
      <c r="AC12" s="43">
        <v>1</v>
      </c>
      <c r="AD12" s="43"/>
      <c r="AE12" s="43"/>
      <c r="AF12" s="43"/>
      <c r="AG12" s="43">
        <v>1</v>
      </c>
      <c r="AH12" s="43"/>
      <c r="AI12" s="43"/>
    </row>
    <row r="13" spans="1:35" ht="15.75" customHeight="1" x14ac:dyDescent="0.3">
      <c r="A13" s="4">
        <v>9</v>
      </c>
      <c r="B13" s="5">
        <v>42554</v>
      </c>
      <c r="C13" s="4" t="s">
        <v>71</v>
      </c>
      <c r="D13" s="4" t="s">
        <v>146</v>
      </c>
      <c r="E13" s="4" t="s">
        <v>10</v>
      </c>
      <c r="F13" s="6">
        <v>0.17018518518518519</v>
      </c>
      <c r="G13" s="7"/>
      <c r="I13" s="38" t="s">
        <v>34</v>
      </c>
      <c r="J13">
        <v>1</v>
      </c>
      <c r="L13" s="38" t="s">
        <v>312</v>
      </c>
      <c r="M13">
        <v>9</v>
      </c>
      <c r="O13" s="1"/>
      <c r="P13" s="1"/>
      <c r="Q13" s="41"/>
      <c r="S13">
        <v>3</v>
      </c>
      <c r="T13" t="s">
        <v>113</v>
      </c>
      <c r="U13">
        <v>2016</v>
      </c>
      <c r="V13" t="s">
        <v>307</v>
      </c>
      <c r="W13" s="49">
        <v>7</v>
      </c>
      <c r="X13" s="43"/>
      <c r="Y13" s="43"/>
      <c r="Z13" s="43"/>
      <c r="AA13" s="43"/>
      <c r="AB13" s="43">
        <v>1</v>
      </c>
      <c r="AC13" s="43"/>
      <c r="AD13" s="43">
        <v>2</v>
      </c>
      <c r="AE13" s="43"/>
      <c r="AF13" s="43">
        <v>1</v>
      </c>
      <c r="AG13" s="43"/>
      <c r="AH13" s="43">
        <v>1</v>
      </c>
      <c r="AI13" s="43"/>
    </row>
    <row r="14" spans="1:35" ht="15.75" customHeight="1" x14ac:dyDescent="0.3">
      <c r="A14" s="4">
        <v>8</v>
      </c>
      <c r="B14" s="5">
        <v>42567</v>
      </c>
      <c r="C14" s="4" t="s">
        <v>161</v>
      </c>
      <c r="D14" s="4" t="s">
        <v>73</v>
      </c>
      <c r="E14" s="4" t="s">
        <v>10</v>
      </c>
      <c r="F14" s="6">
        <v>0.15523148148148147</v>
      </c>
      <c r="I14" s="38" t="s">
        <v>762</v>
      </c>
      <c r="L14" s="38" t="s">
        <v>311</v>
      </c>
      <c r="M14">
        <v>10</v>
      </c>
      <c r="O14" s="1"/>
      <c r="P14" s="1">
        <f>SUBTOTAL(109,Tabel2256[Antal])</f>
        <v>181</v>
      </c>
      <c r="Q14" s="30"/>
      <c r="S14">
        <v>16</v>
      </c>
      <c r="T14" t="s">
        <v>113</v>
      </c>
      <c r="U14">
        <v>2016</v>
      </c>
      <c r="V14" t="s">
        <v>308</v>
      </c>
      <c r="W14" s="49">
        <v>8</v>
      </c>
      <c r="X14" s="43"/>
      <c r="Y14" s="43"/>
      <c r="Z14" s="43">
        <v>1</v>
      </c>
      <c r="AA14" s="43">
        <v>1</v>
      </c>
      <c r="AB14" s="43">
        <v>1</v>
      </c>
      <c r="AC14" s="43"/>
      <c r="AD14" s="43">
        <v>1</v>
      </c>
      <c r="AE14" s="43">
        <v>1</v>
      </c>
      <c r="AF14" s="43"/>
      <c r="AG14" s="43">
        <v>1</v>
      </c>
      <c r="AH14" s="43"/>
      <c r="AI14" s="43"/>
    </row>
    <row r="15" spans="1:35" ht="15.75" customHeight="1" x14ac:dyDescent="0.3">
      <c r="A15" s="4">
        <v>10</v>
      </c>
      <c r="B15" s="5">
        <v>42764</v>
      </c>
      <c r="C15" s="4" t="s">
        <v>65</v>
      </c>
      <c r="D15" s="4" t="s">
        <v>66</v>
      </c>
      <c r="E15" s="4" t="s">
        <v>10</v>
      </c>
      <c r="F15" s="6">
        <v>0.16192129629629629</v>
      </c>
      <c r="I15" s="38" t="s">
        <v>23</v>
      </c>
      <c r="J15">
        <v>1</v>
      </c>
      <c r="L15" s="38" t="s">
        <v>308</v>
      </c>
      <c r="M15">
        <v>35</v>
      </c>
      <c r="O15" s="1" t="s">
        <v>11</v>
      </c>
      <c r="P15" s="1" t="s">
        <v>12</v>
      </c>
      <c r="Q15" s="1" t="s">
        <v>13</v>
      </c>
      <c r="S15">
        <v>29</v>
      </c>
      <c r="T15" t="s">
        <v>107</v>
      </c>
      <c r="U15">
        <v>2017</v>
      </c>
      <c r="V15" t="s">
        <v>307</v>
      </c>
      <c r="W15" s="49">
        <v>9</v>
      </c>
      <c r="X15" s="43"/>
      <c r="Y15" s="43"/>
      <c r="Z15" s="43"/>
      <c r="AA15" s="43"/>
      <c r="AB15" s="43">
        <v>1</v>
      </c>
      <c r="AC15" s="43"/>
      <c r="AD15" s="43">
        <v>3</v>
      </c>
      <c r="AE15" s="43"/>
      <c r="AF15" s="43"/>
      <c r="AG15" s="43">
        <v>1</v>
      </c>
      <c r="AH15" s="43"/>
      <c r="AI15" s="43"/>
    </row>
    <row r="16" spans="1:35" ht="15.75" customHeight="1" x14ac:dyDescent="0.3">
      <c r="A16" s="4">
        <v>11</v>
      </c>
      <c r="B16" s="5">
        <v>42791</v>
      </c>
      <c r="C16" s="4" t="s">
        <v>81</v>
      </c>
      <c r="D16" s="4" t="s">
        <v>78</v>
      </c>
      <c r="E16" s="4" t="s">
        <v>10</v>
      </c>
      <c r="F16" s="6">
        <v>0.15591435185185185</v>
      </c>
      <c r="I16" s="38" t="s">
        <v>16</v>
      </c>
      <c r="J16">
        <v>2</v>
      </c>
      <c r="L16" s="38" t="s">
        <v>307</v>
      </c>
      <c r="M16">
        <v>109</v>
      </c>
      <c r="O16" s="1" t="s">
        <v>17</v>
      </c>
      <c r="P16" s="56">
        <f>COUNTIFS($F$6:$F$410,"&gt;=1:59:00",$F$6:$F$410,"&lt;=02:59:59")</f>
        <v>0</v>
      </c>
      <c r="Q16" s="41">
        <f t="shared" ref="Q16:Q23" si="1">P16/$J$3</f>
        <v>0</v>
      </c>
      <c r="S16">
        <v>25</v>
      </c>
      <c r="T16" t="s">
        <v>108</v>
      </c>
      <c r="U16">
        <v>2017</v>
      </c>
      <c r="V16" t="s">
        <v>308</v>
      </c>
      <c r="W16" s="49">
        <v>10</v>
      </c>
      <c r="X16" s="43"/>
      <c r="Y16" s="43">
        <v>1</v>
      </c>
      <c r="Z16" s="43">
        <v>1</v>
      </c>
      <c r="AA16" s="43">
        <v>1</v>
      </c>
      <c r="AB16" s="43">
        <v>1</v>
      </c>
      <c r="AC16" s="43"/>
      <c r="AD16" s="43">
        <v>1</v>
      </c>
      <c r="AE16" s="43"/>
      <c r="AF16" s="43"/>
      <c r="AG16" s="43"/>
      <c r="AH16" s="43"/>
      <c r="AI16" s="43">
        <v>1</v>
      </c>
    </row>
    <row r="17" spans="1:35" ht="15.75" customHeight="1" x14ac:dyDescent="0.3">
      <c r="A17" s="4">
        <v>12</v>
      </c>
      <c r="B17" s="5">
        <v>42805</v>
      </c>
      <c r="C17" s="4" t="s">
        <v>81</v>
      </c>
      <c r="D17" s="4" t="s">
        <v>78</v>
      </c>
      <c r="E17" s="4" t="s">
        <v>10</v>
      </c>
      <c r="F17" s="6">
        <v>0.15887731481481482</v>
      </c>
      <c r="I17" s="38" t="s">
        <v>121</v>
      </c>
      <c r="J17">
        <v>1</v>
      </c>
      <c r="L17" s="38" t="s">
        <v>313</v>
      </c>
      <c r="M17">
        <v>1</v>
      </c>
      <c r="O17" s="1" t="s">
        <v>40</v>
      </c>
      <c r="P17" s="56">
        <f>COUNTIFS($F$6:$F$410,"&gt;=3:00:00",$F$6:$F$410,"&lt;=03:09:59")</f>
        <v>0</v>
      </c>
      <c r="Q17" s="41">
        <f t="shared" si="1"/>
        <v>0</v>
      </c>
      <c r="S17">
        <v>11</v>
      </c>
      <c r="T17" t="s">
        <v>109</v>
      </c>
      <c r="U17">
        <v>2017</v>
      </c>
      <c r="V17" t="s">
        <v>308</v>
      </c>
      <c r="W17" s="49">
        <v>11</v>
      </c>
      <c r="X17" s="43"/>
      <c r="Y17" s="43"/>
      <c r="Z17" s="43">
        <v>1</v>
      </c>
      <c r="AA17" s="43">
        <v>1</v>
      </c>
      <c r="AB17" s="43"/>
      <c r="AC17" s="43"/>
      <c r="AD17" s="43">
        <v>1</v>
      </c>
      <c r="AE17" s="43"/>
      <c r="AF17" s="43"/>
      <c r="AG17" s="43"/>
      <c r="AH17" s="43"/>
      <c r="AI17" s="43">
        <v>1</v>
      </c>
    </row>
    <row r="18" spans="1:35" ht="15.75" customHeight="1" x14ac:dyDescent="0.3">
      <c r="A18" s="4">
        <v>13</v>
      </c>
      <c r="B18" s="5">
        <v>42827</v>
      </c>
      <c r="C18" s="4" t="s">
        <v>84</v>
      </c>
      <c r="D18" s="4" t="s">
        <v>85</v>
      </c>
      <c r="E18" s="4" t="s">
        <v>34</v>
      </c>
      <c r="F18" s="6">
        <v>0.1509837962962963</v>
      </c>
      <c r="I18" s="38" t="s">
        <v>471</v>
      </c>
      <c r="J18">
        <v>1</v>
      </c>
      <c r="L18" s="38" t="s">
        <v>39</v>
      </c>
      <c r="M18">
        <v>180</v>
      </c>
      <c r="O18" s="1" t="s">
        <v>42</v>
      </c>
      <c r="P18" s="56">
        <f>COUNTIFS($F$6:$F$410,"&gt;=3:10:00",$F$6:$F$410,"&lt;=03:19:59")</f>
        <v>0</v>
      </c>
      <c r="Q18" s="41">
        <f t="shared" si="1"/>
        <v>0</v>
      </c>
      <c r="S18">
        <v>2</v>
      </c>
      <c r="T18" t="s">
        <v>110</v>
      </c>
      <c r="U18">
        <v>2017</v>
      </c>
      <c r="V18" t="s">
        <v>307</v>
      </c>
      <c r="W18" s="49">
        <v>12</v>
      </c>
      <c r="X18" s="43"/>
      <c r="Y18" s="43">
        <v>1</v>
      </c>
      <c r="Z18" s="43"/>
      <c r="AA18" s="43"/>
      <c r="AB18" s="43"/>
      <c r="AC18" s="43"/>
      <c r="AD18" s="43">
        <v>1</v>
      </c>
      <c r="AE18" s="43">
        <v>1</v>
      </c>
      <c r="AF18" s="43"/>
      <c r="AG18" s="43"/>
      <c r="AH18" s="43"/>
      <c r="AI18" s="43"/>
    </row>
    <row r="19" spans="1:35" ht="15.75" customHeight="1" x14ac:dyDescent="0.3">
      <c r="A19" s="4">
        <v>14</v>
      </c>
      <c r="B19" s="5">
        <v>42931</v>
      </c>
      <c r="C19" s="4" t="s">
        <v>162</v>
      </c>
      <c r="D19" s="4" t="s">
        <v>73</v>
      </c>
      <c r="E19" s="4" t="s">
        <v>10</v>
      </c>
      <c r="F19" s="6">
        <v>0.1675925925925926</v>
      </c>
      <c r="I19" s="38" t="s">
        <v>341</v>
      </c>
      <c r="J19">
        <v>1</v>
      </c>
      <c r="L19" s="38"/>
      <c r="O19" s="1" t="s">
        <v>45</v>
      </c>
      <c r="P19" s="56">
        <f>COUNTIFS($F$6:$F$410,"&gt;=3:20:00",$F$6:$F$410,"&lt;=03:29:59")</f>
        <v>1</v>
      </c>
      <c r="Q19" s="41">
        <f t="shared" si="1"/>
        <v>5.5248618784530384E-3</v>
      </c>
      <c r="S19">
        <v>15</v>
      </c>
      <c r="T19" t="s">
        <v>113</v>
      </c>
      <c r="U19">
        <v>2017</v>
      </c>
      <c r="V19" t="s">
        <v>308</v>
      </c>
      <c r="W19" s="49">
        <v>13</v>
      </c>
      <c r="X19" s="43"/>
      <c r="Y19" s="43">
        <v>1</v>
      </c>
      <c r="Z19" s="43">
        <v>2</v>
      </c>
      <c r="AA19" s="43"/>
      <c r="AB19" s="43">
        <v>1</v>
      </c>
      <c r="AC19" s="43"/>
      <c r="AD19" s="43">
        <v>1</v>
      </c>
      <c r="AE19" s="43">
        <v>2</v>
      </c>
      <c r="AF19" s="43">
        <v>1</v>
      </c>
      <c r="AG19" s="43">
        <v>2</v>
      </c>
      <c r="AH19" s="43">
        <v>1</v>
      </c>
      <c r="AI19" s="43">
        <v>1</v>
      </c>
    </row>
    <row r="20" spans="1:35" ht="15.75" customHeight="1" x14ac:dyDescent="0.3">
      <c r="A20" s="4">
        <v>15</v>
      </c>
      <c r="B20" s="5">
        <v>42938</v>
      </c>
      <c r="C20" s="4" t="s">
        <v>163</v>
      </c>
      <c r="D20" s="4" t="s">
        <v>73</v>
      </c>
      <c r="E20" s="4" t="s">
        <v>10</v>
      </c>
      <c r="F20" s="6">
        <v>0.17164351851851853</v>
      </c>
      <c r="I20" s="38" t="s">
        <v>354</v>
      </c>
      <c r="J20">
        <v>1</v>
      </c>
      <c r="L20" s="38"/>
      <c r="O20" s="1" t="s">
        <v>47</v>
      </c>
      <c r="P20" s="56">
        <f>COUNTIFS($F$6:$F$410,"&gt;=3:30:00",$F$6:$F$410,"&lt;=03:39:59")</f>
        <v>8</v>
      </c>
      <c r="Q20" s="41">
        <f t="shared" si="1"/>
        <v>4.4198895027624308E-2</v>
      </c>
      <c r="S20">
        <v>22</v>
      </c>
      <c r="T20" t="s">
        <v>113</v>
      </c>
      <c r="U20">
        <v>2017</v>
      </c>
      <c r="V20" t="s">
        <v>308</v>
      </c>
      <c r="W20" s="49">
        <v>14</v>
      </c>
      <c r="X20" s="43">
        <v>1</v>
      </c>
      <c r="Y20" s="43"/>
      <c r="Z20" s="43">
        <v>1</v>
      </c>
      <c r="AA20" s="43"/>
      <c r="AB20" s="43">
        <v>1</v>
      </c>
      <c r="AC20" s="43">
        <v>1</v>
      </c>
      <c r="AD20" s="43">
        <v>1</v>
      </c>
      <c r="AE20" s="43">
        <v>1</v>
      </c>
      <c r="AF20" s="43"/>
      <c r="AG20" s="43">
        <v>1</v>
      </c>
      <c r="AH20" s="43"/>
      <c r="AI20" s="43"/>
    </row>
    <row r="21" spans="1:35" ht="15.75" customHeight="1" x14ac:dyDescent="0.3">
      <c r="A21" s="4">
        <v>16</v>
      </c>
      <c r="B21" s="5">
        <v>42960</v>
      </c>
      <c r="C21" s="4" t="s">
        <v>164</v>
      </c>
      <c r="D21" s="4" t="s">
        <v>73</v>
      </c>
      <c r="E21" s="4" t="s">
        <v>10</v>
      </c>
      <c r="F21" s="6">
        <v>0.16853009259259258</v>
      </c>
      <c r="I21" s="38" t="s">
        <v>347</v>
      </c>
      <c r="J21">
        <v>1</v>
      </c>
      <c r="L21" s="38"/>
      <c r="O21" s="1" t="s">
        <v>48</v>
      </c>
      <c r="P21" s="56">
        <f>COUNTIFS($F$6:$F$410,"&gt;=3:40:00",$F$6:$F$410,"&lt;=03:49:59")</f>
        <v>22</v>
      </c>
      <c r="Q21" s="41">
        <f t="shared" si="1"/>
        <v>0.12154696132596685</v>
      </c>
      <c r="S21">
        <v>13</v>
      </c>
      <c r="T21" t="s">
        <v>114</v>
      </c>
      <c r="U21">
        <v>2017</v>
      </c>
      <c r="V21" t="s">
        <v>307</v>
      </c>
      <c r="W21" s="49">
        <v>15</v>
      </c>
      <c r="X21" s="43"/>
      <c r="Y21" s="43"/>
      <c r="Z21" s="43"/>
      <c r="AA21" s="43"/>
      <c r="AB21" s="43">
        <v>1</v>
      </c>
      <c r="AC21" s="43"/>
      <c r="AD21" s="43">
        <v>2</v>
      </c>
      <c r="AE21" s="43"/>
      <c r="AF21" s="43"/>
      <c r="AG21" s="43"/>
      <c r="AH21" s="43">
        <v>1</v>
      </c>
      <c r="AI21" s="43"/>
    </row>
    <row r="22" spans="1:35" x14ac:dyDescent="0.3">
      <c r="A22" s="4">
        <v>17</v>
      </c>
      <c r="B22" s="5">
        <v>42973</v>
      </c>
      <c r="C22" s="4" t="s">
        <v>129</v>
      </c>
      <c r="D22" s="4" t="s">
        <v>66</v>
      </c>
      <c r="E22" s="4" t="s">
        <v>10</v>
      </c>
      <c r="F22" s="6">
        <v>0.16423611111111111</v>
      </c>
      <c r="I22" s="38" t="s">
        <v>346</v>
      </c>
      <c r="J22">
        <v>1</v>
      </c>
      <c r="O22" s="1" t="s">
        <v>49</v>
      </c>
      <c r="P22" s="56">
        <f>COUNTIFS($F$6:$F$410,"&gt;=3:50:00",$F$6:$F$410,"&lt;=03:59:59")</f>
        <v>59</v>
      </c>
      <c r="Q22" s="41">
        <f t="shared" si="1"/>
        <v>0.32596685082872928</v>
      </c>
      <c r="S22">
        <v>26</v>
      </c>
      <c r="T22" t="s">
        <v>114</v>
      </c>
      <c r="U22">
        <v>2017</v>
      </c>
      <c r="V22" t="s">
        <v>308</v>
      </c>
      <c r="W22" s="49">
        <v>16</v>
      </c>
      <c r="X22" s="43">
        <v>1</v>
      </c>
      <c r="Y22" s="43"/>
      <c r="Z22" s="43"/>
      <c r="AA22" s="43"/>
      <c r="AB22" s="43"/>
      <c r="AC22" s="43"/>
      <c r="AD22" s="43">
        <v>2</v>
      </c>
      <c r="AE22" s="43">
        <v>1</v>
      </c>
      <c r="AF22" s="43">
        <v>1</v>
      </c>
      <c r="AG22" s="43"/>
      <c r="AH22" s="43"/>
      <c r="AI22" s="43">
        <v>1</v>
      </c>
    </row>
    <row r="23" spans="1:35" x14ac:dyDescent="0.3">
      <c r="A23" s="4">
        <v>18</v>
      </c>
      <c r="B23" s="5">
        <v>43002</v>
      </c>
      <c r="C23" s="4" t="s">
        <v>133</v>
      </c>
      <c r="D23" s="4" t="s">
        <v>132</v>
      </c>
      <c r="E23" s="4" t="s">
        <v>10</v>
      </c>
      <c r="F23" s="6">
        <v>0.16589120370370369</v>
      </c>
      <c r="I23" s="38" t="s">
        <v>39</v>
      </c>
      <c r="J23">
        <v>181</v>
      </c>
      <c r="L23" s="42" t="s">
        <v>493</v>
      </c>
      <c r="M23" t="s">
        <v>12</v>
      </c>
      <c r="O23" s="1" t="s">
        <v>27</v>
      </c>
      <c r="P23" s="56">
        <f>COUNTIFS($F$6:$F$410,"&gt;=4:00:00",$F$6:$F$410,"&lt;=06:09:59")</f>
        <v>91</v>
      </c>
      <c r="Q23" s="41">
        <f t="shared" si="1"/>
        <v>0.50276243093922657</v>
      </c>
      <c r="S23">
        <v>24</v>
      </c>
      <c r="T23" t="s">
        <v>115</v>
      </c>
      <c r="U23">
        <v>2017</v>
      </c>
      <c r="V23" t="s">
        <v>307</v>
      </c>
      <c r="W23" s="49">
        <v>17</v>
      </c>
      <c r="X23" s="43"/>
      <c r="Y23" s="43"/>
      <c r="Z23" s="43"/>
      <c r="AA23" s="43"/>
      <c r="AB23" s="43"/>
      <c r="AC23" s="43"/>
      <c r="AD23" s="43">
        <v>2</v>
      </c>
      <c r="AE23" s="43"/>
      <c r="AF23" s="43"/>
      <c r="AG23" s="43"/>
      <c r="AH23" s="43"/>
      <c r="AI23" s="43">
        <v>1</v>
      </c>
    </row>
    <row r="24" spans="1:35" x14ac:dyDescent="0.3">
      <c r="A24" s="4">
        <v>19</v>
      </c>
      <c r="B24" s="5">
        <v>43030</v>
      </c>
      <c r="C24" s="4" t="s">
        <v>165</v>
      </c>
      <c r="D24" s="4" t="s">
        <v>132</v>
      </c>
      <c r="E24" s="4" t="s">
        <v>10</v>
      </c>
      <c r="F24" s="6">
        <v>0.16894675925925925</v>
      </c>
      <c r="I24" s="38"/>
      <c r="L24" s="38">
        <v>1</v>
      </c>
      <c r="M24">
        <v>5</v>
      </c>
      <c r="O24" s="1"/>
      <c r="P24" s="1">
        <f>SUBTOTAL(109,Tabel225[Antal])</f>
        <v>181</v>
      </c>
      <c r="Q24" s="30"/>
      <c r="S24">
        <v>22</v>
      </c>
      <c r="T24" t="s">
        <v>116</v>
      </c>
      <c r="U24">
        <v>2017</v>
      </c>
      <c r="V24" t="s">
        <v>307</v>
      </c>
      <c r="W24" s="49">
        <v>18</v>
      </c>
      <c r="X24" s="43"/>
      <c r="Y24" s="43"/>
      <c r="Z24" s="43"/>
      <c r="AA24" s="43">
        <v>1</v>
      </c>
      <c r="AB24" s="43"/>
      <c r="AC24" s="43"/>
      <c r="AD24" s="43"/>
      <c r="AE24" s="43"/>
      <c r="AF24" s="43">
        <v>1</v>
      </c>
      <c r="AG24" s="43"/>
      <c r="AH24" s="43">
        <v>1</v>
      </c>
      <c r="AI24" s="43">
        <v>1</v>
      </c>
    </row>
    <row r="25" spans="1:35" x14ac:dyDescent="0.3">
      <c r="A25" s="4">
        <v>20</v>
      </c>
      <c r="B25" s="5">
        <v>43058</v>
      </c>
      <c r="C25" s="4" t="s">
        <v>137</v>
      </c>
      <c r="D25" s="4" t="s">
        <v>296</v>
      </c>
      <c r="E25" s="4" t="s">
        <v>10</v>
      </c>
      <c r="F25" s="6">
        <v>0.16770833333333335</v>
      </c>
      <c r="I25" s="38"/>
      <c r="L25" s="38">
        <v>2</v>
      </c>
      <c r="M25">
        <v>6</v>
      </c>
      <c r="S25">
        <v>19</v>
      </c>
      <c r="T25" t="s">
        <v>136</v>
      </c>
      <c r="U25">
        <v>2017</v>
      </c>
      <c r="V25" t="s">
        <v>307</v>
      </c>
      <c r="W25" s="49">
        <v>19</v>
      </c>
      <c r="X25" s="43"/>
      <c r="Y25" s="43">
        <v>1</v>
      </c>
      <c r="Z25" s="43"/>
      <c r="AA25" s="43">
        <v>1</v>
      </c>
      <c r="AB25" s="43">
        <v>2</v>
      </c>
      <c r="AC25" s="43">
        <v>1</v>
      </c>
      <c r="AD25" s="43"/>
      <c r="AE25" s="43"/>
      <c r="AF25" s="43">
        <v>1</v>
      </c>
      <c r="AG25" s="43"/>
      <c r="AH25" s="43">
        <v>1</v>
      </c>
      <c r="AI25" s="43">
        <v>1</v>
      </c>
    </row>
    <row r="26" spans="1:35" x14ac:dyDescent="0.3">
      <c r="A26" s="4">
        <v>21</v>
      </c>
      <c r="B26" s="5">
        <v>43072</v>
      </c>
      <c r="C26" s="4" t="s">
        <v>139</v>
      </c>
      <c r="D26" s="4" t="s">
        <v>78</v>
      </c>
      <c r="E26" s="4" t="s">
        <v>10</v>
      </c>
      <c r="F26" s="6">
        <v>0.16738425925925926</v>
      </c>
      <c r="L26" s="38">
        <v>3</v>
      </c>
      <c r="M26">
        <v>9</v>
      </c>
      <c r="S26">
        <v>3</v>
      </c>
      <c r="T26" t="s">
        <v>117</v>
      </c>
      <c r="U26">
        <v>2017</v>
      </c>
      <c r="V26" t="s">
        <v>307</v>
      </c>
      <c r="W26" s="49">
        <v>20</v>
      </c>
      <c r="X26" s="43"/>
      <c r="Y26" s="43">
        <v>2</v>
      </c>
      <c r="Z26" s="43"/>
      <c r="AA26" s="43"/>
      <c r="AB26" s="43"/>
      <c r="AC26" s="43">
        <v>1</v>
      </c>
      <c r="AD26" s="43">
        <v>1</v>
      </c>
      <c r="AE26" s="43"/>
      <c r="AF26" s="43"/>
      <c r="AG26" s="43"/>
      <c r="AH26" s="43">
        <v>1</v>
      </c>
      <c r="AI26" s="43"/>
    </row>
    <row r="27" spans="1:35" x14ac:dyDescent="0.3">
      <c r="A27" s="4">
        <v>22</v>
      </c>
      <c r="B27" s="5">
        <v>43086</v>
      </c>
      <c r="C27" s="4" t="s">
        <v>143</v>
      </c>
      <c r="D27" s="4" t="s">
        <v>146</v>
      </c>
      <c r="E27" s="4" t="s">
        <v>10</v>
      </c>
      <c r="F27" s="6">
        <v>0.17055555555555557</v>
      </c>
      <c r="I27" s="42" t="s">
        <v>106</v>
      </c>
      <c r="J27" t="s">
        <v>12</v>
      </c>
      <c r="L27" s="38">
        <v>4</v>
      </c>
      <c r="M27">
        <v>7</v>
      </c>
      <c r="O27" s="1"/>
      <c r="P27" s="1"/>
      <c r="S27">
        <v>17</v>
      </c>
      <c r="T27" t="s">
        <v>117</v>
      </c>
      <c r="U27">
        <v>2017</v>
      </c>
      <c r="V27" t="s">
        <v>307</v>
      </c>
      <c r="W27" s="49">
        <v>21</v>
      </c>
      <c r="X27" s="43"/>
      <c r="Y27" s="43"/>
      <c r="Z27" s="43"/>
      <c r="AA27" s="43"/>
      <c r="AB27" s="43"/>
      <c r="AC27" s="43"/>
      <c r="AD27" s="43"/>
      <c r="AE27" s="43">
        <v>1</v>
      </c>
      <c r="AF27" s="43"/>
      <c r="AG27" s="43">
        <v>1</v>
      </c>
      <c r="AH27" s="43">
        <v>1</v>
      </c>
      <c r="AI27" s="43"/>
    </row>
    <row r="28" spans="1:35" x14ac:dyDescent="0.3">
      <c r="A28" s="4">
        <v>23</v>
      </c>
      <c r="B28" s="5">
        <v>43099</v>
      </c>
      <c r="C28" s="4" t="s">
        <v>147</v>
      </c>
      <c r="D28" s="4" t="s">
        <v>38</v>
      </c>
      <c r="E28" s="4" t="s">
        <v>10</v>
      </c>
      <c r="F28" s="6">
        <v>0.17923611111111112</v>
      </c>
      <c r="I28" s="38">
        <v>2015</v>
      </c>
      <c r="J28">
        <v>3</v>
      </c>
      <c r="L28" s="38">
        <v>5</v>
      </c>
      <c r="M28">
        <v>4</v>
      </c>
      <c r="O28" s="1"/>
      <c r="P28" s="1"/>
      <c r="Q28" s="1"/>
      <c r="S28">
        <v>30</v>
      </c>
      <c r="T28" t="s">
        <v>117</v>
      </c>
      <c r="U28">
        <v>2017</v>
      </c>
      <c r="V28" t="s">
        <v>308</v>
      </c>
      <c r="W28" s="49">
        <v>22</v>
      </c>
      <c r="X28" s="43">
        <v>1</v>
      </c>
      <c r="Y28" s="43"/>
      <c r="Z28" s="43"/>
      <c r="AA28" s="43">
        <v>2</v>
      </c>
      <c r="AB28" s="43">
        <v>1</v>
      </c>
      <c r="AC28" s="43"/>
      <c r="AD28" s="43">
        <v>1</v>
      </c>
      <c r="AE28" s="43">
        <v>1</v>
      </c>
      <c r="AF28" s="43"/>
      <c r="AG28" s="43">
        <v>1</v>
      </c>
      <c r="AH28" s="43"/>
      <c r="AI28" s="43"/>
    </row>
    <row r="29" spans="1:35" x14ac:dyDescent="0.3">
      <c r="A29" s="4">
        <v>24</v>
      </c>
      <c r="B29" s="5">
        <v>43114</v>
      </c>
      <c r="C29" s="4" t="s">
        <v>76</v>
      </c>
      <c r="D29" s="4" t="s">
        <v>56</v>
      </c>
      <c r="E29" s="4" t="s">
        <v>10</v>
      </c>
      <c r="F29" s="6">
        <v>0.17299768518518518</v>
      </c>
      <c r="I29" s="38">
        <v>2016</v>
      </c>
      <c r="J29">
        <v>6</v>
      </c>
      <c r="L29" s="38">
        <v>6</v>
      </c>
      <c r="M29">
        <v>4</v>
      </c>
      <c r="S29">
        <v>14</v>
      </c>
      <c r="T29" t="s">
        <v>107</v>
      </c>
      <c r="U29">
        <v>2018</v>
      </c>
      <c r="V29" t="s">
        <v>307</v>
      </c>
      <c r="W29" s="49">
        <v>23</v>
      </c>
      <c r="X29" s="43">
        <v>1</v>
      </c>
      <c r="Y29" s="43">
        <v>2</v>
      </c>
      <c r="Z29" s="43"/>
      <c r="AA29" s="43">
        <v>1</v>
      </c>
      <c r="AB29" s="43"/>
      <c r="AC29" s="43">
        <v>2</v>
      </c>
      <c r="AD29" s="43"/>
      <c r="AE29" s="43"/>
      <c r="AF29" s="43">
        <v>1</v>
      </c>
      <c r="AG29" s="43">
        <v>2</v>
      </c>
      <c r="AH29" s="43"/>
      <c r="AI29" s="43">
        <v>2</v>
      </c>
    </row>
    <row r="30" spans="1:35" x14ac:dyDescent="0.3">
      <c r="A30" s="4">
        <v>25</v>
      </c>
      <c r="B30" s="5">
        <v>43127</v>
      </c>
      <c r="C30" s="4" t="s">
        <v>75</v>
      </c>
      <c r="D30" s="4" t="s">
        <v>275</v>
      </c>
      <c r="E30" s="4" t="s">
        <v>10</v>
      </c>
      <c r="F30" s="6">
        <v>0.17024305555555555</v>
      </c>
      <c r="I30" s="38">
        <v>2017</v>
      </c>
      <c r="J30">
        <v>14</v>
      </c>
      <c r="L30" s="38">
        <v>7</v>
      </c>
      <c r="M30">
        <v>5</v>
      </c>
      <c r="S30">
        <v>27</v>
      </c>
      <c r="T30" t="s">
        <v>107</v>
      </c>
      <c r="U30">
        <v>2018</v>
      </c>
      <c r="V30" t="s">
        <v>308</v>
      </c>
      <c r="W30" s="49">
        <v>24</v>
      </c>
      <c r="X30" s="43"/>
      <c r="Y30" s="43">
        <v>1</v>
      </c>
      <c r="Z30" s="43">
        <v>1</v>
      </c>
      <c r="AA30" s="43">
        <v>1</v>
      </c>
      <c r="AB30" s="43">
        <v>2</v>
      </c>
      <c r="AC30" s="43"/>
      <c r="AD30" s="43">
        <v>1</v>
      </c>
      <c r="AE30" s="43">
        <v>1</v>
      </c>
      <c r="AF30" s="43">
        <v>2</v>
      </c>
      <c r="AG30" s="43"/>
      <c r="AH30" s="43"/>
      <c r="AI30" s="43"/>
    </row>
    <row r="31" spans="1:35" x14ac:dyDescent="0.3">
      <c r="A31" s="4">
        <v>26</v>
      </c>
      <c r="B31" s="5">
        <v>43141</v>
      </c>
      <c r="C31" s="4" t="s">
        <v>151</v>
      </c>
      <c r="D31" s="4" t="s">
        <v>38</v>
      </c>
      <c r="E31" s="4" t="s">
        <v>10</v>
      </c>
      <c r="F31" s="6">
        <v>0.16619212962962962</v>
      </c>
      <c r="I31" s="38">
        <v>2018</v>
      </c>
      <c r="J31">
        <v>20</v>
      </c>
      <c r="L31" s="38">
        <v>8</v>
      </c>
      <c r="M31">
        <v>5</v>
      </c>
      <c r="S31">
        <v>10</v>
      </c>
      <c r="T31" t="s">
        <v>108</v>
      </c>
      <c r="U31">
        <v>2018</v>
      </c>
      <c r="V31" t="s">
        <v>308</v>
      </c>
      <c r="W31" s="49">
        <v>25</v>
      </c>
      <c r="X31" s="43"/>
      <c r="Y31" s="43">
        <v>2</v>
      </c>
      <c r="Z31" s="43">
        <v>1</v>
      </c>
      <c r="AA31" s="43">
        <v>1</v>
      </c>
      <c r="AB31" s="43"/>
      <c r="AC31" s="43"/>
      <c r="AD31" s="43"/>
      <c r="AE31" s="43">
        <v>1</v>
      </c>
      <c r="AF31" s="43">
        <v>1</v>
      </c>
      <c r="AG31" s="43">
        <v>1</v>
      </c>
      <c r="AH31" s="43">
        <v>1</v>
      </c>
      <c r="AI31" s="43"/>
    </row>
    <row r="32" spans="1:35" x14ac:dyDescent="0.3">
      <c r="A32" s="4">
        <v>27</v>
      </c>
      <c r="B32" s="5">
        <v>43155</v>
      </c>
      <c r="C32" s="4" t="s">
        <v>155</v>
      </c>
      <c r="D32" s="4" t="s">
        <v>276</v>
      </c>
      <c r="E32" s="4" t="s">
        <v>10</v>
      </c>
      <c r="F32" s="6">
        <v>0.16332175925925926</v>
      </c>
      <c r="I32" s="38">
        <v>2019</v>
      </c>
      <c r="J32">
        <v>16</v>
      </c>
      <c r="L32" s="38">
        <v>9</v>
      </c>
      <c r="M32">
        <v>5</v>
      </c>
      <c r="S32">
        <v>24</v>
      </c>
      <c r="T32" t="s">
        <v>108</v>
      </c>
      <c r="U32">
        <v>2018</v>
      </c>
      <c r="V32" t="s">
        <v>308</v>
      </c>
      <c r="W32" s="49">
        <v>26</v>
      </c>
      <c r="X32" s="43"/>
      <c r="Y32" s="43"/>
      <c r="Z32" s="43">
        <v>2</v>
      </c>
      <c r="AA32" s="43"/>
      <c r="AB32" s="43">
        <v>1</v>
      </c>
      <c r="AC32" s="43">
        <v>1</v>
      </c>
      <c r="AD32" s="43"/>
      <c r="AE32" s="43">
        <v>1</v>
      </c>
      <c r="AF32" s="43"/>
      <c r="AG32" s="43">
        <v>1</v>
      </c>
      <c r="AH32" s="43"/>
      <c r="AI32" s="43"/>
    </row>
    <row r="33" spans="1:36" x14ac:dyDescent="0.3">
      <c r="A33" s="4">
        <v>28</v>
      </c>
      <c r="B33" s="5">
        <v>43169</v>
      </c>
      <c r="C33" s="4" t="s">
        <v>168</v>
      </c>
      <c r="D33" s="4" t="s">
        <v>97</v>
      </c>
      <c r="E33" s="4" t="s">
        <v>10</v>
      </c>
      <c r="F33" s="6">
        <v>0.16545138888888888</v>
      </c>
      <c r="I33" s="38">
        <v>2020</v>
      </c>
      <c r="J33">
        <v>23</v>
      </c>
      <c r="L33" s="38">
        <v>10</v>
      </c>
      <c r="M33">
        <v>5</v>
      </c>
      <c r="S33">
        <v>10</v>
      </c>
      <c r="T33" t="s">
        <v>109</v>
      </c>
      <c r="U33">
        <v>2018</v>
      </c>
      <c r="V33" t="s">
        <v>308</v>
      </c>
      <c r="W33" s="49">
        <v>27</v>
      </c>
      <c r="X33" s="43">
        <v>1</v>
      </c>
      <c r="Y33" s="43"/>
      <c r="Z33" s="43">
        <v>1</v>
      </c>
      <c r="AA33" s="43"/>
      <c r="AB33" s="43"/>
      <c r="AC33" s="43">
        <v>1</v>
      </c>
      <c r="AD33" s="43"/>
      <c r="AE33" s="43">
        <v>2</v>
      </c>
      <c r="AF33" s="43"/>
      <c r="AG33" s="43"/>
      <c r="AH33" s="43">
        <v>1</v>
      </c>
      <c r="AI33" s="43">
        <v>1</v>
      </c>
    </row>
    <row r="34" spans="1:36" x14ac:dyDescent="0.3">
      <c r="A34" s="4">
        <v>29</v>
      </c>
      <c r="B34" s="5">
        <v>43183</v>
      </c>
      <c r="C34" s="4" t="s">
        <v>171</v>
      </c>
      <c r="D34" s="4" t="s">
        <v>44</v>
      </c>
      <c r="E34" s="4" t="s">
        <v>10</v>
      </c>
      <c r="F34" s="6">
        <v>0.16322916666666668</v>
      </c>
      <c r="I34" s="38">
        <v>2021</v>
      </c>
      <c r="J34">
        <v>28</v>
      </c>
      <c r="L34" s="38">
        <v>11</v>
      </c>
      <c r="M34">
        <v>4</v>
      </c>
      <c r="S34">
        <v>24</v>
      </c>
      <c r="T34" t="s">
        <v>109</v>
      </c>
      <c r="U34">
        <v>2018</v>
      </c>
      <c r="V34" t="s">
        <v>308</v>
      </c>
      <c r="W34" s="49">
        <v>28</v>
      </c>
      <c r="X34" s="43"/>
      <c r="Y34" s="43"/>
      <c r="Z34" s="43">
        <v>1</v>
      </c>
      <c r="AA34" s="43"/>
      <c r="AB34" s="43"/>
      <c r="AC34" s="43"/>
      <c r="AD34" s="43"/>
      <c r="AE34" s="43"/>
      <c r="AF34" s="43"/>
      <c r="AG34" s="43"/>
      <c r="AH34" s="43">
        <v>2</v>
      </c>
      <c r="AI34" s="43">
        <v>1</v>
      </c>
    </row>
    <row r="35" spans="1:36" x14ac:dyDescent="0.3">
      <c r="A35" s="4">
        <v>30</v>
      </c>
      <c r="B35" s="5">
        <v>43198</v>
      </c>
      <c r="C35" s="4" t="s">
        <v>173</v>
      </c>
      <c r="D35" s="4" t="s">
        <v>22</v>
      </c>
      <c r="E35" s="4" t="s">
        <v>23</v>
      </c>
      <c r="F35" s="6">
        <v>0.16646990740740741</v>
      </c>
      <c r="I35" s="38">
        <v>2022</v>
      </c>
      <c r="J35">
        <v>48</v>
      </c>
      <c r="L35" s="38">
        <v>12</v>
      </c>
      <c r="M35">
        <v>3</v>
      </c>
      <c r="S35">
        <v>8</v>
      </c>
      <c r="T35" t="s">
        <v>110</v>
      </c>
      <c r="U35">
        <v>2018</v>
      </c>
      <c r="V35" t="s">
        <v>307</v>
      </c>
      <c r="W35" s="49">
        <v>29</v>
      </c>
      <c r="X35" s="43">
        <v>2</v>
      </c>
      <c r="Y35" s="43"/>
      <c r="Z35" s="43"/>
      <c r="AA35" s="43"/>
      <c r="AB35" s="43"/>
      <c r="AC35" s="43"/>
      <c r="AD35" s="43"/>
      <c r="AE35" s="43"/>
      <c r="AF35" s="43">
        <v>1</v>
      </c>
      <c r="AG35" s="43"/>
      <c r="AH35" s="43"/>
      <c r="AI35" s="43">
        <v>1</v>
      </c>
    </row>
    <row r="36" spans="1:36" x14ac:dyDescent="0.3">
      <c r="A36" s="4">
        <v>31</v>
      </c>
      <c r="B36" s="5">
        <v>43212</v>
      </c>
      <c r="C36" s="4" t="s">
        <v>174</v>
      </c>
      <c r="D36" s="4" t="s">
        <v>146</v>
      </c>
      <c r="E36" s="4" t="s">
        <v>10</v>
      </c>
      <c r="F36" s="6">
        <v>0.16872685185185185</v>
      </c>
      <c r="I36" s="38">
        <v>2023</v>
      </c>
      <c r="J36">
        <v>22</v>
      </c>
      <c r="L36" s="38">
        <v>13</v>
      </c>
      <c r="M36">
        <v>12</v>
      </c>
      <c r="S36">
        <v>22</v>
      </c>
      <c r="T36" t="s">
        <v>110</v>
      </c>
      <c r="U36">
        <v>2018</v>
      </c>
      <c r="V36" t="s">
        <v>307</v>
      </c>
      <c r="W36" s="49">
        <v>30</v>
      </c>
      <c r="X36" s="43">
        <v>1</v>
      </c>
      <c r="Y36" s="46"/>
      <c r="Z36" s="43"/>
      <c r="AA36" s="43"/>
      <c r="AB36" s="43"/>
      <c r="AC36" s="43"/>
      <c r="AD36" s="43">
        <v>2</v>
      </c>
      <c r="AE36" s="43"/>
      <c r="AF36" s="43"/>
      <c r="AG36" s="43">
        <v>1</v>
      </c>
      <c r="AH36" s="43">
        <v>1</v>
      </c>
      <c r="AI36" s="43">
        <v>1</v>
      </c>
    </row>
    <row r="37" spans="1:36" x14ac:dyDescent="0.3">
      <c r="A37" s="4">
        <v>32</v>
      </c>
      <c r="B37" s="5">
        <v>43230</v>
      </c>
      <c r="C37" s="4" t="s">
        <v>179</v>
      </c>
      <c r="D37" s="4" t="s">
        <v>224</v>
      </c>
      <c r="E37" s="4" t="s">
        <v>10</v>
      </c>
      <c r="F37" s="6">
        <v>0.19370370370370371</v>
      </c>
      <c r="I37" s="38" t="s">
        <v>39</v>
      </c>
      <c r="J37">
        <v>180</v>
      </c>
      <c r="L37" s="38">
        <v>14</v>
      </c>
      <c r="M37">
        <v>7</v>
      </c>
      <c r="S37">
        <v>10</v>
      </c>
      <c r="T37" t="s">
        <v>111</v>
      </c>
      <c r="U37">
        <v>2018</v>
      </c>
      <c r="V37" t="s">
        <v>312</v>
      </c>
      <c r="W37" s="49">
        <v>31</v>
      </c>
      <c r="X37" s="43"/>
      <c r="Y37" s="46"/>
      <c r="Z37" s="43">
        <v>1</v>
      </c>
      <c r="AA37" s="46"/>
      <c r="AB37" s="43">
        <v>1</v>
      </c>
      <c r="AC37" s="46"/>
      <c r="AD37" s="43"/>
      <c r="AE37" s="43"/>
      <c r="AF37" s="46"/>
      <c r="AG37" s="43">
        <v>1</v>
      </c>
      <c r="AH37" s="46"/>
      <c r="AI37" s="43">
        <v>1</v>
      </c>
    </row>
    <row r="38" spans="1:36" x14ac:dyDescent="0.3">
      <c r="A38" s="4">
        <v>33</v>
      </c>
      <c r="B38" s="5">
        <v>43239</v>
      </c>
      <c r="C38" s="4" t="s">
        <v>492</v>
      </c>
      <c r="D38" s="4" t="s">
        <v>257</v>
      </c>
      <c r="E38" s="4" t="s">
        <v>10</v>
      </c>
      <c r="F38" s="6">
        <v>0.16328703703703704</v>
      </c>
      <c r="L38" s="38">
        <v>15</v>
      </c>
      <c r="M38">
        <v>4</v>
      </c>
      <c r="S38">
        <v>19</v>
      </c>
      <c r="T38" t="s">
        <v>111</v>
      </c>
      <c r="U38">
        <v>2018</v>
      </c>
      <c r="V38" t="s">
        <v>308</v>
      </c>
      <c r="W38" s="49" t="s">
        <v>176</v>
      </c>
      <c r="X38" s="49">
        <f>SUM(X7:X37)</f>
        <v>11</v>
      </c>
      <c r="Y38" s="49">
        <f t="shared" ref="Y38:AI38" si="2">SUM(Y7:Y37)</f>
        <v>12</v>
      </c>
      <c r="Z38" s="49">
        <f t="shared" si="2"/>
        <v>14</v>
      </c>
      <c r="AA38" s="49">
        <f t="shared" si="2"/>
        <v>13</v>
      </c>
      <c r="AB38" s="49">
        <f t="shared" si="2"/>
        <v>17</v>
      </c>
      <c r="AC38" s="49">
        <f t="shared" si="2"/>
        <v>9</v>
      </c>
      <c r="AD38" s="49">
        <f t="shared" si="2"/>
        <v>26</v>
      </c>
      <c r="AE38" s="49">
        <f t="shared" si="2"/>
        <v>16</v>
      </c>
      <c r="AF38" s="49">
        <f t="shared" si="2"/>
        <v>11</v>
      </c>
      <c r="AG38" s="49">
        <f t="shared" si="2"/>
        <v>17</v>
      </c>
      <c r="AH38" s="49">
        <f t="shared" si="2"/>
        <v>18</v>
      </c>
      <c r="AI38" s="49">
        <f t="shared" si="2"/>
        <v>17</v>
      </c>
      <c r="AJ38" s="50">
        <f>SUM(X38:AI38)</f>
        <v>181</v>
      </c>
    </row>
    <row r="39" spans="1:36" x14ac:dyDescent="0.3">
      <c r="A39" s="4">
        <v>34</v>
      </c>
      <c r="B39" s="5">
        <v>43271</v>
      </c>
      <c r="C39" s="4" t="s">
        <v>217</v>
      </c>
      <c r="D39" s="4" t="s">
        <v>97</v>
      </c>
      <c r="E39" s="4" t="s">
        <v>10</v>
      </c>
      <c r="F39" s="6">
        <v>0.18041666666666667</v>
      </c>
      <c r="I39" s="42" t="s">
        <v>166</v>
      </c>
      <c r="J39" t="s">
        <v>12</v>
      </c>
      <c r="L39" s="38">
        <v>16</v>
      </c>
      <c r="M39">
        <v>6</v>
      </c>
      <c r="S39">
        <v>20</v>
      </c>
      <c r="T39" t="s">
        <v>112</v>
      </c>
      <c r="U39">
        <v>2018</v>
      </c>
      <c r="V39" t="s">
        <v>309</v>
      </c>
    </row>
    <row r="40" spans="1:36" x14ac:dyDescent="0.3">
      <c r="A40" s="4">
        <v>35</v>
      </c>
      <c r="B40" s="5">
        <v>43301</v>
      </c>
      <c r="C40" s="4" t="s">
        <v>303</v>
      </c>
      <c r="D40" s="4" t="s">
        <v>132</v>
      </c>
      <c r="E40" s="4" t="s">
        <v>10</v>
      </c>
      <c r="F40" s="6">
        <v>0.1666087962962963</v>
      </c>
      <c r="I40" s="38" t="s">
        <v>107</v>
      </c>
      <c r="J40">
        <v>11</v>
      </c>
      <c r="L40" s="38">
        <v>17</v>
      </c>
      <c r="M40">
        <v>3</v>
      </c>
      <c r="S40">
        <v>20</v>
      </c>
      <c r="T40" t="s">
        <v>113</v>
      </c>
      <c r="U40">
        <v>2018</v>
      </c>
      <c r="V40" t="s">
        <v>311</v>
      </c>
      <c r="X40" s="1"/>
      <c r="Y40" s="1"/>
    </row>
    <row r="41" spans="1:36" x14ac:dyDescent="0.3">
      <c r="A41" s="4">
        <v>36</v>
      </c>
      <c r="B41" s="5">
        <v>43324</v>
      </c>
      <c r="C41" s="4" t="s">
        <v>317</v>
      </c>
      <c r="D41" s="4" t="s">
        <v>73</v>
      </c>
      <c r="E41" s="4" t="s">
        <v>10</v>
      </c>
      <c r="F41" s="6">
        <v>0.16539351851851852</v>
      </c>
      <c r="I41" s="38" t="s">
        <v>108</v>
      </c>
      <c r="J41">
        <v>12</v>
      </c>
      <c r="L41" s="38">
        <v>18</v>
      </c>
      <c r="M41">
        <v>4</v>
      </c>
      <c r="S41">
        <v>12</v>
      </c>
      <c r="T41" t="s">
        <v>114</v>
      </c>
      <c r="U41">
        <v>2018</v>
      </c>
      <c r="V41" t="s">
        <v>307</v>
      </c>
      <c r="X41" s="1"/>
      <c r="Y41" s="1"/>
      <c r="Z41" s="1"/>
      <c r="AG41" t="s">
        <v>532</v>
      </c>
      <c r="AJ41" s="64">
        <f>COUNT(X7:AI37)</f>
        <v>151</v>
      </c>
    </row>
    <row r="42" spans="1:36" x14ac:dyDescent="0.3">
      <c r="A42" s="4">
        <v>37</v>
      </c>
      <c r="B42" s="5">
        <v>43359</v>
      </c>
      <c r="C42" s="4" t="s">
        <v>14</v>
      </c>
      <c r="D42" s="4" t="s">
        <v>15</v>
      </c>
      <c r="E42" s="4" t="s">
        <v>16</v>
      </c>
      <c r="F42" s="6">
        <v>0.16351851851851854</v>
      </c>
      <c r="I42" s="38" t="s">
        <v>109</v>
      </c>
      <c r="J42">
        <v>14</v>
      </c>
      <c r="L42" s="38">
        <v>19</v>
      </c>
      <c r="M42">
        <v>8</v>
      </c>
      <c r="S42">
        <v>16</v>
      </c>
      <c r="T42" t="s">
        <v>115</v>
      </c>
      <c r="U42">
        <v>2018</v>
      </c>
      <c r="V42" t="s">
        <v>307</v>
      </c>
    </row>
    <row r="43" spans="1:36" x14ac:dyDescent="0.3">
      <c r="A43" s="4">
        <v>38</v>
      </c>
      <c r="B43" s="5">
        <v>43366</v>
      </c>
      <c r="C43" s="4" t="s">
        <v>152</v>
      </c>
      <c r="D43" s="4" t="s">
        <v>244</v>
      </c>
      <c r="E43" s="4" t="s">
        <v>10</v>
      </c>
      <c r="F43" s="6">
        <v>0.17159722222222221</v>
      </c>
      <c r="I43" s="38" t="s">
        <v>110</v>
      </c>
      <c r="J43">
        <v>14</v>
      </c>
      <c r="L43" s="38">
        <v>20</v>
      </c>
      <c r="M43">
        <v>5</v>
      </c>
      <c r="S43">
        <v>23</v>
      </c>
      <c r="T43" t="s">
        <v>115</v>
      </c>
      <c r="U43">
        <v>2018</v>
      </c>
      <c r="V43" t="s">
        <v>307</v>
      </c>
    </row>
    <row r="44" spans="1:36" x14ac:dyDescent="0.3">
      <c r="A44" s="4">
        <v>39</v>
      </c>
      <c r="B44" s="5">
        <v>43386</v>
      </c>
      <c r="C44" s="4" t="s">
        <v>323</v>
      </c>
      <c r="D44" s="4" t="s">
        <v>282</v>
      </c>
      <c r="E44" s="4" t="s">
        <v>10</v>
      </c>
      <c r="F44" s="6">
        <v>0.16869212962962962</v>
      </c>
      <c r="I44" s="38" t="s">
        <v>111</v>
      </c>
      <c r="J44">
        <v>17</v>
      </c>
      <c r="L44" s="38">
        <v>21</v>
      </c>
      <c r="M44">
        <v>3</v>
      </c>
      <c r="S44">
        <v>13</v>
      </c>
      <c r="T44" t="s">
        <v>116</v>
      </c>
      <c r="U44">
        <v>2018</v>
      </c>
      <c r="V44" t="s">
        <v>308</v>
      </c>
    </row>
    <row r="45" spans="1:36" x14ac:dyDescent="0.3">
      <c r="A45" s="4">
        <v>40</v>
      </c>
      <c r="B45" s="5">
        <v>43394</v>
      </c>
      <c r="C45" s="4" t="s">
        <v>322</v>
      </c>
      <c r="D45" s="4" t="s">
        <v>185</v>
      </c>
      <c r="E45" s="4" t="s">
        <v>10</v>
      </c>
      <c r="F45" s="6">
        <v>0.1713773148148148</v>
      </c>
      <c r="I45" s="38" t="s">
        <v>112</v>
      </c>
      <c r="J45">
        <v>9</v>
      </c>
      <c r="L45" s="38">
        <v>22</v>
      </c>
      <c r="M45">
        <v>7</v>
      </c>
      <c r="S45">
        <v>21</v>
      </c>
      <c r="T45" t="s">
        <v>116</v>
      </c>
      <c r="U45">
        <v>2018</v>
      </c>
      <c r="V45" t="s">
        <v>307</v>
      </c>
    </row>
    <row r="46" spans="1:36" x14ac:dyDescent="0.3">
      <c r="A46" s="4">
        <v>41</v>
      </c>
      <c r="B46" s="5">
        <v>43408</v>
      </c>
      <c r="C46" s="4" t="s">
        <v>327</v>
      </c>
      <c r="D46" s="4" t="s">
        <v>328</v>
      </c>
      <c r="E46" s="4" t="s">
        <v>121</v>
      </c>
      <c r="F46" s="6">
        <v>0.17928240740740742</v>
      </c>
      <c r="I46" s="38" t="s">
        <v>113</v>
      </c>
      <c r="J46">
        <v>24</v>
      </c>
      <c r="L46" s="38">
        <v>23</v>
      </c>
      <c r="M46">
        <v>11</v>
      </c>
      <c r="S46">
        <v>4</v>
      </c>
      <c r="T46" t="s">
        <v>136</v>
      </c>
      <c r="U46">
        <v>2018</v>
      </c>
      <c r="V46" t="s">
        <v>307</v>
      </c>
    </row>
    <row r="47" spans="1:36" x14ac:dyDescent="0.3">
      <c r="A47" s="4">
        <v>42</v>
      </c>
      <c r="B47" s="5">
        <v>43432</v>
      </c>
      <c r="C47" s="4" t="s">
        <v>330</v>
      </c>
      <c r="D47" s="4" t="s">
        <v>246</v>
      </c>
      <c r="E47" s="4" t="s">
        <v>10</v>
      </c>
      <c r="F47" s="6">
        <v>0.1882638888888889</v>
      </c>
      <c r="I47" s="38" t="s">
        <v>114</v>
      </c>
      <c r="J47">
        <v>17</v>
      </c>
      <c r="L47" s="38">
        <v>24</v>
      </c>
      <c r="M47">
        <v>10</v>
      </c>
      <c r="S47">
        <v>28</v>
      </c>
      <c r="T47" t="s">
        <v>136</v>
      </c>
      <c r="U47">
        <v>2018</v>
      </c>
      <c r="V47" t="s">
        <v>309</v>
      </c>
    </row>
    <row r="48" spans="1:36" x14ac:dyDescent="0.3">
      <c r="A48" s="4">
        <v>43</v>
      </c>
      <c r="B48" s="5">
        <v>43463</v>
      </c>
      <c r="C48" s="4" t="s">
        <v>332</v>
      </c>
      <c r="D48" s="4" t="s">
        <v>78</v>
      </c>
      <c r="E48" s="4" t="s">
        <v>10</v>
      </c>
      <c r="F48" s="6">
        <v>0.17473379629629629</v>
      </c>
      <c r="I48" s="38" t="s">
        <v>115</v>
      </c>
      <c r="J48">
        <v>11</v>
      </c>
      <c r="L48" s="38">
        <v>25</v>
      </c>
      <c r="M48">
        <v>7</v>
      </c>
      <c r="S48">
        <v>29</v>
      </c>
      <c r="T48" t="s">
        <v>117</v>
      </c>
      <c r="U48">
        <v>2018</v>
      </c>
      <c r="V48" t="s">
        <v>308</v>
      </c>
    </row>
    <row r="49" spans="1:22" x14ac:dyDescent="0.3">
      <c r="A49" s="4">
        <v>44</v>
      </c>
      <c r="B49" s="5">
        <v>43516</v>
      </c>
      <c r="C49" s="4" t="s">
        <v>336</v>
      </c>
      <c r="D49" s="4" t="s">
        <v>97</v>
      </c>
      <c r="E49" s="4" t="s">
        <v>10</v>
      </c>
      <c r="F49" s="6">
        <v>0.16450231481481481</v>
      </c>
      <c r="I49" s="38" t="s">
        <v>116</v>
      </c>
      <c r="J49">
        <v>17</v>
      </c>
      <c r="K49" s="1"/>
      <c r="L49" s="38">
        <v>26</v>
      </c>
      <c r="M49">
        <v>6</v>
      </c>
      <c r="S49">
        <v>20</v>
      </c>
      <c r="T49" t="s">
        <v>108</v>
      </c>
      <c r="U49">
        <v>2019</v>
      </c>
      <c r="V49" t="s">
        <v>309</v>
      </c>
    </row>
    <row r="50" spans="1:22" x14ac:dyDescent="0.3">
      <c r="A50" s="4">
        <v>45</v>
      </c>
      <c r="B50" s="5">
        <v>43527</v>
      </c>
      <c r="C50" s="4" t="s">
        <v>184</v>
      </c>
      <c r="D50" s="4" t="s">
        <v>132</v>
      </c>
      <c r="E50" s="4" t="s">
        <v>10</v>
      </c>
      <c r="F50" s="6">
        <v>0.16657407407407407</v>
      </c>
      <c r="I50" s="38" t="s">
        <v>136</v>
      </c>
      <c r="J50">
        <v>18</v>
      </c>
      <c r="K50" s="1"/>
      <c r="L50" s="38">
        <v>27</v>
      </c>
      <c r="M50">
        <v>7</v>
      </c>
      <c r="S50">
        <v>3</v>
      </c>
      <c r="T50" t="s">
        <v>109</v>
      </c>
      <c r="U50">
        <v>2019</v>
      </c>
      <c r="V50" t="s">
        <v>307</v>
      </c>
    </row>
    <row r="51" spans="1:22" x14ac:dyDescent="0.3">
      <c r="A51" s="4">
        <v>46</v>
      </c>
      <c r="B51" s="5">
        <v>43555</v>
      </c>
      <c r="C51" s="4" t="s">
        <v>340</v>
      </c>
      <c r="D51" s="4" t="s">
        <v>290</v>
      </c>
      <c r="E51" s="4" t="s">
        <v>10</v>
      </c>
      <c r="F51" s="6">
        <v>0.16378472222222221</v>
      </c>
      <c r="I51" s="38" t="s">
        <v>117</v>
      </c>
      <c r="J51">
        <v>16</v>
      </c>
      <c r="L51" s="38">
        <v>28</v>
      </c>
      <c r="M51">
        <v>4</v>
      </c>
      <c r="S51">
        <v>31</v>
      </c>
      <c r="T51" t="s">
        <v>109</v>
      </c>
      <c r="U51">
        <v>2019</v>
      </c>
      <c r="V51" t="s">
        <v>307</v>
      </c>
    </row>
    <row r="52" spans="1:22" x14ac:dyDescent="0.3">
      <c r="A52" s="4">
        <v>47</v>
      </c>
      <c r="B52" s="5">
        <v>43573</v>
      </c>
      <c r="C52" s="4" t="s">
        <v>381</v>
      </c>
      <c r="D52" s="4" t="s">
        <v>146</v>
      </c>
      <c r="E52" s="4" t="s">
        <v>10</v>
      </c>
      <c r="F52" s="6">
        <v>0.16489583333333332</v>
      </c>
      <c r="I52" s="38" t="s">
        <v>39</v>
      </c>
      <c r="J52">
        <v>180</v>
      </c>
      <c r="L52" s="38">
        <v>29</v>
      </c>
      <c r="M52">
        <v>5</v>
      </c>
      <c r="S52">
        <v>18</v>
      </c>
      <c r="T52" t="s">
        <v>110</v>
      </c>
      <c r="U52">
        <v>2019</v>
      </c>
      <c r="V52" t="s">
        <v>312</v>
      </c>
    </row>
    <row r="53" spans="1:22" x14ac:dyDescent="0.3">
      <c r="A53" s="4">
        <v>48</v>
      </c>
      <c r="B53" s="5">
        <v>43577</v>
      </c>
      <c r="C53" s="4" t="s">
        <v>168</v>
      </c>
      <c r="D53" s="4" t="s">
        <v>97</v>
      </c>
      <c r="E53" s="4" t="s">
        <v>10</v>
      </c>
      <c r="F53" s="6">
        <v>0.16562499999999999</v>
      </c>
      <c r="I53" s="1"/>
      <c r="J53" s="1"/>
      <c r="L53" s="38">
        <v>30</v>
      </c>
      <c r="M53">
        <v>5</v>
      </c>
      <c r="S53">
        <v>22</v>
      </c>
      <c r="T53" t="s">
        <v>110</v>
      </c>
      <c r="U53">
        <v>2019</v>
      </c>
      <c r="V53" t="s">
        <v>307</v>
      </c>
    </row>
    <row r="54" spans="1:22" x14ac:dyDescent="0.3">
      <c r="A54" s="4">
        <v>49</v>
      </c>
      <c r="B54" s="5">
        <v>43590</v>
      </c>
      <c r="C54" s="4" t="s">
        <v>385</v>
      </c>
      <c r="D54" s="4" t="s">
        <v>268</v>
      </c>
      <c r="E54" s="4" t="s">
        <v>10</v>
      </c>
      <c r="F54" s="6">
        <v>0.16545138888888888</v>
      </c>
      <c r="I54" s="1"/>
      <c r="J54" s="1"/>
      <c r="L54" s="38">
        <v>31</v>
      </c>
      <c r="M54">
        <v>4</v>
      </c>
      <c r="S54">
        <v>5</v>
      </c>
      <c r="T54" t="s">
        <v>111</v>
      </c>
      <c r="U54">
        <v>2019</v>
      </c>
      <c r="V54" t="s">
        <v>307</v>
      </c>
    </row>
    <row r="55" spans="1:22" x14ac:dyDescent="0.3">
      <c r="A55" s="4">
        <v>50</v>
      </c>
      <c r="B55" s="5">
        <v>43604</v>
      </c>
      <c r="C55" s="4" t="s">
        <v>8</v>
      </c>
      <c r="D55" s="4" t="s">
        <v>9</v>
      </c>
      <c r="E55" s="4" t="s">
        <v>10</v>
      </c>
      <c r="F55" s="6">
        <v>0.15481481481481482</v>
      </c>
      <c r="L55" s="38" t="s">
        <v>39</v>
      </c>
      <c r="M55">
        <v>180</v>
      </c>
      <c r="S55">
        <v>19</v>
      </c>
      <c r="T55" t="s">
        <v>111</v>
      </c>
      <c r="U55">
        <v>2019</v>
      </c>
      <c r="V55" t="s">
        <v>307</v>
      </c>
    </row>
    <row r="56" spans="1:22" x14ac:dyDescent="0.3">
      <c r="A56" s="4">
        <v>51</v>
      </c>
      <c r="B56" s="5">
        <v>43639</v>
      </c>
      <c r="C56" s="4" t="s">
        <v>394</v>
      </c>
      <c r="D56" s="4" t="s">
        <v>395</v>
      </c>
      <c r="E56" s="4" t="s">
        <v>16</v>
      </c>
      <c r="F56" s="6">
        <v>0.15737268518518518</v>
      </c>
      <c r="S56">
        <v>23</v>
      </c>
      <c r="T56" t="s">
        <v>112</v>
      </c>
      <c r="U56">
        <v>2019</v>
      </c>
      <c r="V56" t="s">
        <v>307</v>
      </c>
    </row>
    <row r="57" spans="1:22" x14ac:dyDescent="0.3">
      <c r="A57" s="4">
        <v>52</v>
      </c>
      <c r="B57" s="5">
        <v>43660</v>
      </c>
      <c r="C57" s="4" t="s">
        <v>527</v>
      </c>
      <c r="D57" s="4" t="s">
        <v>279</v>
      </c>
      <c r="E57" s="4" t="s">
        <v>10</v>
      </c>
      <c r="F57" s="6">
        <v>0.19414351851851852</v>
      </c>
      <c r="S57">
        <v>17</v>
      </c>
      <c r="T57" t="s">
        <v>113</v>
      </c>
      <c r="U57">
        <v>2019</v>
      </c>
      <c r="V57" t="s">
        <v>307</v>
      </c>
    </row>
    <row r="58" spans="1:22" x14ac:dyDescent="0.3">
      <c r="A58" s="4">
        <v>53</v>
      </c>
      <c r="B58" s="5">
        <v>43671</v>
      </c>
      <c r="C58" s="4" t="s">
        <v>93</v>
      </c>
      <c r="D58" s="4" t="s">
        <v>94</v>
      </c>
      <c r="E58" s="4" t="s">
        <v>10</v>
      </c>
      <c r="F58" s="6">
        <v>0.17899305555555556</v>
      </c>
      <c r="S58">
        <v>24</v>
      </c>
      <c r="T58" t="s">
        <v>113</v>
      </c>
      <c r="U58">
        <v>2019</v>
      </c>
      <c r="V58" t="s">
        <v>309</v>
      </c>
    </row>
    <row r="59" spans="1:22" x14ac:dyDescent="0.3">
      <c r="A59" s="4">
        <v>54</v>
      </c>
      <c r="B59" s="5">
        <v>43681</v>
      </c>
      <c r="C59" s="4" t="s">
        <v>317</v>
      </c>
      <c r="D59" s="4" t="s">
        <v>73</v>
      </c>
      <c r="E59" s="4" t="s">
        <v>10</v>
      </c>
      <c r="F59" s="6">
        <v>0.17173611111111112</v>
      </c>
      <c r="S59">
        <v>4</v>
      </c>
      <c r="T59" t="s">
        <v>114</v>
      </c>
      <c r="U59">
        <v>2019</v>
      </c>
      <c r="V59" t="s">
        <v>307</v>
      </c>
    </row>
    <row r="60" spans="1:22" x14ac:dyDescent="0.3">
      <c r="A60" s="4">
        <v>55</v>
      </c>
      <c r="B60" s="5">
        <v>43701</v>
      </c>
      <c r="C60" s="4" t="s">
        <v>306</v>
      </c>
      <c r="D60" s="4" t="s">
        <v>299</v>
      </c>
      <c r="E60" s="4" t="s">
        <v>10</v>
      </c>
      <c r="F60" s="6">
        <v>0.15770833333333334</v>
      </c>
      <c r="S60">
        <v>24</v>
      </c>
      <c r="T60" t="s">
        <v>114</v>
      </c>
      <c r="U60">
        <v>2019</v>
      </c>
      <c r="V60" t="s">
        <v>308</v>
      </c>
    </row>
    <row r="61" spans="1:22" x14ac:dyDescent="0.3">
      <c r="A61" s="4">
        <v>56</v>
      </c>
      <c r="B61" s="5">
        <v>43715</v>
      </c>
      <c r="C61" s="4" t="s">
        <v>426</v>
      </c>
      <c r="D61" s="4" t="s">
        <v>236</v>
      </c>
      <c r="E61" s="4" t="s">
        <v>10</v>
      </c>
      <c r="F61" s="6">
        <v>0.17815972222222221</v>
      </c>
      <c r="S61">
        <v>7</v>
      </c>
      <c r="T61" t="s">
        <v>115</v>
      </c>
      <c r="U61">
        <v>2019</v>
      </c>
      <c r="V61" t="s">
        <v>308</v>
      </c>
    </row>
    <row r="62" spans="1:22" x14ac:dyDescent="0.3">
      <c r="A62" s="4">
        <v>57</v>
      </c>
      <c r="B62" s="5">
        <v>43744</v>
      </c>
      <c r="C62" s="4" t="s">
        <v>468</v>
      </c>
      <c r="D62" s="4" t="s">
        <v>276</v>
      </c>
      <c r="E62" s="4" t="s">
        <v>10</v>
      </c>
      <c r="F62" s="6">
        <v>0.1640625</v>
      </c>
      <c r="S62">
        <v>6</v>
      </c>
      <c r="T62" t="s">
        <v>116</v>
      </c>
      <c r="U62">
        <v>2019</v>
      </c>
      <c r="V62" t="s">
        <v>307</v>
      </c>
    </row>
    <row r="63" spans="1:22" x14ac:dyDescent="0.3">
      <c r="A63" s="4">
        <v>58</v>
      </c>
      <c r="B63" s="5">
        <v>43751</v>
      </c>
      <c r="C63" s="4" t="s">
        <v>469</v>
      </c>
      <c r="D63" s="4" t="s">
        <v>470</v>
      </c>
      <c r="E63" s="4" t="s">
        <v>471</v>
      </c>
      <c r="F63" s="6">
        <v>0.16255787037037037</v>
      </c>
      <c r="S63">
        <v>13</v>
      </c>
      <c r="T63" t="s">
        <v>116</v>
      </c>
      <c r="U63">
        <v>2019</v>
      </c>
      <c r="V63" t="s">
        <v>307</v>
      </c>
    </row>
    <row r="64" spans="1:22" x14ac:dyDescent="0.3">
      <c r="A64" s="4">
        <v>59</v>
      </c>
      <c r="B64" s="5">
        <v>43772</v>
      </c>
      <c r="C64" s="4" t="s">
        <v>474</v>
      </c>
      <c r="D64" s="4" t="s">
        <v>241</v>
      </c>
      <c r="E64" s="4" t="s">
        <v>10</v>
      </c>
      <c r="F64" s="6">
        <v>0.17150462962962965</v>
      </c>
      <c r="S64">
        <v>3</v>
      </c>
      <c r="T64" t="s">
        <v>136</v>
      </c>
      <c r="U64">
        <v>2019</v>
      </c>
      <c r="V64" t="s">
        <v>307</v>
      </c>
    </row>
    <row r="65" spans="1:22" x14ac:dyDescent="0.3">
      <c r="A65" s="4">
        <v>60</v>
      </c>
      <c r="B65" s="5">
        <v>43884</v>
      </c>
      <c r="C65" s="4" t="s">
        <v>491</v>
      </c>
      <c r="D65" s="4" t="s">
        <v>9</v>
      </c>
      <c r="E65" s="4" t="s">
        <v>10</v>
      </c>
      <c r="F65" s="6">
        <v>0.16614583333333333</v>
      </c>
      <c r="S65">
        <v>23</v>
      </c>
      <c r="T65" t="s">
        <v>108</v>
      </c>
      <c r="U65">
        <v>2020</v>
      </c>
      <c r="V65" t="s">
        <v>307</v>
      </c>
    </row>
    <row r="66" spans="1:22" x14ac:dyDescent="0.3">
      <c r="A66" s="4">
        <v>61</v>
      </c>
      <c r="B66" s="5">
        <v>43898</v>
      </c>
      <c r="C66" s="4" t="s">
        <v>494</v>
      </c>
      <c r="D66" s="4" t="s">
        <v>249</v>
      </c>
      <c r="E66" s="4" t="s">
        <v>10</v>
      </c>
      <c r="F66" s="6">
        <v>0.17935185185185185</v>
      </c>
      <c r="S66">
        <v>8</v>
      </c>
      <c r="T66" t="s">
        <v>109</v>
      </c>
      <c r="U66">
        <v>2020</v>
      </c>
      <c r="V66" t="s">
        <v>307</v>
      </c>
    </row>
    <row r="67" spans="1:22" x14ac:dyDescent="0.3">
      <c r="A67" s="4">
        <v>62</v>
      </c>
      <c r="B67" s="5">
        <v>43982</v>
      </c>
      <c r="C67" s="4" t="s">
        <v>150</v>
      </c>
      <c r="D67" s="4" t="s">
        <v>97</v>
      </c>
      <c r="E67" s="4" t="s">
        <v>10</v>
      </c>
      <c r="F67" s="6">
        <v>0.17672453703703703</v>
      </c>
      <c r="S67">
        <v>31</v>
      </c>
      <c r="T67" t="s">
        <v>111</v>
      </c>
      <c r="U67">
        <v>2020</v>
      </c>
      <c r="V67" t="s">
        <v>307</v>
      </c>
    </row>
    <row r="68" spans="1:22" x14ac:dyDescent="0.3">
      <c r="A68" s="4">
        <v>63</v>
      </c>
      <c r="B68" s="5">
        <v>43996</v>
      </c>
      <c r="C68" s="4" t="s">
        <v>150</v>
      </c>
      <c r="D68" s="4" t="s">
        <v>97</v>
      </c>
      <c r="E68" s="4" t="s">
        <v>10</v>
      </c>
      <c r="F68" s="6">
        <v>0.17157407407407407</v>
      </c>
      <c r="S68">
        <v>14</v>
      </c>
      <c r="T68" t="s">
        <v>112</v>
      </c>
      <c r="U68">
        <v>2020</v>
      </c>
      <c r="V68" t="s">
        <v>307</v>
      </c>
    </row>
    <row r="69" spans="1:22" x14ac:dyDescent="0.3">
      <c r="A69" s="4">
        <v>64</v>
      </c>
      <c r="B69" s="5">
        <v>44009</v>
      </c>
      <c r="C69" s="4" t="s">
        <v>498</v>
      </c>
      <c r="D69" s="4" t="s">
        <v>267</v>
      </c>
      <c r="E69" s="4" t="s">
        <v>10</v>
      </c>
      <c r="F69" s="6">
        <v>0.18108796296296295</v>
      </c>
      <c r="S69">
        <v>27</v>
      </c>
      <c r="T69" t="s">
        <v>112</v>
      </c>
      <c r="U69">
        <v>2020</v>
      </c>
      <c r="V69" t="s">
        <v>308</v>
      </c>
    </row>
    <row r="70" spans="1:22" x14ac:dyDescent="0.3">
      <c r="A70" s="4">
        <v>65</v>
      </c>
      <c r="B70" s="5">
        <v>44024</v>
      </c>
      <c r="C70" s="4" t="s">
        <v>526</v>
      </c>
      <c r="D70" s="4" t="s">
        <v>296</v>
      </c>
      <c r="E70" s="4" t="s">
        <v>10</v>
      </c>
      <c r="F70" s="6">
        <v>0.1726388888888889</v>
      </c>
      <c r="S70">
        <v>12</v>
      </c>
      <c r="T70" t="s">
        <v>113</v>
      </c>
      <c r="U70">
        <v>2020</v>
      </c>
      <c r="V70" t="s">
        <v>307</v>
      </c>
    </row>
    <row r="71" spans="1:22" x14ac:dyDescent="0.3">
      <c r="A71" s="4">
        <v>66</v>
      </c>
      <c r="B71" s="5">
        <v>44042</v>
      </c>
      <c r="C71" s="4" t="s">
        <v>534</v>
      </c>
      <c r="D71" s="4" t="s">
        <v>250</v>
      </c>
      <c r="E71" s="4" t="s">
        <v>10</v>
      </c>
      <c r="F71" s="6">
        <v>0.16935185185185186</v>
      </c>
      <c r="S71">
        <v>30</v>
      </c>
      <c r="T71" t="s">
        <v>113</v>
      </c>
      <c r="U71">
        <v>2020</v>
      </c>
      <c r="V71" t="s">
        <v>312</v>
      </c>
    </row>
    <row r="72" spans="1:22" x14ac:dyDescent="0.3">
      <c r="A72" s="4">
        <v>67</v>
      </c>
      <c r="B72" s="5">
        <v>44044</v>
      </c>
      <c r="C72" s="4" t="s">
        <v>530</v>
      </c>
      <c r="D72" s="4" t="s">
        <v>282</v>
      </c>
      <c r="E72" s="4" t="s">
        <v>10</v>
      </c>
      <c r="F72" s="6">
        <v>0.17142361111111112</v>
      </c>
      <c r="S72">
        <v>1</v>
      </c>
      <c r="T72" t="s">
        <v>114</v>
      </c>
      <c r="U72">
        <v>2020</v>
      </c>
      <c r="V72" t="s">
        <v>308</v>
      </c>
    </row>
    <row r="73" spans="1:22" x14ac:dyDescent="0.3">
      <c r="A73" s="4">
        <v>68</v>
      </c>
      <c r="B73" s="5">
        <v>44052</v>
      </c>
      <c r="C73" s="4" t="s">
        <v>538</v>
      </c>
      <c r="D73" s="4" t="s">
        <v>73</v>
      </c>
      <c r="E73" s="4" t="s">
        <v>10</v>
      </c>
      <c r="F73" s="6">
        <v>0.16395833333333334</v>
      </c>
      <c r="S73">
        <v>9</v>
      </c>
      <c r="T73" t="s">
        <v>114</v>
      </c>
      <c r="U73">
        <v>2020</v>
      </c>
      <c r="V73" t="s">
        <v>307</v>
      </c>
    </row>
    <row r="74" spans="1:22" x14ac:dyDescent="0.3">
      <c r="A74" s="4">
        <v>69</v>
      </c>
      <c r="B74" s="5">
        <v>44059</v>
      </c>
      <c r="C74" s="4" t="s">
        <v>539</v>
      </c>
      <c r="D74" s="4" t="s">
        <v>9</v>
      </c>
      <c r="E74" s="4" t="s">
        <v>10</v>
      </c>
      <c r="F74" s="6">
        <v>0.18152777777777776</v>
      </c>
      <c r="S74">
        <v>16</v>
      </c>
      <c r="T74" t="s">
        <v>114</v>
      </c>
      <c r="U74">
        <v>2020</v>
      </c>
      <c r="V74" t="s">
        <v>307</v>
      </c>
    </row>
    <row r="75" spans="1:22" ht="16.5" customHeight="1" x14ac:dyDescent="0.3">
      <c r="A75" s="4">
        <v>70</v>
      </c>
      <c r="B75" s="5">
        <v>44065</v>
      </c>
      <c r="C75" s="4" t="s">
        <v>540</v>
      </c>
      <c r="D75" s="4" t="s">
        <v>241</v>
      </c>
      <c r="E75" s="4" t="s">
        <v>10</v>
      </c>
      <c r="F75" s="6">
        <v>0.16697916666666668</v>
      </c>
      <c r="S75">
        <v>22</v>
      </c>
      <c r="T75" t="s">
        <v>114</v>
      </c>
      <c r="U75">
        <v>2020</v>
      </c>
      <c r="V75" t="s">
        <v>308</v>
      </c>
    </row>
    <row r="76" spans="1:22" ht="15" customHeight="1" x14ac:dyDescent="0.3">
      <c r="A76" s="4">
        <v>71</v>
      </c>
      <c r="B76" s="5">
        <v>44087</v>
      </c>
      <c r="C76" s="4" t="s">
        <v>546</v>
      </c>
      <c r="D76" s="4" t="s">
        <v>229</v>
      </c>
      <c r="E76" s="4" t="s">
        <v>10</v>
      </c>
      <c r="F76" s="6">
        <v>0.17496527777777779</v>
      </c>
      <c r="S76">
        <v>13</v>
      </c>
      <c r="T76" t="s">
        <v>115</v>
      </c>
      <c r="U76">
        <v>2020</v>
      </c>
      <c r="V76" t="s">
        <v>307</v>
      </c>
    </row>
    <row r="77" spans="1:22" x14ac:dyDescent="0.3">
      <c r="A77" s="4">
        <v>72</v>
      </c>
      <c r="B77" s="5">
        <v>44093</v>
      </c>
      <c r="C77" s="4" t="s">
        <v>547</v>
      </c>
      <c r="D77" s="4" t="s">
        <v>252</v>
      </c>
      <c r="E77" s="4" t="s">
        <v>10</v>
      </c>
      <c r="F77" s="6">
        <v>0.16981481481481484</v>
      </c>
      <c r="S77">
        <v>19</v>
      </c>
      <c r="T77" t="s">
        <v>115</v>
      </c>
      <c r="U77">
        <v>2020</v>
      </c>
      <c r="V77" t="s">
        <v>308</v>
      </c>
    </row>
    <row r="78" spans="1:22" x14ac:dyDescent="0.3">
      <c r="A78" s="4">
        <v>73</v>
      </c>
      <c r="B78" s="5">
        <v>44108</v>
      </c>
      <c r="C78" s="4" t="s">
        <v>93</v>
      </c>
      <c r="D78" s="4" t="s">
        <v>94</v>
      </c>
      <c r="E78" s="4" t="s">
        <v>10</v>
      </c>
      <c r="F78" s="6">
        <v>0.16605324074074074</v>
      </c>
      <c r="S78">
        <v>4</v>
      </c>
      <c r="T78" t="s">
        <v>116</v>
      </c>
      <c r="U78">
        <v>2020</v>
      </c>
      <c r="V78" t="s">
        <v>307</v>
      </c>
    </row>
    <row r="79" spans="1:22" x14ac:dyDescent="0.3">
      <c r="A79" s="4">
        <v>74</v>
      </c>
      <c r="B79" s="5">
        <v>44127</v>
      </c>
      <c r="C79" s="4" t="s">
        <v>553</v>
      </c>
      <c r="D79" s="4" t="s">
        <v>292</v>
      </c>
      <c r="E79" s="4" t="s">
        <v>10</v>
      </c>
      <c r="F79" s="6">
        <v>0.16725694444444447</v>
      </c>
      <c r="S79">
        <v>23</v>
      </c>
      <c r="T79" t="s">
        <v>116</v>
      </c>
      <c r="U79">
        <v>2020</v>
      </c>
      <c r="V79" t="s">
        <v>311</v>
      </c>
    </row>
    <row r="80" spans="1:22" ht="15" customHeight="1" x14ac:dyDescent="0.3">
      <c r="A80" s="4">
        <v>75</v>
      </c>
      <c r="B80" s="5">
        <v>44136</v>
      </c>
      <c r="C80" s="4" t="s">
        <v>554</v>
      </c>
      <c r="D80" s="4" t="s">
        <v>66</v>
      </c>
      <c r="E80" s="4" t="s">
        <v>10</v>
      </c>
      <c r="F80" s="6">
        <v>0.15342592592592594</v>
      </c>
      <c r="S80">
        <v>1</v>
      </c>
      <c r="T80" t="s">
        <v>136</v>
      </c>
      <c r="U80">
        <v>2020</v>
      </c>
      <c r="V80" t="s">
        <v>307</v>
      </c>
    </row>
    <row r="81" spans="1:22" x14ac:dyDescent="0.3">
      <c r="A81" s="4">
        <v>76</v>
      </c>
      <c r="B81" s="5">
        <v>44150</v>
      </c>
      <c r="C81" s="4" t="s">
        <v>579</v>
      </c>
      <c r="D81" s="4" t="s">
        <v>285</v>
      </c>
      <c r="E81" s="4" t="s">
        <v>10</v>
      </c>
      <c r="F81" s="6">
        <v>0.15846064814814814</v>
      </c>
      <c r="S81">
        <v>15</v>
      </c>
      <c r="T81" t="s">
        <v>136</v>
      </c>
      <c r="U81">
        <v>2020</v>
      </c>
      <c r="V81" t="s">
        <v>307</v>
      </c>
    </row>
    <row r="82" spans="1:22" x14ac:dyDescent="0.3">
      <c r="A82" s="4">
        <v>77</v>
      </c>
      <c r="B82" s="5">
        <v>44160</v>
      </c>
      <c r="C82" s="4" t="s">
        <v>141</v>
      </c>
      <c r="D82" s="4" t="s">
        <v>142</v>
      </c>
      <c r="E82" s="4" t="s">
        <v>10</v>
      </c>
      <c r="F82" s="6">
        <v>0.16414351851851852</v>
      </c>
      <c r="S82">
        <v>25</v>
      </c>
      <c r="T82" t="s">
        <v>136</v>
      </c>
      <c r="U82">
        <v>2020</v>
      </c>
      <c r="V82" t="s">
        <v>309</v>
      </c>
    </row>
    <row r="83" spans="1:22" x14ac:dyDescent="0.3">
      <c r="A83" s="4">
        <v>78</v>
      </c>
      <c r="B83" s="5">
        <v>44164</v>
      </c>
      <c r="C83" s="9" t="s">
        <v>580</v>
      </c>
      <c r="D83" s="4" t="s">
        <v>132</v>
      </c>
      <c r="E83" s="4" t="s">
        <v>10</v>
      </c>
      <c r="F83" s="6">
        <v>0.15506944444444445</v>
      </c>
      <c r="S83">
        <v>29</v>
      </c>
      <c r="T83" t="s">
        <v>136</v>
      </c>
      <c r="U83">
        <v>2020</v>
      </c>
      <c r="V83" t="s">
        <v>307</v>
      </c>
    </row>
    <row r="84" spans="1:22" x14ac:dyDescent="0.3">
      <c r="A84" s="4">
        <v>79</v>
      </c>
      <c r="B84" s="5">
        <v>44167</v>
      </c>
      <c r="C84" s="4" t="s">
        <v>581</v>
      </c>
      <c r="D84" s="4" t="s">
        <v>9</v>
      </c>
      <c r="E84" s="4" t="s">
        <v>10</v>
      </c>
      <c r="F84" s="6">
        <v>0.16363425925925926</v>
      </c>
      <c r="S84">
        <v>2</v>
      </c>
      <c r="T84" t="s">
        <v>117</v>
      </c>
      <c r="U84">
        <v>2020</v>
      </c>
      <c r="V84" t="s">
        <v>309</v>
      </c>
    </row>
    <row r="85" spans="1:22" ht="15.75" customHeight="1" x14ac:dyDescent="0.3">
      <c r="A85" s="4">
        <v>80</v>
      </c>
      <c r="B85" s="5">
        <v>44178</v>
      </c>
      <c r="C85" s="4" t="s">
        <v>582</v>
      </c>
      <c r="D85" s="4" t="s">
        <v>264</v>
      </c>
      <c r="E85" s="4" t="s">
        <v>10</v>
      </c>
      <c r="F85" s="6">
        <v>0.16368055555555555</v>
      </c>
      <c r="S85">
        <v>13</v>
      </c>
      <c r="T85" t="s">
        <v>117</v>
      </c>
      <c r="U85">
        <v>2020</v>
      </c>
      <c r="V85" t="s">
        <v>307</v>
      </c>
    </row>
    <row r="86" spans="1:22" x14ac:dyDescent="0.3">
      <c r="A86" s="4">
        <v>81</v>
      </c>
      <c r="B86" s="5">
        <v>44181</v>
      </c>
      <c r="C86" s="4" t="s">
        <v>581</v>
      </c>
      <c r="D86" s="4" t="s">
        <v>9</v>
      </c>
      <c r="E86" s="4" t="s">
        <v>10</v>
      </c>
      <c r="F86" s="6">
        <v>0.16158564814814816</v>
      </c>
      <c r="S86">
        <v>16</v>
      </c>
      <c r="T86" t="s">
        <v>117</v>
      </c>
      <c r="U86">
        <v>2020</v>
      </c>
      <c r="V86" t="s">
        <v>309</v>
      </c>
    </row>
    <row r="87" spans="1:22" x14ac:dyDescent="0.3">
      <c r="A87" s="4">
        <v>82</v>
      </c>
      <c r="B87" s="5">
        <v>44192</v>
      </c>
      <c r="C87" s="4" t="s">
        <v>586</v>
      </c>
      <c r="D87" s="4" t="s">
        <v>288</v>
      </c>
      <c r="E87" s="4" t="s">
        <v>10</v>
      </c>
      <c r="F87" s="6">
        <v>0.16493055555555555</v>
      </c>
      <c r="S87">
        <v>27</v>
      </c>
      <c r="T87" t="s">
        <v>117</v>
      </c>
      <c r="U87">
        <v>2020</v>
      </c>
      <c r="V87" t="s">
        <v>307</v>
      </c>
    </row>
    <row r="88" spans="1:22" x14ac:dyDescent="0.3">
      <c r="A88" s="4">
        <v>83</v>
      </c>
      <c r="B88" s="5">
        <v>44199</v>
      </c>
      <c r="C88" s="4" t="s">
        <v>587</v>
      </c>
      <c r="D88" s="4" t="s">
        <v>290</v>
      </c>
      <c r="E88" s="4" t="s">
        <v>10</v>
      </c>
      <c r="F88" s="6">
        <v>0.18189814814814817</v>
      </c>
      <c r="S88">
        <v>3</v>
      </c>
      <c r="T88" t="s">
        <v>107</v>
      </c>
      <c r="U88">
        <v>2021</v>
      </c>
      <c r="V88" t="s">
        <v>307</v>
      </c>
    </row>
    <row r="89" spans="1:22" x14ac:dyDescent="0.3">
      <c r="A89" s="4">
        <v>84</v>
      </c>
      <c r="B89" s="5">
        <v>44269</v>
      </c>
      <c r="C89" s="4" t="s">
        <v>168</v>
      </c>
      <c r="D89" s="4" t="s">
        <v>97</v>
      </c>
      <c r="E89" s="4" t="s">
        <v>10</v>
      </c>
      <c r="F89" s="6">
        <v>0.15818287037037038</v>
      </c>
      <c r="S89">
        <v>14</v>
      </c>
      <c r="T89" t="s">
        <v>109</v>
      </c>
      <c r="U89">
        <v>2021</v>
      </c>
      <c r="V89" t="s">
        <v>307</v>
      </c>
    </row>
    <row r="90" spans="1:22" x14ac:dyDescent="0.3">
      <c r="A90" s="4">
        <v>85</v>
      </c>
      <c r="B90" s="5">
        <v>44283</v>
      </c>
      <c r="C90" s="4" t="s">
        <v>589</v>
      </c>
      <c r="D90" s="4" t="s">
        <v>9</v>
      </c>
      <c r="E90" s="4" t="s">
        <v>10</v>
      </c>
      <c r="F90" s="6">
        <v>0.16348379629629631</v>
      </c>
      <c r="S90">
        <v>28</v>
      </c>
      <c r="T90" t="s">
        <v>109</v>
      </c>
      <c r="U90">
        <v>2021</v>
      </c>
      <c r="V90" t="s">
        <v>307</v>
      </c>
    </row>
    <row r="91" spans="1:22" x14ac:dyDescent="0.3">
      <c r="A91" s="4">
        <v>86</v>
      </c>
      <c r="B91" s="5">
        <v>44289</v>
      </c>
      <c r="C91" s="4" t="s">
        <v>591</v>
      </c>
      <c r="D91" s="4" t="s">
        <v>260</v>
      </c>
      <c r="E91" s="4" t="s">
        <v>10</v>
      </c>
      <c r="F91" s="6">
        <v>0.17482638888888891</v>
      </c>
      <c r="S91">
        <v>3</v>
      </c>
      <c r="T91" t="s">
        <v>110</v>
      </c>
      <c r="U91">
        <v>2021</v>
      </c>
      <c r="V91" t="s">
        <v>308</v>
      </c>
    </row>
    <row r="92" spans="1:22" x14ac:dyDescent="0.3">
      <c r="A92" s="4">
        <v>87</v>
      </c>
      <c r="B92" s="5">
        <v>44290</v>
      </c>
      <c r="C92" s="4" t="s">
        <v>591</v>
      </c>
      <c r="D92" s="4" t="s">
        <v>273</v>
      </c>
      <c r="E92" s="4" t="s">
        <v>10</v>
      </c>
      <c r="F92" s="6">
        <v>0.16842592592592595</v>
      </c>
      <c r="S92">
        <v>4</v>
      </c>
      <c r="T92" t="s">
        <v>110</v>
      </c>
      <c r="U92">
        <v>2021</v>
      </c>
      <c r="V92" t="s">
        <v>307</v>
      </c>
    </row>
    <row r="93" spans="1:22" x14ac:dyDescent="0.3">
      <c r="A93" s="4">
        <v>88</v>
      </c>
      <c r="B93" s="5">
        <v>44297</v>
      </c>
      <c r="C93" s="4" t="s">
        <v>596</v>
      </c>
      <c r="D93" s="4" t="s">
        <v>9</v>
      </c>
      <c r="E93" s="4" t="s">
        <v>10</v>
      </c>
      <c r="F93" s="6">
        <v>0.15945601851851851</v>
      </c>
      <c r="S93">
        <v>11</v>
      </c>
      <c r="T93" t="s">
        <v>110</v>
      </c>
      <c r="U93">
        <v>2021</v>
      </c>
      <c r="V93" t="s">
        <v>307</v>
      </c>
    </row>
    <row r="94" spans="1:22" ht="15.75" customHeight="1" x14ac:dyDescent="0.3">
      <c r="A94" s="4">
        <v>89</v>
      </c>
      <c r="B94" s="5">
        <v>44311</v>
      </c>
      <c r="C94" s="4" t="s">
        <v>597</v>
      </c>
      <c r="D94" s="4" t="s">
        <v>56</v>
      </c>
      <c r="E94" s="4" t="s">
        <v>10</v>
      </c>
      <c r="F94" s="6">
        <v>0.15743055555555555</v>
      </c>
      <c r="S94">
        <v>25</v>
      </c>
      <c r="T94" t="s">
        <v>110</v>
      </c>
      <c r="U94">
        <v>2021</v>
      </c>
      <c r="V94" t="s">
        <v>307</v>
      </c>
    </row>
    <row r="95" spans="1:22" ht="15.75" customHeight="1" x14ac:dyDescent="0.3">
      <c r="A95" s="4">
        <v>90</v>
      </c>
      <c r="B95" s="5">
        <v>44325</v>
      </c>
      <c r="C95" s="4" t="s">
        <v>598</v>
      </c>
      <c r="D95" s="4" t="s">
        <v>266</v>
      </c>
      <c r="E95" s="4" t="s">
        <v>10</v>
      </c>
      <c r="F95" s="6">
        <v>0.16939814814814813</v>
      </c>
      <c r="S95">
        <v>9</v>
      </c>
      <c r="T95" t="s">
        <v>111</v>
      </c>
      <c r="U95">
        <v>2021</v>
      </c>
      <c r="V95" t="s">
        <v>307</v>
      </c>
    </row>
    <row r="96" spans="1:22" x14ac:dyDescent="0.3">
      <c r="A96" s="4">
        <v>91</v>
      </c>
      <c r="B96" s="5">
        <v>44329</v>
      </c>
      <c r="C96" s="4" t="s">
        <v>599</v>
      </c>
      <c r="D96" s="4" t="s">
        <v>132</v>
      </c>
      <c r="E96" s="4" t="s">
        <v>10</v>
      </c>
      <c r="F96" s="6">
        <v>0.14785879629629631</v>
      </c>
      <c r="S96">
        <v>13</v>
      </c>
      <c r="T96" t="s">
        <v>111</v>
      </c>
      <c r="U96">
        <v>2021</v>
      </c>
      <c r="V96" t="s">
        <v>312</v>
      </c>
    </row>
    <row r="97" spans="1:22" x14ac:dyDescent="0.3">
      <c r="A97" s="4">
        <v>92</v>
      </c>
      <c r="B97" s="5">
        <v>44340</v>
      </c>
      <c r="C97" s="4" t="s">
        <v>597</v>
      </c>
      <c r="D97" s="4" t="s">
        <v>56</v>
      </c>
      <c r="E97" s="4" t="s">
        <v>10</v>
      </c>
      <c r="F97" s="6">
        <v>0.15481481481481482</v>
      </c>
      <c r="S97">
        <v>24</v>
      </c>
      <c r="T97" t="s">
        <v>111</v>
      </c>
      <c r="U97">
        <v>2021</v>
      </c>
      <c r="V97" t="s">
        <v>310</v>
      </c>
    </row>
    <row r="98" spans="1:22" x14ac:dyDescent="0.3">
      <c r="A98" s="4">
        <v>93</v>
      </c>
      <c r="B98" s="5">
        <v>44350</v>
      </c>
      <c r="C98" s="37" t="s">
        <v>601</v>
      </c>
      <c r="D98" s="4" t="s">
        <v>97</v>
      </c>
      <c r="E98" s="4" t="s">
        <v>10</v>
      </c>
      <c r="F98" s="6">
        <v>0.15505787037037036</v>
      </c>
      <c r="S98">
        <v>3</v>
      </c>
      <c r="T98" t="s">
        <v>112</v>
      </c>
      <c r="U98">
        <v>2021</v>
      </c>
      <c r="V98" t="s">
        <v>312</v>
      </c>
    </row>
    <row r="99" spans="1:22" x14ac:dyDescent="0.3">
      <c r="A99" s="4">
        <v>94</v>
      </c>
      <c r="B99" s="5">
        <v>44384</v>
      </c>
      <c r="C99" s="4" t="s">
        <v>600</v>
      </c>
      <c r="D99" s="4" t="s">
        <v>261</v>
      </c>
      <c r="E99" s="4" t="s">
        <v>10</v>
      </c>
      <c r="F99" s="6">
        <v>0.18416666666666667</v>
      </c>
      <c r="S99">
        <v>7</v>
      </c>
      <c r="T99" t="s">
        <v>113</v>
      </c>
      <c r="U99">
        <v>2021</v>
      </c>
      <c r="V99" t="s">
        <v>309</v>
      </c>
    </row>
    <row r="100" spans="1:22" x14ac:dyDescent="0.3">
      <c r="A100" s="4">
        <v>95</v>
      </c>
      <c r="B100" s="5">
        <v>44385</v>
      </c>
      <c r="C100" s="4" t="s">
        <v>602</v>
      </c>
      <c r="D100" s="4" t="s">
        <v>228</v>
      </c>
      <c r="E100" s="4" t="s">
        <v>10</v>
      </c>
      <c r="F100" s="6">
        <v>0.16413194444444446</v>
      </c>
      <c r="S100">
        <v>8</v>
      </c>
      <c r="T100" t="s">
        <v>113</v>
      </c>
      <c r="U100">
        <v>2021</v>
      </c>
      <c r="V100" t="s">
        <v>312</v>
      </c>
    </row>
    <row r="101" spans="1:22" x14ac:dyDescent="0.3">
      <c r="A101" s="4">
        <v>96</v>
      </c>
      <c r="B101" s="5">
        <v>44386</v>
      </c>
      <c r="C101" s="4" t="s">
        <v>603</v>
      </c>
      <c r="D101" s="4" t="s">
        <v>272</v>
      </c>
      <c r="E101" s="4" t="s">
        <v>10</v>
      </c>
      <c r="F101" s="6">
        <v>0.17570601851851853</v>
      </c>
      <c r="S101">
        <v>9</v>
      </c>
      <c r="T101" t="s">
        <v>113</v>
      </c>
      <c r="U101">
        <v>2021</v>
      </c>
      <c r="V101" t="s">
        <v>311</v>
      </c>
    </row>
    <row r="102" spans="1:22" x14ac:dyDescent="0.3">
      <c r="A102" s="4">
        <v>97</v>
      </c>
      <c r="B102" s="5">
        <v>44387</v>
      </c>
      <c r="C102" s="4" t="s">
        <v>604</v>
      </c>
      <c r="D102" s="4" t="s">
        <v>275</v>
      </c>
      <c r="E102" s="4" t="s">
        <v>10</v>
      </c>
      <c r="F102" s="6">
        <v>0.16465277777777779</v>
      </c>
      <c r="S102">
        <v>10</v>
      </c>
      <c r="T102" t="s">
        <v>113</v>
      </c>
      <c r="U102">
        <v>2021</v>
      </c>
      <c r="V102" t="s">
        <v>308</v>
      </c>
    </row>
    <row r="103" spans="1:22" x14ac:dyDescent="0.3">
      <c r="A103" s="4">
        <v>98</v>
      </c>
      <c r="B103" s="5">
        <v>44388</v>
      </c>
      <c r="C103" s="4" t="s">
        <v>605</v>
      </c>
      <c r="D103" s="4" t="s">
        <v>267</v>
      </c>
      <c r="E103" s="4" t="s">
        <v>10</v>
      </c>
      <c r="F103" s="6">
        <v>0.1632638888888889</v>
      </c>
      <c r="S103">
        <v>11</v>
      </c>
      <c r="T103" t="s">
        <v>113</v>
      </c>
      <c r="U103">
        <v>2021</v>
      </c>
      <c r="V103" t="s">
        <v>307</v>
      </c>
    </row>
    <row r="104" spans="1:22" x14ac:dyDescent="0.3">
      <c r="A104" s="4">
        <v>99</v>
      </c>
      <c r="B104" s="5">
        <v>44409</v>
      </c>
      <c r="C104" s="4" t="s">
        <v>607</v>
      </c>
      <c r="D104" s="4" t="s">
        <v>73</v>
      </c>
      <c r="E104" s="4" t="s">
        <v>10</v>
      </c>
      <c r="F104" s="6">
        <v>0.15875</v>
      </c>
      <c r="S104">
        <v>1</v>
      </c>
      <c r="T104" t="s">
        <v>114</v>
      </c>
      <c r="U104">
        <v>2021</v>
      </c>
      <c r="V104" t="s">
        <v>307</v>
      </c>
    </row>
    <row r="105" spans="1:22" x14ac:dyDescent="0.3">
      <c r="A105" s="4">
        <v>100</v>
      </c>
      <c r="B105" s="5">
        <v>44429</v>
      </c>
      <c r="C105" s="4" t="s">
        <v>609</v>
      </c>
      <c r="D105" s="4" t="s">
        <v>132</v>
      </c>
      <c r="E105" s="4" t="s">
        <v>10</v>
      </c>
      <c r="F105" s="6">
        <v>0.17878472222222222</v>
      </c>
      <c r="S105">
        <v>21</v>
      </c>
      <c r="T105" t="s">
        <v>114</v>
      </c>
      <c r="U105">
        <v>2021</v>
      </c>
      <c r="V105" t="s">
        <v>308</v>
      </c>
    </row>
    <row r="106" spans="1:22" x14ac:dyDescent="0.3">
      <c r="A106" s="4">
        <v>101</v>
      </c>
      <c r="B106" s="5">
        <v>44433</v>
      </c>
      <c r="C106" s="4" t="s">
        <v>608</v>
      </c>
      <c r="D106" s="4" t="s">
        <v>9</v>
      </c>
      <c r="E106" s="4" t="s">
        <v>10</v>
      </c>
      <c r="F106" s="6">
        <v>0.1637962962962963</v>
      </c>
      <c r="S106">
        <v>25</v>
      </c>
      <c r="T106" t="s">
        <v>114</v>
      </c>
      <c r="U106">
        <v>2021</v>
      </c>
      <c r="V106" t="s">
        <v>309</v>
      </c>
    </row>
    <row r="107" spans="1:22" x14ac:dyDescent="0.3">
      <c r="A107" s="4">
        <v>102</v>
      </c>
      <c r="B107" s="5">
        <v>44468</v>
      </c>
      <c r="C107" s="4" t="s">
        <v>141</v>
      </c>
      <c r="D107" s="4" t="s">
        <v>142</v>
      </c>
      <c r="E107" s="4" t="s">
        <v>10</v>
      </c>
      <c r="F107" s="6">
        <v>0.16512731481481482</v>
      </c>
      <c r="S107">
        <v>29</v>
      </c>
      <c r="T107" t="s">
        <v>115</v>
      </c>
      <c r="U107">
        <v>2021</v>
      </c>
      <c r="V107" t="s">
        <v>309</v>
      </c>
    </row>
    <row r="108" spans="1:22" x14ac:dyDescent="0.3">
      <c r="A108" s="4">
        <v>103</v>
      </c>
      <c r="B108" s="5">
        <v>44472</v>
      </c>
      <c r="C108" s="4" t="s">
        <v>468</v>
      </c>
      <c r="D108" s="4" t="s">
        <v>276</v>
      </c>
      <c r="E108" s="4" t="s">
        <v>10</v>
      </c>
      <c r="F108" s="6">
        <v>0.16070601851851851</v>
      </c>
      <c r="S108">
        <v>3</v>
      </c>
      <c r="T108" t="s">
        <v>116</v>
      </c>
      <c r="U108">
        <v>2021</v>
      </c>
      <c r="V108" t="s">
        <v>307</v>
      </c>
    </row>
    <row r="109" spans="1:22" x14ac:dyDescent="0.3">
      <c r="A109" s="4">
        <v>104</v>
      </c>
      <c r="B109" s="5">
        <v>44493</v>
      </c>
      <c r="C109" s="4" t="s">
        <v>610</v>
      </c>
      <c r="D109" s="4" t="s">
        <v>230</v>
      </c>
      <c r="E109" s="4" t="s">
        <v>10</v>
      </c>
      <c r="F109" s="6">
        <v>0.16902777777777778</v>
      </c>
      <c r="S109">
        <v>24</v>
      </c>
      <c r="T109" t="s">
        <v>116</v>
      </c>
      <c r="U109">
        <v>2021</v>
      </c>
      <c r="V109" t="s">
        <v>307</v>
      </c>
    </row>
    <row r="110" spans="1:22" x14ac:dyDescent="0.3">
      <c r="A110" s="4">
        <v>105</v>
      </c>
      <c r="B110" s="5">
        <v>44500</v>
      </c>
      <c r="C110" s="4" t="s">
        <v>611</v>
      </c>
      <c r="D110" s="4" t="s">
        <v>267</v>
      </c>
      <c r="E110" s="4" t="s">
        <v>10</v>
      </c>
      <c r="F110" s="6">
        <v>0.16876157407407408</v>
      </c>
      <c r="S110">
        <v>31</v>
      </c>
      <c r="T110" t="s">
        <v>116</v>
      </c>
      <c r="U110">
        <v>2021</v>
      </c>
      <c r="V110" t="s">
        <v>307</v>
      </c>
    </row>
    <row r="111" spans="1:22" ht="15" customHeight="1" x14ac:dyDescent="0.3">
      <c r="A111" s="4">
        <v>106</v>
      </c>
      <c r="B111" s="5">
        <v>44507</v>
      </c>
      <c r="C111" s="4" t="s">
        <v>612</v>
      </c>
      <c r="D111" s="4" t="s">
        <v>276</v>
      </c>
      <c r="E111" s="4" t="s">
        <v>10</v>
      </c>
      <c r="F111" s="6">
        <v>0.16380787037037037</v>
      </c>
      <c r="S111">
        <v>7</v>
      </c>
      <c r="T111" t="s">
        <v>136</v>
      </c>
      <c r="U111">
        <v>2021</v>
      </c>
      <c r="V111" t="s">
        <v>307</v>
      </c>
    </row>
    <row r="112" spans="1:22" ht="15" customHeight="1" x14ac:dyDescent="0.3">
      <c r="A112" s="4">
        <v>107</v>
      </c>
      <c r="B112" s="5">
        <v>44521</v>
      </c>
      <c r="C112" s="4" t="s">
        <v>613</v>
      </c>
      <c r="D112" s="4" t="s">
        <v>9</v>
      </c>
      <c r="E112" s="4" t="s">
        <v>10</v>
      </c>
      <c r="F112" s="6">
        <v>0.16487268518518519</v>
      </c>
      <c r="S112">
        <v>21</v>
      </c>
      <c r="T112" t="s">
        <v>136</v>
      </c>
      <c r="U112">
        <v>2021</v>
      </c>
      <c r="V112" t="s">
        <v>307</v>
      </c>
    </row>
    <row r="113" spans="1:22" x14ac:dyDescent="0.3">
      <c r="A113" s="4">
        <v>108</v>
      </c>
      <c r="B113" s="5">
        <v>44528</v>
      </c>
      <c r="C113" s="4" t="s">
        <v>615</v>
      </c>
      <c r="D113" s="4" t="s">
        <v>267</v>
      </c>
      <c r="E113" s="4" t="s">
        <v>10</v>
      </c>
      <c r="F113" s="6">
        <v>0.1653240740740741</v>
      </c>
      <c r="S113">
        <v>28</v>
      </c>
      <c r="T113" t="s">
        <v>136</v>
      </c>
      <c r="U113">
        <v>2021</v>
      </c>
      <c r="V113" t="s">
        <v>307</v>
      </c>
    </row>
    <row r="114" spans="1:22" x14ac:dyDescent="0.3">
      <c r="A114" s="4">
        <v>109</v>
      </c>
      <c r="B114" s="5">
        <v>44549</v>
      </c>
      <c r="C114" s="4" t="s">
        <v>616</v>
      </c>
      <c r="D114" s="4" t="s">
        <v>257</v>
      </c>
      <c r="E114" s="4" t="s">
        <v>10</v>
      </c>
      <c r="F114" s="6">
        <v>0.16501157407407407</v>
      </c>
      <c r="S114">
        <v>19</v>
      </c>
      <c r="T114" t="s">
        <v>117</v>
      </c>
      <c r="U114">
        <v>2021</v>
      </c>
      <c r="V114" t="s">
        <v>307</v>
      </c>
    </row>
    <row r="115" spans="1:22" x14ac:dyDescent="0.3">
      <c r="A115" s="4">
        <v>110</v>
      </c>
      <c r="B115" s="5">
        <v>44558</v>
      </c>
      <c r="C115" s="4" t="s">
        <v>618</v>
      </c>
      <c r="D115" s="4" t="s">
        <v>258</v>
      </c>
      <c r="E115" s="4" t="s">
        <v>10</v>
      </c>
      <c r="F115" s="6">
        <v>0.17511574074074074</v>
      </c>
      <c r="S115">
        <v>28</v>
      </c>
      <c r="T115" t="s">
        <v>117</v>
      </c>
      <c r="U115">
        <v>2021</v>
      </c>
      <c r="V115" t="s">
        <v>313</v>
      </c>
    </row>
    <row r="116" spans="1:22" x14ac:dyDescent="0.3">
      <c r="A116" s="4">
        <v>111</v>
      </c>
      <c r="B116" s="5">
        <v>44563</v>
      </c>
      <c r="C116" s="4" t="s">
        <v>608</v>
      </c>
      <c r="D116" s="4" t="s">
        <v>9</v>
      </c>
      <c r="E116" s="4" t="s">
        <v>10</v>
      </c>
      <c r="F116" s="6">
        <v>0.16684027777777777</v>
      </c>
      <c r="S116">
        <v>2</v>
      </c>
      <c r="T116" t="s">
        <v>107</v>
      </c>
      <c r="U116">
        <v>2022</v>
      </c>
      <c r="V116" t="s">
        <v>307</v>
      </c>
    </row>
    <row r="117" spans="1:22" x14ac:dyDescent="0.3">
      <c r="A117" s="4">
        <v>112</v>
      </c>
      <c r="B117" s="5">
        <v>44577</v>
      </c>
      <c r="C117" s="4" t="s">
        <v>619</v>
      </c>
      <c r="D117" s="4" t="s">
        <v>276</v>
      </c>
      <c r="E117" s="4" t="s">
        <v>10</v>
      </c>
      <c r="F117" s="6">
        <v>0.16423611111111111</v>
      </c>
      <c r="S117">
        <v>16</v>
      </c>
      <c r="T117" t="s">
        <v>107</v>
      </c>
      <c r="U117">
        <v>2022</v>
      </c>
      <c r="V117" t="s">
        <v>307</v>
      </c>
    </row>
    <row r="118" spans="1:22" x14ac:dyDescent="0.3">
      <c r="A118" s="4">
        <v>113</v>
      </c>
      <c r="B118" s="5">
        <v>44584</v>
      </c>
      <c r="C118" s="4" t="s">
        <v>620</v>
      </c>
      <c r="D118" s="4" t="s">
        <v>94</v>
      </c>
      <c r="E118" s="4" t="s">
        <v>10</v>
      </c>
      <c r="F118" s="6">
        <v>0.16467592592592592</v>
      </c>
      <c r="S118">
        <v>23</v>
      </c>
      <c r="T118" t="s">
        <v>107</v>
      </c>
      <c r="U118">
        <v>2022</v>
      </c>
      <c r="V118" t="s">
        <v>307</v>
      </c>
    </row>
    <row r="119" spans="1:22" x14ac:dyDescent="0.3">
      <c r="A119" s="4">
        <v>114</v>
      </c>
      <c r="B119" s="5">
        <v>44591</v>
      </c>
      <c r="C119" s="4" t="s">
        <v>621</v>
      </c>
      <c r="D119" s="4" t="s">
        <v>97</v>
      </c>
      <c r="E119" s="4" t="s">
        <v>10</v>
      </c>
      <c r="F119" s="6">
        <v>0.17225694444444442</v>
      </c>
      <c r="S119">
        <v>30</v>
      </c>
      <c r="T119" t="s">
        <v>107</v>
      </c>
      <c r="U119">
        <v>2022</v>
      </c>
      <c r="V119" t="s">
        <v>307</v>
      </c>
    </row>
    <row r="120" spans="1:22" x14ac:dyDescent="0.3">
      <c r="A120" s="4">
        <v>115</v>
      </c>
      <c r="B120" s="5">
        <v>44598</v>
      </c>
      <c r="C120" s="4" t="s">
        <v>636</v>
      </c>
      <c r="D120" s="4" t="s">
        <v>276</v>
      </c>
      <c r="E120" s="4" t="s">
        <v>10</v>
      </c>
      <c r="F120" s="6">
        <v>0.16201388888888887</v>
      </c>
      <c r="S120">
        <v>6</v>
      </c>
      <c r="T120" t="s">
        <v>108</v>
      </c>
      <c r="U120">
        <v>2022</v>
      </c>
      <c r="V120" t="s">
        <v>307</v>
      </c>
    </row>
    <row r="121" spans="1:22" x14ac:dyDescent="0.3">
      <c r="A121" s="4">
        <v>116</v>
      </c>
      <c r="B121" s="5">
        <v>44605</v>
      </c>
      <c r="C121" s="4" t="s">
        <v>637</v>
      </c>
      <c r="D121" s="4" t="s">
        <v>290</v>
      </c>
      <c r="E121" s="4" t="s">
        <v>10</v>
      </c>
      <c r="F121" s="6">
        <v>0.16199074074074074</v>
      </c>
      <c r="S121">
        <v>13</v>
      </c>
      <c r="T121" t="s">
        <v>108</v>
      </c>
      <c r="U121">
        <v>2022</v>
      </c>
      <c r="V121" t="s">
        <v>307</v>
      </c>
    </row>
    <row r="122" spans="1:22" x14ac:dyDescent="0.3">
      <c r="A122" s="4">
        <v>117</v>
      </c>
      <c r="B122" s="5">
        <v>44612</v>
      </c>
      <c r="C122" s="4" t="s">
        <v>638</v>
      </c>
      <c r="D122" s="4" t="s">
        <v>132</v>
      </c>
      <c r="E122" s="4" t="s">
        <v>10</v>
      </c>
      <c r="F122" s="6">
        <v>0.15769675925925927</v>
      </c>
      <c r="S122">
        <v>20</v>
      </c>
      <c r="T122" t="s">
        <v>108</v>
      </c>
      <c r="U122">
        <v>2022</v>
      </c>
      <c r="V122" t="s">
        <v>307</v>
      </c>
    </row>
    <row r="123" spans="1:22" x14ac:dyDescent="0.3">
      <c r="A123" s="4">
        <v>118</v>
      </c>
      <c r="B123" s="5">
        <v>44615</v>
      </c>
      <c r="C123" s="4" t="s">
        <v>581</v>
      </c>
      <c r="D123" s="4" t="s">
        <v>9</v>
      </c>
      <c r="E123" s="4" t="s">
        <v>10</v>
      </c>
      <c r="F123" s="6">
        <v>0.17261574074074074</v>
      </c>
      <c r="S123">
        <v>23</v>
      </c>
      <c r="T123" t="s">
        <v>108</v>
      </c>
      <c r="U123">
        <v>2022</v>
      </c>
      <c r="V123" t="s">
        <v>309</v>
      </c>
    </row>
    <row r="124" spans="1:22" x14ac:dyDescent="0.3">
      <c r="A124" s="4">
        <v>119</v>
      </c>
      <c r="B124" s="5">
        <v>44633</v>
      </c>
      <c r="C124" s="4" t="s">
        <v>639</v>
      </c>
      <c r="D124" s="4" t="s">
        <v>283</v>
      </c>
      <c r="E124" s="4" t="s">
        <v>10</v>
      </c>
      <c r="F124" s="6">
        <v>0.17481481481481484</v>
      </c>
      <c r="S124">
        <v>13</v>
      </c>
      <c r="T124" t="s">
        <v>109</v>
      </c>
      <c r="U124">
        <v>2022</v>
      </c>
      <c r="V124" t="s">
        <v>307</v>
      </c>
    </row>
    <row r="125" spans="1:22" x14ac:dyDescent="0.3">
      <c r="A125" s="4">
        <v>120</v>
      </c>
      <c r="B125" s="5">
        <v>44645</v>
      </c>
      <c r="C125" s="4" t="s">
        <v>640</v>
      </c>
      <c r="D125" s="4" t="s">
        <v>56</v>
      </c>
      <c r="E125" s="4" t="s">
        <v>10</v>
      </c>
      <c r="F125" s="6">
        <v>0.19864583333333333</v>
      </c>
      <c r="S125">
        <v>25</v>
      </c>
      <c r="T125" t="s">
        <v>109</v>
      </c>
      <c r="U125">
        <v>2022</v>
      </c>
      <c r="V125" t="s">
        <v>311</v>
      </c>
    </row>
    <row r="126" spans="1:22" x14ac:dyDescent="0.3">
      <c r="A126" s="4">
        <v>121</v>
      </c>
      <c r="B126" s="5">
        <v>44646</v>
      </c>
      <c r="C126" s="4" t="s">
        <v>641</v>
      </c>
      <c r="D126" s="4" t="s">
        <v>232</v>
      </c>
      <c r="E126" s="4" t="s">
        <v>10</v>
      </c>
      <c r="F126" s="6">
        <v>0.18156249999999999</v>
      </c>
      <c r="S126">
        <v>26</v>
      </c>
      <c r="T126" t="s">
        <v>109</v>
      </c>
      <c r="U126">
        <v>2022</v>
      </c>
      <c r="V126" t="s">
        <v>308</v>
      </c>
    </row>
    <row r="127" spans="1:22" x14ac:dyDescent="0.3">
      <c r="A127" s="4">
        <v>122</v>
      </c>
      <c r="B127" s="5">
        <v>44647</v>
      </c>
      <c r="C127" s="4" t="s">
        <v>642</v>
      </c>
      <c r="D127" s="4" t="s">
        <v>277</v>
      </c>
      <c r="E127" s="4" t="s">
        <v>10</v>
      </c>
      <c r="F127" s="6">
        <v>0.1918634259259259</v>
      </c>
      <c r="S127">
        <v>27</v>
      </c>
      <c r="T127" t="s">
        <v>109</v>
      </c>
      <c r="U127">
        <v>2022</v>
      </c>
      <c r="V127" t="s">
        <v>307</v>
      </c>
    </row>
    <row r="128" spans="1:22" x14ac:dyDescent="0.3">
      <c r="A128" s="4">
        <v>123</v>
      </c>
      <c r="B128" s="5">
        <v>44661</v>
      </c>
      <c r="C128" s="4" t="s">
        <v>413</v>
      </c>
      <c r="D128" s="4" t="s">
        <v>185</v>
      </c>
      <c r="E128" s="4" t="s">
        <v>10</v>
      </c>
      <c r="F128" s="6">
        <v>0.16900462962962962</v>
      </c>
      <c r="S128">
        <v>10</v>
      </c>
      <c r="T128" t="s">
        <v>110</v>
      </c>
      <c r="U128">
        <v>2022</v>
      </c>
      <c r="V128" t="s">
        <v>307</v>
      </c>
    </row>
    <row r="129" spans="1:22" x14ac:dyDescent="0.3">
      <c r="A129" s="4">
        <v>124</v>
      </c>
      <c r="B129" s="5">
        <v>44670</v>
      </c>
      <c r="C129" s="4" t="s">
        <v>644</v>
      </c>
      <c r="D129" s="4" t="s">
        <v>9</v>
      </c>
      <c r="E129" s="4" t="s">
        <v>10</v>
      </c>
      <c r="F129" s="6">
        <v>0.16362268518518519</v>
      </c>
      <c r="S129">
        <v>19</v>
      </c>
      <c r="T129" t="s">
        <v>110</v>
      </c>
      <c r="U129">
        <v>2022</v>
      </c>
      <c r="V129" t="s">
        <v>308</v>
      </c>
    </row>
    <row r="130" spans="1:22" x14ac:dyDescent="0.3">
      <c r="A130" s="4">
        <v>125</v>
      </c>
      <c r="B130" s="5">
        <v>44675</v>
      </c>
      <c r="C130" s="4" t="s">
        <v>646</v>
      </c>
      <c r="D130" s="4" t="s">
        <v>645</v>
      </c>
      <c r="E130" s="4" t="s">
        <v>341</v>
      </c>
      <c r="F130" s="6">
        <v>0.14677083333333332</v>
      </c>
      <c r="S130">
        <v>24</v>
      </c>
      <c r="T130" t="s">
        <v>110</v>
      </c>
      <c r="U130">
        <v>2022</v>
      </c>
      <c r="V130" t="s">
        <v>307</v>
      </c>
    </row>
    <row r="131" spans="1:22" ht="15" customHeight="1" x14ac:dyDescent="0.3">
      <c r="A131" s="4">
        <v>126</v>
      </c>
      <c r="B131" s="5">
        <v>44689</v>
      </c>
      <c r="C131" s="4" t="s">
        <v>647</v>
      </c>
      <c r="D131" s="4" t="s">
        <v>132</v>
      </c>
      <c r="E131" s="4" t="s">
        <v>10</v>
      </c>
      <c r="F131" s="6">
        <v>0.16745370370370372</v>
      </c>
      <c r="S131">
        <v>8</v>
      </c>
      <c r="T131" t="s">
        <v>648</v>
      </c>
      <c r="U131">
        <v>2022</v>
      </c>
      <c r="V131" t="s">
        <v>307</v>
      </c>
    </row>
    <row r="132" spans="1:22" x14ac:dyDescent="0.3">
      <c r="A132" s="4">
        <v>127</v>
      </c>
      <c r="B132" s="5">
        <v>44696</v>
      </c>
      <c r="C132" s="4" t="s">
        <v>653</v>
      </c>
      <c r="D132" s="4" t="s">
        <v>9</v>
      </c>
      <c r="E132" s="4" t="s">
        <v>10</v>
      </c>
      <c r="F132" s="6">
        <v>0.15850694444444444</v>
      </c>
      <c r="S132">
        <v>15</v>
      </c>
      <c r="T132" t="s">
        <v>111</v>
      </c>
      <c r="U132">
        <v>2022</v>
      </c>
      <c r="V132" t="s">
        <v>307</v>
      </c>
    </row>
    <row r="133" spans="1:22" x14ac:dyDescent="0.3">
      <c r="A133" s="4">
        <v>128</v>
      </c>
      <c r="B133" s="5">
        <v>44703</v>
      </c>
      <c r="C133" s="4" t="s">
        <v>650</v>
      </c>
      <c r="D133" s="4" t="s">
        <v>97</v>
      </c>
      <c r="E133" s="4" t="s">
        <v>10</v>
      </c>
      <c r="F133" s="6">
        <v>0.17674768518518516</v>
      </c>
      <c r="S133">
        <v>22</v>
      </c>
      <c r="T133" t="s">
        <v>111</v>
      </c>
      <c r="U133">
        <v>2022</v>
      </c>
      <c r="V133" t="s">
        <v>307</v>
      </c>
    </row>
    <row r="134" spans="1:22" x14ac:dyDescent="0.3">
      <c r="A134" s="4">
        <v>129</v>
      </c>
      <c r="B134" s="5">
        <v>44707</v>
      </c>
      <c r="C134" s="4" t="s">
        <v>554</v>
      </c>
      <c r="D134" s="4" t="s">
        <v>66</v>
      </c>
      <c r="E134" s="4" t="s">
        <v>10</v>
      </c>
      <c r="F134" s="6">
        <v>0.17043981481481482</v>
      </c>
      <c r="S134">
        <v>26</v>
      </c>
      <c r="T134" t="s">
        <v>111</v>
      </c>
      <c r="U134">
        <v>2022</v>
      </c>
      <c r="V134" t="s">
        <v>312</v>
      </c>
    </row>
    <row r="135" spans="1:22" x14ac:dyDescent="0.3">
      <c r="A135" s="4">
        <v>130</v>
      </c>
      <c r="B135" s="5">
        <v>44718</v>
      </c>
      <c r="C135" s="4" t="s">
        <v>651</v>
      </c>
      <c r="D135" s="4" t="s">
        <v>78</v>
      </c>
      <c r="E135" s="4" t="s">
        <v>10</v>
      </c>
      <c r="F135" s="6">
        <v>0.16268518518518518</v>
      </c>
      <c r="S135">
        <v>6</v>
      </c>
      <c r="T135" t="s">
        <v>112</v>
      </c>
      <c r="U135">
        <v>2022</v>
      </c>
      <c r="V135" t="s">
        <v>310</v>
      </c>
    </row>
    <row r="136" spans="1:22" x14ac:dyDescent="0.3">
      <c r="A136" s="4">
        <v>131</v>
      </c>
      <c r="B136" s="5">
        <v>44731</v>
      </c>
      <c r="C136" s="4" t="s">
        <v>652</v>
      </c>
      <c r="D136" s="4" t="s">
        <v>268</v>
      </c>
      <c r="E136" s="4" t="s">
        <v>10</v>
      </c>
      <c r="F136" s="6">
        <v>0.16971064814814815</v>
      </c>
      <c r="S136">
        <v>19</v>
      </c>
      <c r="T136" t="s">
        <v>112</v>
      </c>
      <c r="U136">
        <v>2022</v>
      </c>
      <c r="V136" t="s">
        <v>307</v>
      </c>
    </row>
    <row r="137" spans="1:22" x14ac:dyDescent="0.3">
      <c r="A137" s="4">
        <v>132</v>
      </c>
      <c r="B137" s="5">
        <v>44745</v>
      </c>
      <c r="C137" s="4" t="s">
        <v>654</v>
      </c>
      <c r="D137" s="4" t="s">
        <v>73</v>
      </c>
      <c r="E137" s="4" t="s">
        <v>10</v>
      </c>
      <c r="F137" s="6">
        <v>0.17006944444444447</v>
      </c>
      <c r="S137">
        <v>3</v>
      </c>
      <c r="T137" t="s">
        <v>113</v>
      </c>
      <c r="U137">
        <v>2022</v>
      </c>
      <c r="V137" t="s">
        <v>307</v>
      </c>
    </row>
    <row r="138" spans="1:22" x14ac:dyDescent="0.3">
      <c r="A138" s="4">
        <v>133</v>
      </c>
      <c r="B138" s="5">
        <v>44755</v>
      </c>
      <c r="C138" s="4" t="s">
        <v>600</v>
      </c>
      <c r="D138" s="4" t="s">
        <v>239</v>
      </c>
      <c r="E138" s="4" t="s">
        <v>10</v>
      </c>
      <c r="F138" s="6">
        <v>0.206875</v>
      </c>
      <c r="S138">
        <v>13</v>
      </c>
      <c r="T138" t="s">
        <v>113</v>
      </c>
      <c r="U138">
        <v>2022</v>
      </c>
      <c r="V138" t="s">
        <v>309</v>
      </c>
    </row>
    <row r="139" spans="1:22" x14ac:dyDescent="0.3">
      <c r="A139" s="4">
        <v>134</v>
      </c>
      <c r="B139" s="5">
        <v>44756</v>
      </c>
      <c r="C139" s="4" t="s">
        <v>602</v>
      </c>
      <c r="D139" s="4" t="s">
        <v>226</v>
      </c>
      <c r="E139" s="4" t="s">
        <v>10</v>
      </c>
      <c r="F139" s="6">
        <v>0.18739583333333332</v>
      </c>
      <c r="S139">
        <v>14</v>
      </c>
      <c r="T139" t="s">
        <v>113</v>
      </c>
      <c r="U139">
        <v>2022</v>
      </c>
      <c r="V139" t="s">
        <v>312</v>
      </c>
    </row>
    <row r="140" spans="1:22" x14ac:dyDescent="0.3">
      <c r="A140" s="4">
        <v>135</v>
      </c>
      <c r="B140" s="5">
        <v>44757</v>
      </c>
      <c r="C140" s="4" t="s">
        <v>603</v>
      </c>
      <c r="D140" s="4" t="s">
        <v>284</v>
      </c>
      <c r="E140" s="4" t="s">
        <v>10</v>
      </c>
      <c r="F140" s="6">
        <v>0.17738425925925927</v>
      </c>
      <c r="S140">
        <v>15</v>
      </c>
      <c r="T140" t="s">
        <v>113</v>
      </c>
      <c r="U140">
        <v>2022</v>
      </c>
      <c r="V140" t="s">
        <v>311</v>
      </c>
    </row>
    <row r="141" spans="1:22" x14ac:dyDescent="0.3">
      <c r="A141" s="4">
        <v>136</v>
      </c>
      <c r="B141" s="5">
        <v>44758</v>
      </c>
      <c r="C141" s="4" t="s">
        <v>604</v>
      </c>
      <c r="D141" s="4" t="s">
        <v>238</v>
      </c>
      <c r="E141" s="4" t="s">
        <v>10</v>
      </c>
      <c r="F141" s="6">
        <v>0.16393518518518518</v>
      </c>
      <c r="S141">
        <v>16</v>
      </c>
      <c r="T141" t="s">
        <v>113</v>
      </c>
      <c r="U141">
        <v>2022</v>
      </c>
      <c r="V141" t="s">
        <v>308</v>
      </c>
    </row>
    <row r="142" spans="1:22" x14ac:dyDescent="0.3">
      <c r="A142" s="4">
        <v>137</v>
      </c>
      <c r="B142" s="5">
        <v>44759</v>
      </c>
      <c r="C142" s="4" t="s">
        <v>605</v>
      </c>
      <c r="D142" s="4" t="s">
        <v>246</v>
      </c>
      <c r="E142" s="4" t="s">
        <v>10</v>
      </c>
      <c r="F142" s="6">
        <v>0.18153935185185185</v>
      </c>
      <c r="S142">
        <v>17</v>
      </c>
      <c r="T142" t="s">
        <v>113</v>
      </c>
      <c r="U142">
        <v>2022</v>
      </c>
      <c r="V142" t="s">
        <v>307</v>
      </c>
    </row>
    <row r="143" spans="1:22" x14ac:dyDescent="0.3">
      <c r="A143" s="4">
        <v>138</v>
      </c>
      <c r="B143" s="5">
        <v>44772</v>
      </c>
      <c r="C143" s="4" t="s">
        <v>656</v>
      </c>
      <c r="D143" s="4" t="s">
        <v>119</v>
      </c>
      <c r="E143" s="4" t="s">
        <v>10</v>
      </c>
      <c r="F143" s="6">
        <v>0.17018518518518519</v>
      </c>
      <c r="S143">
        <v>30</v>
      </c>
      <c r="T143" t="s">
        <v>113</v>
      </c>
      <c r="U143">
        <v>2022</v>
      </c>
      <c r="V143" t="s">
        <v>308</v>
      </c>
    </row>
    <row r="144" spans="1:22" x14ac:dyDescent="0.3">
      <c r="A144" s="4">
        <v>139</v>
      </c>
      <c r="B144" s="5">
        <v>44780</v>
      </c>
      <c r="C144" s="4" t="s">
        <v>618</v>
      </c>
      <c r="D144" s="4" t="s">
        <v>258</v>
      </c>
      <c r="E144" s="4" t="s">
        <v>10</v>
      </c>
      <c r="F144" s="6">
        <v>0.17196759259259262</v>
      </c>
      <c r="S144">
        <v>7</v>
      </c>
      <c r="T144" t="s">
        <v>114</v>
      </c>
      <c r="U144">
        <v>2022</v>
      </c>
      <c r="V144" t="s">
        <v>307</v>
      </c>
    </row>
    <row r="145" spans="1:22" x14ac:dyDescent="0.3">
      <c r="A145" s="4">
        <v>140</v>
      </c>
      <c r="B145" s="5">
        <v>44787</v>
      </c>
      <c r="C145" s="4" t="s">
        <v>654</v>
      </c>
      <c r="D145" s="4" t="s">
        <v>73</v>
      </c>
      <c r="E145" s="4" t="s">
        <v>10</v>
      </c>
      <c r="F145" s="6">
        <v>0.16201388888888887</v>
      </c>
      <c r="S145">
        <v>14</v>
      </c>
      <c r="T145" t="s">
        <v>114</v>
      </c>
      <c r="U145">
        <v>2022</v>
      </c>
      <c r="V145" t="s">
        <v>307</v>
      </c>
    </row>
    <row r="146" spans="1:22" x14ac:dyDescent="0.3">
      <c r="A146" s="4">
        <v>141</v>
      </c>
      <c r="B146" s="5">
        <v>44800</v>
      </c>
      <c r="C146" s="4" t="s">
        <v>404</v>
      </c>
      <c r="D146" s="4" t="s">
        <v>271</v>
      </c>
      <c r="E146" s="4" t="s">
        <v>10</v>
      </c>
      <c r="F146" s="6">
        <v>0.17864583333333331</v>
      </c>
      <c r="S146">
        <v>27</v>
      </c>
      <c r="T146" t="s">
        <v>114</v>
      </c>
      <c r="U146">
        <v>2022</v>
      </c>
      <c r="V146" t="s">
        <v>308</v>
      </c>
    </row>
    <row r="147" spans="1:22" x14ac:dyDescent="0.3">
      <c r="A147" s="4">
        <v>142</v>
      </c>
      <c r="B147" s="5">
        <v>44808</v>
      </c>
      <c r="C147" s="4" t="s">
        <v>659</v>
      </c>
      <c r="D147" s="4" t="s">
        <v>250</v>
      </c>
      <c r="E147" s="4" t="s">
        <v>10</v>
      </c>
      <c r="F147" s="6">
        <v>0.15412037037037038</v>
      </c>
      <c r="S147">
        <v>4</v>
      </c>
      <c r="T147" t="s">
        <v>115</v>
      </c>
      <c r="U147">
        <v>2022</v>
      </c>
      <c r="V147" t="s">
        <v>307</v>
      </c>
    </row>
    <row r="148" spans="1:22" x14ac:dyDescent="0.3">
      <c r="A148" s="4">
        <v>143</v>
      </c>
      <c r="B148" s="5">
        <v>44822</v>
      </c>
      <c r="C148" s="4" t="s">
        <v>660</v>
      </c>
      <c r="D148" s="4" t="s">
        <v>296</v>
      </c>
      <c r="E148" s="4" t="s">
        <v>10</v>
      </c>
      <c r="F148" s="6">
        <v>0.16537037037037036</v>
      </c>
      <c r="S148">
        <v>18</v>
      </c>
      <c r="T148" t="s">
        <v>115</v>
      </c>
      <c r="U148">
        <v>2022</v>
      </c>
      <c r="V148" t="s">
        <v>307</v>
      </c>
    </row>
    <row r="149" spans="1:22" x14ac:dyDescent="0.3">
      <c r="A149" s="58">
        <v>144</v>
      </c>
      <c r="B149" s="73">
        <v>44829</v>
      </c>
      <c r="C149" s="58" t="s">
        <v>661</v>
      </c>
      <c r="D149" s="58" t="s">
        <v>220</v>
      </c>
      <c r="E149" s="58" t="s">
        <v>10</v>
      </c>
      <c r="F149" s="59">
        <v>0.14054398148148148</v>
      </c>
      <c r="S149">
        <v>25</v>
      </c>
      <c r="T149" t="s">
        <v>115</v>
      </c>
      <c r="U149">
        <v>2022</v>
      </c>
      <c r="V149" t="s">
        <v>307</v>
      </c>
    </row>
    <row r="150" spans="1:22" x14ac:dyDescent="0.3">
      <c r="A150" s="4">
        <v>145</v>
      </c>
      <c r="B150" s="5">
        <v>44836</v>
      </c>
      <c r="C150" s="4" t="s">
        <v>468</v>
      </c>
      <c r="D150" s="4" t="s">
        <v>276</v>
      </c>
      <c r="E150" s="4" t="s">
        <v>10</v>
      </c>
      <c r="F150" s="6">
        <v>0.15934027777777779</v>
      </c>
      <c r="S150">
        <v>2</v>
      </c>
      <c r="T150" t="s">
        <v>116</v>
      </c>
      <c r="U150">
        <v>2022</v>
      </c>
      <c r="V150" t="s">
        <v>307</v>
      </c>
    </row>
    <row r="151" spans="1:22" x14ac:dyDescent="0.3">
      <c r="A151" s="4">
        <v>146</v>
      </c>
      <c r="B151" s="5">
        <v>44813</v>
      </c>
      <c r="C151" s="4" t="s">
        <v>184</v>
      </c>
      <c r="D151" s="4" t="s">
        <v>132</v>
      </c>
      <c r="E151" s="4" t="s">
        <v>10</v>
      </c>
      <c r="F151" s="6">
        <v>0.16409722222222223</v>
      </c>
      <c r="S151">
        <v>9</v>
      </c>
      <c r="T151" t="s">
        <v>116</v>
      </c>
      <c r="U151">
        <v>2022</v>
      </c>
      <c r="V151" t="s">
        <v>307</v>
      </c>
    </row>
    <row r="152" spans="1:22" x14ac:dyDescent="0.3">
      <c r="A152" s="4">
        <v>147</v>
      </c>
      <c r="B152" s="5">
        <v>44848</v>
      </c>
      <c r="C152" s="4" t="s">
        <v>67</v>
      </c>
      <c r="D152" s="4" t="s">
        <v>9</v>
      </c>
      <c r="E152" s="4" t="s">
        <v>10</v>
      </c>
      <c r="F152" s="6">
        <v>0.16288194444444445</v>
      </c>
      <c r="S152">
        <v>14</v>
      </c>
      <c r="T152" t="s">
        <v>116</v>
      </c>
      <c r="U152">
        <v>2022</v>
      </c>
      <c r="V152" t="s">
        <v>311</v>
      </c>
    </row>
    <row r="153" spans="1:22" x14ac:dyDescent="0.3">
      <c r="A153" s="4">
        <v>148</v>
      </c>
      <c r="B153" s="5">
        <v>44864</v>
      </c>
      <c r="C153" s="4" t="s">
        <v>663</v>
      </c>
      <c r="D153" s="4" t="s">
        <v>66</v>
      </c>
      <c r="E153" s="4" t="s">
        <v>10</v>
      </c>
      <c r="F153" s="6">
        <v>0.16630787037037037</v>
      </c>
      <c r="S153">
        <v>30</v>
      </c>
      <c r="T153" t="s">
        <v>116</v>
      </c>
      <c r="U153">
        <v>2022</v>
      </c>
      <c r="V153" t="s">
        <v>307</v>
      </c>
    </row>
    <row r="154" spans="1:22" x14ac:dyDescent="0.3">
      <c r="A154" s="4">
        <v>149</v>
      </c>
      <c r="B154" s="5">
        <v>44869</v>
      </c>
      <c r="C154" s="4" t="s">
        <v>666</v>
      </c>
      <c r="D154" s="4" t="s">
        <v>295</v>
      </c>
      <c r="E154" s="4" t="s">
        <v>10</v>
      </c>
      <c r="F154" s="6">
        <v>0.17305555555555555</v>
      </c>
      <c r="S154">
        <v>4</v>
      </c>
      <c r="T154" t="s">
        <v>136</v>
      </c>
      <c r="U154">
        <v>2022</v>
      </c>
      <c r="V154" t="s">
        <v>311</v>
      </c>
    </row>
    <row r="155" spans="1:22" x14ac:dyDescent="0.3">
      <c r="A155" s="4">
        <v>150</v>
      </c>
      <c r="B155" s="5">
        <v>44870</v>
      </c>
      <c r="C155" s="4" t="s">
        <v>667</v>
      </c>
      <c r="D155" s="4" t="s">
        <v>293</v>
      </c>
      <c r="E155" s="4" t="s">
        <v>10</v>
      </c>
      <c r="F155" s="6">
        <v>0.22938657407407406</v>
      </c>
      <c r="S155">
        <v>5</v>
      </c>
      <c r="T155" t="s">
        <v>136</v>
      </c>
      <c r="U155">
        <v>2022</v>
      </c>
      <c r="V155" t="s">
        <v>308</v>
      </c>
    </row>
    <row r="156" spans="1:22" ht="15" customHeight="1" x14ac:dyDescent="0.3">
      <c r="A156" s="4">
        <v>151</v>
      </c>
      <c r="B156" s="5">
        <v>44878</v>
      </c>
      <c r="C156" s="4" t="s">
        <v>673</v>
      </c>
      <c r="D156" s="4" t="s">
        <v>36</v>
      </c>
      <c r="E156" s="4" t="s">
        <v>10</v>
      </c>
      <c r="F156" s="6">
        <v>0.16377314814814814</v>
      </c>
      <c r="S156">
        <v>13</v>
      </c>
      <c r="T156" t="s">
        <v>136</v>
      </c>
      <c r="U156">
        <v>2022</v>
      </c>
      <c r="V156" t="s">
        <v>307</v>
      </c>
    </row>
    <row r="157" spans="1:22" ht="15" customHeight="1" x14ac:dyDescent="0.3">
      <c r="A157" s="4">
        <v>152</v>
      </c>
      <c r="B157" s="5">
        <v>44885</v>
      </c>
      <c r="C157" s="4" t="s">
        <v>675</v>
      </c>
      <c r="D157" s="4" t="s">
        <v>132</v>
      </c>
      <c r="E157" s="4" t="s">
        <v>10</v>
      </c>
      <c r="F157" s="6">
        <v>0.17067129629629629</v>
      </c>
      <c r="S157">
        <v>20</v>
      </c>
      <c r="T157" t="s">
        <v>136</v>
      </c>
      <c r="U157">
        <v>2022</v>
      </c>
      <c r="V157" t="s">
        <v>307</v>
      </c>
    </row>
    <row r="158" spans="1:22" ht="15" customHeight="1" x14ac:dyDescent="0.3">
      <c r="A158" s="4">
        <v>153</v>
      </c>
      <c r="B158" s="5">
        <v>44892</v>
      </c>
      <c r="C158" s="4" t="s">
        <v>676</v>
      </c>
      <c r="D158" s="4" t="s">
        <v>235</v>
      </c>
      <c r="E158" s="4" t="s">
        <v>10</v>
      </c>
      <c r="F158" s="6">
        <v>0.16255787037037037</v>
      </c>
      <c r="S158">
        <v>27</v>
      </c>
      <c r="T158" t="s">
        <v>136</v>
      </c>
      <c r="U158">
        <v>2022</v>
      </c>
      <c r="V158" t="s">
        <v>307</v>
      </c>
    </row>
    <row r="159" spans="1:22" ht="15" customHeight="1" x14ac:dyDescent="0.3">
      <c r="A159" s="4">
        <v>154</v>
      </c>
      <c r="B159" s="5">
        <v>44899</v>
      </c>
      <c r="C159" s="4" t="s">
        <v>678</v>
      </c>
      <c r="D159" s="4" t="s">
        <v>257</v>
      </c>
      <c r="E159" s="4" t="s">
        <v>10</v>
      </c>
      <c r="F159" s="6">
        <v>0.17565972222222223</v>
      </c>
      <c r="S159">
        <v>4</v>
      </c>
      <c r="T159" t="s">
        <v>117</v>
      </c>
      <c r="U159">
        <v>2022</v>
      </c>
      <c r="V159" t="s">
        <v>307</v>
      </c>
    </row>
    <row r="160" spans="1:22" x14ac:dyDescent="0.3">
      <c r="A160" s="4">
        <v>155</v>
      </c>
      <c r="B160" s="5">
        <v>44906</v>
      </c>
      <c r="C160" s="4" t="s">
        <v>679</v>
      </c>
      <c r="D160" s="4" t="s">
        <v>267</v>
      </c>
      <c r="E160" s="4" t="s">
        <v>10</v>
      </c>
      <c r="F160" s="6">
        <v>0.17521990740740742</v>
      </c>
      <c r="S160">
        <v>11</v>
      </c>
      <c r="T160" t="s">
        <v>117</v>
      </c>
      <c r="U160">
        <v>2022</v>
      </c>
      <c r="V160" t="s">
        <v>307</v>
      </c>
    </row>
    <row r="161" spans="1:22" x14ac:dyDescent="0.3">
      <c r="A161" s="4">
        <v>156</v>
      </c>
      <c r="B161" s="5">
        <v>44913</v>
      </c>
      <c r="C161" s="4" t="s">
        <v>680</v>
      </c>
      <c r="D161" s="4" t="s">
        <v>225</v>
      </c>
      <c r="E161" s="4" t="s">
        <v>10</v>
      </c>
      <c r="F161" s="6">
        <v>0.18346064814814814</v>
      </c>
      <c r="S161">
        <v>18</v>
      </c>
      <c r="T161" t="s">
        <v>117</v>
      </c>
      <c r="U161">
        <v>2022</v>
      </c>
      <c r="V161" t="s">
        <v>307</v>
      </c>
    </row>
    <row r="162" spans="1:22" x14ac:dyDescent="0.3">
      <c r="A162" s="4">
        <v>157</v>
      </c>
      <c r="B162" s="5">
        <v>44918</v>
      </c>
      <c r="C162" s="4" t="s">
        <v>674</v>
      </c>
      <c r="D162" s="4" t="s">
        <v>287</v>
      </c>
      <c r="E162" s="4" t="s">
        <v>10</v>
      </c>
      <c r="F162" s="6">
        <v>0.16121527777777778</v>
      </c>
      <c r="S162">
        <v>23</v>
      </c>
      <c r="T162" t="s">
        <v>117</v>
      </c>
      <c r="U162">
        <v>2022</v>
      </c>
      <c r="V162" t="s">
        <v>311</v>
      </c>
    </row>
    <row r="163" spans="1:22" x14ac:dyDescent="0.3">
      <c r="A163" s="4">
        <v>158</v>
      </c>
      <c r="B163" s="5">
        <v>44926</v>
      </c>
      <c r="C163" s="4" t="s">
        <v>672</v>
      </c>
      <c r="D163" s="4" t="s">
        <v>257</v>
      </c>
      <c r="E163" s="4" t="s">
        <v>10</v>
      </c>
      <c r="F163" s="6">
        <v>0.16800925925925925</v>
      </c>
      <c r="S163">
        <v>31</v>
      </c>
      <c r="T163" t="s">
        <v>117</v>
      </c>
      <c r="U163">
        <v>2022</v>
      </c>
      <c r="V163" t="s">
        <v>308</v>
      </c>
    </row>
    <row r="164" spans="1:22" x14ac:dyDescent="0.3">
      <c r="A164" s="4">
        <v>159</v>
      </c>
      <c r="B164" s="5">
        <v>44927</v>
      </c>
      <c r="C164" s="4" t="s">
        <v>409</v>
      </c>
      <c r="D164" s="4" t="s">
        <v>142</v>
      </c>
      <c r="E164" s="4" t="s">
        <v>10</v>
      </c>
      <c r="F164" s="6">
        <v>0.17861111111111114</v>
      </c>
      <c r="S164">
        <v>1</v>
      </c>
      <c r="T164" t="s">
        <v>107</v>
      </c>
      <c r="U164">
        <v>2023</v>
      </c>
      <c r="V164" t="s">
        <v>307</v>
      </c>
    </row>
    <row r="165" spans="1:22" x14ac:dyDescent="0.3">
      <c r="A165" s="4">
        <v>160</v>
      </c>
      <c r="B165" s="5">
        <v>44948</v>
      </c>
      <c r="C165" s="4" t="s">
        <v>168</v>
      </c>
      <c r="D165" s="4" t="s">
        <v>97</v>
      </c>
      <c r="E165" s="4" t="s">
        <v>10</v>
      </c>
      <c r="F165" s="6">
        <v>0.15243055555555554</v>
      </c>
      <c r="S165">
        <v>23</v>
      </c>
      <c r="T165" t="s">
        <v>107</v>
      </c>
      <c r="U165">
        <v>2023</v>
      </c>
      <c r="V165" t="s">
        <v>307</v>
      </c>
    </row>
    <row r="166" spans="1:22" x14ac:dyDescent="0.3">
      <c r="A166" s="4">
        <v>161</v>
      </c>
      <c r="B166" s="5">
        <v>44955</v>
      </c>
      <c r="C166" s="4" t="s">
        <v>682</v>
      </c>
      <c r="D166" s="4" t="s">
        <v>290</v>
      </c>
      <c r="E166" s="4" t="s">
        <v>10</v>
      </c>
      <c r="F166" s="6">
        <v>0.16840277777777779</v>
      </c>
      <c r="S166">
        <v>29</v>
      </c>
      <c r="T166" t="s">
        <v>107</v>
      </c>
      <c r="U166">
        <v>2023</v>
      </c>
      <c r="V166" t="s">
        <v>307</v>
      </c>
    </row>
    <row r="167" spans="1:22" x14ac:dyDescent="0.3">
      <c r="A167" s="4">
        <v>162</v>
      </c>
      <c r="B167" s="5">
        <v>44969</v>
      </c>
      <c r="C167" s="4" t="s">
        <v>683</v>
      </c>
      <c r="D167" s="4" t="s">
        <v>262</v>
      </c>
      <c r="E167" s="4" t="s">
        <v>10</v>
      </c>
      <c r="F167" s="6">
        <v>0.17674768518518516</v>
      </c>
      <c r="S167">
        <v>12</v>
      </c>
      <c r="T167" t="s">
        <v>108</v>
      </c>
      <c r="U167">
        <v>2023</v>
      </c>
      <c r="V167" t="s">
        <v>307</v>
      </c>
    </row>
    <row r="168" spans="1:22" x14ac:dyDescent="0.3">
      <c r="A168" s="4">
        <v>163</v>
      </c>
      <c r="B168" s="5">
        <v>44976</v>
      </c>
      <c r="C168" s="4" t="s">
        <v>685</v>
      </c>
      <c r="D168" s="4" t="s">
        <v>288</v>
      </c>
      <c r="E168" s="4" t="s">
        <v>10</v>
      </c>
      <c r="F168" s="6">
        <v>0.16984953703703706</v>
      </c>
      <c r="S168">
        <v>19</v>
      </c>
      <c r="T168" t="s">
        <v>108</v>
      </c>
      <c r="U168">
        <v>2023</v>
      </c>
      <c r="V168" t="s">
        <v>307</v>
      </c>
    </row>
    <row r="169" spans="1:22" x14ac:dyDescent="0.3">
      <c r="A169" s="4">
        <v>164</v>
      </c>
      <c r="B169" s="5">
        <v>44982</v>
      </c>
      <c r="C169" s="4" t="s">
        <v>684</v>
      </c>
      <c r="D169" s="4" t="s">
        <v>286</v>
      </c>
      <c r="E169" s="4" t="s">
        <v>10</v>
      </c>
      <c r="F169" s="6">
        <v>0.18516203703703704</v>
      </c>
      <c r="S169">
        <v>25</v>
      </c>
      <c r="T169" t="s">
        <v>108</v>
      </c>
      <c r="U169">
        <v>2023</v>
      </c>
      <c r="V169" t="s">
        <v>308</v>
      </c>
    </row>
    <row r="170" spans="1:22" x14ac:dyDescent="0.3">
      <c r="A170" s="4">
        <v>165</v>
      </c>
      <c r="B170" s="5">
        <v>44997</v>
      </c>
      <c r="C170" s="4" t="s">
        <v>512</v>
      </c>
      <c r="D170" s="4" t="s">
        <v>9</v>
      </c>
      <c r="E170" s="4" t="s">
        <v>10</v>
      </c>
      <c r="F170" s="6">
        <v>0.16170138888888888</v>
      </c>
      <c r="S170">
        <v>13</v>
      </c>
      <c r="T170" t="s">
        <v>109</v>
      </c>
      <c r="U170">
        <v>2023</v>
      </c>
      <c r="V170" t="s">
        <v>307</v>
      </c>
    </row>
    <row r="171" spans="1:22" x14ac:dyDescent="0.3">
      <c r="A171" s="4">
        <v>166</v>
      </c>
      <c r="B171" s="5">
        <v>45011</v>
      </c>
      <c r="C171" s="4" t="s">
        <v>689</v>
      </c>
      <c r="D171" s="4" t="s">
        <v>249</v>
      </c>
      <c r="E171" s="4" t="s">
        <v>10</v>
      </c>
      <c r="F171" s="6">
        <v>0.18046296296296296</v>
      </c>
      <c r="S171">
        <v>26</v>
      </c>
      <c r="T171" t="s">
        <v>109</v>
      </c>
      <c r="U171">
        <v>2023</v>
      </c>
      <c r="V171" t="s">
        <v>307</v>
      </c>
    </row>
    <row r="172" spans="1:22" x14ac:dyDescent="0.3">
      <c r="A172" s="4">
        <v>167</v>
      </c>
      <c r="B172" s="5">
        <v>45022</v>
      </c>
      <c r="C172" s="4" t="s">
        <v>696</v>
      </c>
      <c r="D172" s="4" t="s">
        <v>247</v>
      </c>
      <c r="E172" s="4" t="s">
        <v>10</v>
      </c>
      <c r="F172" s="6">
        <v>0.16337962962962962</v>
      </c>
      <c r="S172">
        <v>6</v>
      </c>
      <c r="T172" t="s">
        <v>110</v>
      </c>
      <c r="U172">
        <v>2023</v>
      </c>
      <c r="V172" t="s">
        <v>312</v>
      </c>
    </row>
    <row r="173" spans="1:22" x14ac:dyDescent="0.3">
      <c r="A173" s="4">
        <v>168</v>
      </c>
      <c r="B173" s="5">
        <v>45039</v>
      </c>
      <c r="C173" s="4" t="s">
        <v>686</v>
      </c>
      <c r="D173" s="4" t="s">
        <v>697</v>
      </c>
      <c r="E173" s="4" t="s">
        <v>354</v>
      </c>
      <c r="F173" s="6">
        <v>0.14886574074074074</v>
      </c>
      <c r="S173">
        <v>23</v>
      </c>
      <c r="T173" t="s">
        <v>110</v>
      </c>
      <c r="U173">
        <v>2023</v>
      </c>
      <c r="V173" t="s">
        <v>307</v>
      </c>
    </row>
    <row r="174" spans="1:22" x14ac:dyDescent="0.3">
      <c r="A174" s="4">
        <v>169</v>
      </c>
      <c r="B174" s="5">
        <v>45051</v>
      </c>
      <c r="C174" s="4" t="s">
        <v>729</v>
      </c>
      <c r="D174" s="4" t="s">
        <v>229</v>
      </c>
      <c r="E174" s="4" t="s">
        <v>10</v>
      </c>
      <c r="F174" s="6">
        <v>0.16983796296296297</v>
      </c>
      <c r="S174">
        <v>5</v>
      </c>
      <c r="T174" t="s">
        <v>111</v>
      </c>
      <c r="U174">
        <v>2023</v>
      </c>
      <c r="V174" t="s">
        <v>311</v>
      </c>
    </row>
    <row r="175" spans="1:22" x14ac:dyDescent="0.3">
      <c r="A175" s="4">
        <v>170</v>
      </c>
      <c r="B175" s="5">
        <v>45060</v>
      </c>
      <c r="C175" s="4" t="s">
        <v>8</v>
      </c>
      <c r="D175" s="4" t="s">
        <v>9</v>
      </c>
      <c r="E175" s="4" t="s">
        <v>10</v>
      </c>
      <c r="F175" s="6">
        <v>0.15063657407407408</v>
      </c>
      <c r="S175">
        <v>14</v>
      </c>
      <c r="T175" t="s">
        <v>648</v>
      </c>
      <c r="U175">
        <v>2023</v>
      </c>
      <c r="V175" t="s">
        <v>307</v>
      </c>
    </row>
    <row r="176" spans="1:22" x14ac:dyDescent="0.3">
      <c r="A176" s="4">
        <v>171</v>
      </c>
      <c r="B176" s="5">
        <v>45100</v>
      </c>
      <c r="C176" s="4" t="s">
        <v>737</v>
      </c>
      <c r="D176" s="4" t="s">
        <v>257</v>
      </c>
      <c r="E176" s="4" t="s">
        <v>10</v>
      </c>
      <c r="F176" s="6">
        <v>0.17872685185185186</v>
      </c>
      <c r="S176">
        <v>23</v>
      </c>
      <c r="T176" t="s">
        <v>112</v>
      </c>
      <c r="U176">
        <v>2023</v>
      </c>
      <c r="V176" t="s">
        <v>311</v>
      </c>
    </row>
    <row r="177" spans="1:22" x14ac:dyDescent="0.3">
      <c r="A177" s="4">
        <v>172</v>
      </c>
      <c r="B177" s="5">
        <v>45109</v>
      </c>
      <c r="C177" s="4" t="s">
        <v>738</v>
      </c>
      <c r="D177" s="4" t="s">
        <v>252</v>
      </c>
      <c r="E177" s="4" t="s">
        <v>10</v>
      </c>
      <c r="F177" s="6">
        <v>0.1796875</v>
      </c>
      <c r="S177">
        <v>2</v>
      </c>
      <c r="T177" t="s">
        <v>113</v>
      </c>
      <c r="U177">
        <v>2023</v>
      </c>
      <c r="V177" t="s">
        <v>307</v>
      </c>
    </row>
    <row r="178" spans="1:22" x14ac:dyDescent="0.3">
      <c r="A178" s="4">
        <v>173</v>
      </c>
      <c r="B178" s="5">
        <v>45116</v>
      </c>
      <c r="C178" s="4" t="s">
        <v>317</v>
      </c>
      <c r="D178" s="4" t="s">
        <v>73</v>
      </c>
      <c r="E178" s="4" t="s">
        <v>10</v>
      </c>
      <c r="F178" s="6">
        <v>0.17828703703703705</v>
      </c>
      <c r="S178">
        <v>9</v>
      </c>
      <c r="T178" t="s">
        <v>113</v>
      </c>
      <c r="U178">
        <v>2023</v>
      </c>
      <c r="V178" t="s">
        <v>307</v>
      </c>
    </row>
    <row r="179" spans="1:22" x14ac:dyDescent="0.3">
      <c r="A179" s="4">
        <v>174</v>
      </c>
      <c r="B179" s="5">
        <v>45151</v>
      </c>
      <c r="C179" s="4" t="s">
        <v>57</v>
      </c>
      <c r="D179" s="4" t="s">
        <v>73</v>
      </c>
      <c r="E179" s="4" t="s">
        <v>10</v>
      </c>
      <c r="F179" s="6">
        <v>0.17075231481481482</v>
      </c>
      <c r="S179">
        <v>13</v>
      </c>
      <c r="T179" t="s">
        <v>114</v>
      </c>
      <c r="U179">
        <v>2023</v>
      </c>
      <c r="V179" t="s">
        <v>307</v>
      </c>
    </row>
    <row r="180" spans="1:22" x14ac:dyDescent="0.3">
      <c r="A180" s="4">
        <v>175</v>
      </c>
      <c r="B180" s="5">
        <v>45166</v>
      </c>
      <c r="C180" s="4" t="s">
        <v>745</v>
      </c>
      <c r="D180" s="4" t="s">
        <v>97</v>
      </c>
      <c r="E180" s="4" t="s">
        <v>10</v>
      </c>
      <c r="F180" s="6">
        <v>0.16184027777777779</v>
      </c>
      <c r="S180">
        <v>27</v>
      </c>
      <c r="T180" t="s">
        <v>114</v>
      </c>
      <c r="U180">
        <v>2023</v>
      </c>
      <c r="V180" t="s">
        <v>307</v>
      </c>
    </row>
    <row r="181" spans="1:22" x14ac:dyDescent="0.3">
      <c r="A181" s="4">
        <v>176</v>
      </c>
      <c r="B181" s="5">
        <v>45193</v>
      </c>
      <c r="C181" s="4" t="s">
        <v>773</v>
      </c>
      <c r="D181" s="4" t="s">
        <v>275</v>
      </c>
      <c r="E181" s="4" t="s">
        <v>10</v>
      </c>
      <c r="F181" s="6">
        <v>0.17496527777777779</v>
      </c>
      <c r="S181">
        <v>24</v>
      </c>
      <c r="T181" t="s">
        <v>115</v>
      </c>
      <c r="U181">
        <v>2023</v>
      </c>
      <c r="V181" t="s">
        <v>307</v>
      </c>
    </row>
    <row r="182" spans="1:22" x14ac:dyDescent="0.3">
      <c r="A182" s="4">
        <v>177</v>
      </c>
      <c r="B182" s="5">
        <v>45208</v>
      </c>
      <c r="C182" s="4" t="s">
        <v>745</v>
      </c>
      <c r="D182" s="4" t="s">
        <v>97</v>
      </c>
      <c r="E182" s="4" t="s">
        <v>10</v>
      </c>
      <c r="F182" s="6">
        <v>0.17133101851851851</v>
      </c>
      <c r="S182">
        <v>8</v>
      </c>
      <c r="T182" t="s">
        <v>116</v>
      </c>
      <c r="U182">
        <v>2023</v>
      </c>
      <c r="V182" t="s">
        <v>307</v>
      </c>
    </row>
    <row r="183" spans="1:22" x14ac:dyDescent="0.3">
      <c r="A183" s="4">
        <v>178</v>
      </c>
      <c r="B183" s="5">
        <v>45221</v>
      </c>
      <c r="C183" s="4" t="s">
        <v>780</v>
      </c>
      <c r="D183" s="4" t="s">
        <v>755</v>
      </c>
      <c r="E183" s="4" t="s">
        <v>347</v>
      </c>
      <c r="F183" s="6">
        <v>0.15378472222222223</v>
      </c>
      <c r="S183">
        <v>22</v>
      </c>
      <c r="T183" t="s">
        <v>116</v>
      </c>
      <c r="U183">
        <v>2023</v>
      </c>
      <c r="V183" t="s">
        <v>307</v>
      </c>
    </row>
    <row r="184" spans="1:22" ht="15" customHeight="1" x14ac:dyDescent="0.3">
      <c r="A184" s="4">
        <v>179</v>
      </c>
      <c r="B184" s="5">
        <v>45235</v>
      </c>
      <c r="C184" s="4" t="s">
        <v>746</v>
      </c>
      <c r="D184" s="4" t="s">
        <v>132</v>
      </c>
      <c r="E184" s="4" t="s">
        <v>10</v>
      </c>
      <c r="F184" s="6">
        <v>0.17065972222222223</v>
      </c>
      <c r="S184">
        <v>5</v>
      </c>
      <c r="T184" t="s">
        <v>136</v>
      </c>
      <c r="U184">
        <v>2023</v>
      </c>
      <c r="V184" t="s">
        <v>307</v>
      </c>
    </row>
    <row r="185" spans="1:22" x14ac:dyDescent="0.3">
      <c r="A185" s="4">
        <v>180</v>
      </c>
      <c r="B185" s="5">
        <v>45248</v>
      </c>
      <c r="C185" s="4" t="s">
        <v>779</v>
      </c>
      <c r="D185" s="4" t="s">
        <v>44</v>
      </c>
      <c r="E185" s="4" t="s">
        <v>10</v>
      </c>
      <c r="F185" s="6">
        <v>0.17063657407407407</v>
      </c>
      <c r="S185">
        <v>18</v>
      </c>
      <c r="T185" t="s">
        <v>136</v>
      </c>
      <c r="U185">
        <v>2023</v>
      </c>
      <c r="V185" t="s">
        <v>308</v>
      </c>
    </row>
    <row r="186" spans="1:22" x14ac:dyDescent="0.3">
      <c r="A186" s="4">
        <v>181</v>
      </c>
      <c r="B186" s="83">
        <v>45270</v>
      </c>
      <c r="C186" s="57" t="s">
        <v>751</v>
      </c>
      <c r="D186" s="57" t="s">
        <v>754</v>
      </c>
      <c r="E186" s="57" t="s">
        <v>346</v>
      </c>
      <c r="F186" s="84">
        <v>0.15482638888888889</v>
      </c>
      <c r="S186">
        <v>10</v>
      </c>
      <c r="T186" t="s">
        <v>117</v>
      </c>
      <c r="U186">
        <v>2023</v>
      </c>
      <c r="V186" t="s">
        <v>307</v>
      </c>
    </row>
    <row r="187" spans="1:22" x14ac:dyDescent="0.3">
      <c r="A187" s="4"/>
      <c r="B187" s="5"/>
      <c r="C187" s="4"/>
      <c r="D187" s="4"/>
      <c r="E187" s="4"/>
      <c r="F187" s="6"/>
    </row>
    <row r="188" spans="1:22" x14ac:dyDescent="0.3">
      <c r="A188" s="4"/>
      <c r="B188" s="5"/>
      <c r="C188" s="4"/>
      <c r="D188" s="4"/>
      <c r="E188" s="4"/>
      <c r="F188" s="6"/>
    </row>
    <row r="189" spans="1:22" x14ac:dyDescent="0.3">
      <c r="A189" s="4"/>
      <c r="B189" s="5"/>
      <c r="C189" s="4"/>
      <c r="D189" s="4"/>
      <c r="E189" s="4"/>
      <c r="F189" s="6"/>
    </row>
    <row r="190" spans="1:22" x14ac:dyDescent="0.3">
      <c r="A190" s="4"/>
      <c r="B190" s="5"/>
      <c r="C190" s="4"/>
      <c r="D190" s="4"/>
      <c r="E190" s="4"/>
      <c r="F190" s="6"/>
    </row>
    <row r="191" spans="1:22" x14ac:dyDescent="0.3">
      <c r="A191" s="4"/>
      <c r="B191" s="5"/>
      <c r="C191" s="4"/>
      <c r="D191" s="4"/>
      <c r="E191" s="4"/>
      <c r="F191" s="6"/>
    </row>
    <row r="192" spans="1:22" x14ac:dyDescent="0.3">
      <c r="A192" s="4"/>
      <c r="B192" s="5"/>
      <c r="C192" s="4"/>
      <c r="D192" s="4"/>
      <c r="E192" s="4"/>
      <c r="F192" s="6"/>
    </row>
    <row r="193" spans="1:6" x14ac:dyDescent="0.3">
      <c r="A193" s="4"/>
      <c r="B193" s="5"/>
      <c r="C193" s="4"/>
      <c r="D193" s="4"/>
      <c r="E193" s="4"/>
      <c r="F193" s="6"/>
    </row>
    <row r="194" spans="1:6" x14ac:dyDescent="0.3">
      <c r="A194" s="4"/>
      <c r="B194" s="5"/>
      <c r="C194" s="4"/>
      <c r="D194" s="4"/>
      <c r="E194" s="4"/>
      <c r="F194" s="6"/>
    </row>
    <row r="195" spans="1:6" x14ac:dyDescent="0.3">
      <c r="A195" s="4"/>
      <c r="B195" s="5"/>
      <c r="C195" s="4"/>
      <c r="D195" s="4"/>
      <c r="E195" s="4"/>
      <c r="F195" s="6"/>
    </row>
    <row r="196" spans="1:6" ht="15" customHeight="1" x14ac:dyDescent="0.3">
      <c r="A196" s="4"/>
      <c r="B196" s="5"/>
      <c r="C196" s="4"/>
      <c r="D196" s="4"/>
      <c r="E196" s="4"/>
      <c r="F196" s="6"/>
    </row>
    <row r="197" spans="1:6" x14ac:dyDescent="0.3">
      <c r="A197" s="4"/>
      <c r="B197" s="5"/>
      <c r="C197" s="4"/>
      <c r="D197" s="4"/>
      <c r="E197" s="4"/>
      <c r="F197" s="6"/>
    </row>
    <row r="198" spans="1:6" x14ac:dyDescent="0.3">
      <c r="A198" s="4"/>
      <c r="B198" s="5"/>
      <c r="C198" s="4"/>
      <c r="D198" s="4"/>
      <c r="E198" s="4"/>
      <c r="F198" s="6"/>
    </row>
    <row r="199" spans="1:6" x14ac:dyDescent="0.3">
      <c r="A199" s="4"/>
      <c r="B199" s="5"/>
      <c r="C199" s="4"/>
      <c r="D199" s="4"/>
      <c r="E199" s="4"/>
      <c r="F199" s="6"/>
    </row>
    <row r="200" spans="1:6" x14ac:dyDescent="0.3">
      <c r="A200" s="4"/>
      <c r="B200" s="5"/>
      <c r="C200" s="4"/>
      <c r="D200" s="4"/>
      <c r="E200" s="4"/>
      <c r="F200" s="6"/>
    </row>
    <row r="201" spans="1:6" x14ac:dyDescent="0.3">
      <c r="A201" s="4"/>
      <c r="B201" s="5"/>
      <c r="C201" s="4"/>
      <c r="D201" s="4"/>
      <c r="E201" s="4"/>
      <c r="F201" s="6"/>
    </row>
    <row r="202" spans="1:6" x14ac:dyDescent="0.3">
      <c r="A202" s="4"/>
      <c r="B202" s="5"/>
      <c r="C202" s="4"/>
      <c r="D202" s="4"/>
      <c r="E202" s="4"/>
      <c r="F202" s="6"/>
    </row>
    <row r="203" spans="1:6" ht="15" customHeight="1" x14ac:dyDescent="0.3">
      <c r="A203" s="4"/>
      <c r="B203" s="5"/>
      <c r="C203" s="4"/>
      <c r="D203" s="4"/>
      <c r="E203" s="4"/>
      <c r="F203" s="6"/>
    </row>
    <row r="204" spans="1:6" x14ac:dyDescent="0.3">
      <c r="A204" s="4"/>
      <c r="B204" s="5"/>
      <c r="C204" s="4"/>
      <c r="D204" s="4"/>
      <c r="E204" s="4"/>
      <c r="F204" s="6"/>
    </row>
    <row r="205" spans="1:6" x14ac:dyDescent="0.3">
      <c r="A205" s="4"/>
      <c r="B205" s="5"/>
      <c r="C205" s="4"/>
      <c r="D205" s="4"/>
      <c r="E205" s="4"/>
      <c r="F205" s="6"/>
    </row>
    <row r="206" spans="1:6" x14ac:dyDescent="0.3">
      <c r="A206" s="4"/>
      <c r="B206" s="5"/>
      <c r="C206" s="4"/>
      <c r="D206" s="4"/>
      <c r="E206" s="4"/>
      <c r="F206" s="6"/>
    </row>
    <row r="207" spans="1:6" x14ac:dyDescent="0.3">
      <c r="A207" s="4"/>
      <c r="B207" s="5"/>
      <c r="C207" s="4"/>
      <c r="D207" s="4"/>
      <c r="E207" s="4"/>
      <c r="F207" s="6"/>
    </row>
    <row r="208" spans="1:6" x14ac:dyDescent="0.3">
      <c r="A208" s="4"/>
      <c r="B208" s="5"/>
      <c r="C208" s="4"/>
      <c r="D208" s="4"/>
      <c r="E208" s="4"/>
      <c r="F208" s="6"/>
    </row>
    <row r="209" spans="1:6" x14ac:dyDescent="0.3">
      <c r="A209" s="4"/>
      <c r="B209" s="5"/>
      <c r="C209" s="4"/>
      <c r="D209" s="4"/>
      <c r="E209" s="4"/>
      <c r="F209" s="6"/>
    </row>
    <row r="210" spans="1:6" x14ac:dyDescent="0.3">
      <c r="A210" s="4"/>
      <c r="B210" s="5"/>
      <c r="C210" s="4"/>
      <c r="D210" s="4"/>
      <c r="E210" s="4"/>
      <c r="F210" s="6"/>
    </row>
    <row r="211" spans="1:6" x14ac:dyDescent="0.3">
      <c r="A211" s="4"/>
      <c r="B211" s="5"/>
      <c r="C211" s="4"/>
      <c r="D211" s="4"/>
      <c r="E211" s="4"/>
      <c r="F211" s="6"/>
    </row>
    <row r="212" spans="1:6" x14ac:dyDescent="0.3">
      <c r="A212" s="4"/>
      <c r="B212" s="5"/>
      <c r="C212" s="4"/>
      <c r="D212" s="4"/>
      <c r="E212" s="4"/>
      <c r="F212" s="6"/>
    </row>
    <row r="213" spans="1:6" x14ac:dyDescent="0.3">
      <c r="A213" s="4"/>
      <c r="B213" s="5"/>
      <c r="C213" s="4"/>
      <c r="D213" s="4"/>
      <c r="E213" s="4"/>
      <c r="F213" s="6"/>
    </row>
    <row r="214" spans="1:6" ht="15" customHeight="1" x14ac:dyDescent="0.3">
      <c r="A214" s="4"/>
      <c r="B214" s="5"/>
      <c r="C214" s="4"/>
      <c r="D214" s="4"/>
      <c r="E214" s="4"/>
      <c r="F214" s="6"/>
    </row>
    <row r="215" spans="1:6" x14ac:dyDescent="0.3">
      <c r="A215" s="4"/>
      <c r="B215" s="5"/>
      <c r="C215" s="4"/>
      <c r="D215" s="4"/>
      <c r="E215" s="4"/>
      <c r="F215" s="6"/>
    </row>
    <row r="216" spans="1:6" x14ac:dyDescent="0.3">
      <c r="A216" s="4"/>
      <c r="B216" s="5"/>
      <c r="C216" s="4"/>
      <c r="D216" s="4"/>
      <c r="E216" s="4"/>
      <c r="F216" s="6"/>
    </row>
    <row r="217" spans="1:6" ht="15" customHeight="1" x14ac:dyDescent="0.3">
      <c r="A217" s="4"/>
      <c r="B217" s="5"/>
      <c r="C217" s="4"/>
      <c r="D217" s="4"/>
      <c r="E217" s="4"/>
      <c r="F217" s="6"/>
    </row>
    <row r="218" spans="1:6" ht="13.5" customHeight="1" x14ac:dyDescent="0.3">
      <c r="A218" s="4"/>
      <c r="B218" s="5"/>
      <c r="C218" s="4"/>
      <c r="D218" s="4"/>
      <c r="E218" s="4"/>
      <c r="F218" s="6"/>
    </row>
    <row r="219" spans="1:6" x14ac:dyDescent="0.3">
      <c r="A219" s="4"/>
      <c r="B219" s="5"/>
      <c r="C219" s="4"/>
      <c r="D219" s="4"/>
      <c r="E219" s="4"/>
      <c r="F219" s="6"/>
    </row>
    <row r="220" spans="1:6" x14ac:dyDescent="0.3">
      <c r="A220" s="4"/>
      <c r="B220" s="5"/>
      <c r="C220" s="4"/>
      <c r="D220" s="4"/>
      <c r="E220" s="4"/>
      <c r="F220" s="6"/>
    </row>
    <row r="221" spans="1:6" x14ac:dyDescent="0.3">
      <c r="A221" s="4"/>
      <c r="B221" s="5"/>
      <c r="C221" s="4"/>
      <c r="D221" s="4"/>
      <c r="E221" s="4"/>
      <c r="F221" s="6"/>
    </row>
    <row r="222" spans="1:6" x14ac:dyDescent="0.3">
      <c r="A222" s="4"/>
      <c r="B222" s="5"/>
      <c r="C222" s="4"/>
      <c r="D222" s="4"/>
      <c r="E222" s="4"/>
      <c r="F222" s="6"/>
    </row>
    <row r="223" spans="1:6" x14ac:dyDescent="0.3">
      <c r="A223" s="4"/>
      <c r="B223" s="5"/>
      <c r="C223" s="4"/>
      <c r="D223" s="4"/>
      <c r="E223" s="4"/>
      <c r="F223" s="6"/>
    </row>
    <row r="224" spans="1:6" x14ac:dyDescent="0.3">
      <c r="A224" s="4"/>
      <c r="B224" s="5"/>
      <c r="C224" s="4"/>
      <c r="D224" s="4"/>
      <c r="E224" s="4"/>
      <c r="F224" s="6"/>
    </row>
    <row r="225" spans="1:6" x14ac:dyDescent="0.3">
      <c r="A225" s="4"/>
      <c r="B225" s="5"/>
      <c r="C225" s="4"/>
      <c r="D225" s="4"/>
      <c r="E225" s="4"/>
      <c r="F225" s="6"/>
    </row>
    <row r="226" spans="1:6" x14ac:dyDescent="0.3">
      <c r="A226" s="4"/>
      <c r="B226" s="5"/>
      <c r="C226" s="4"/>
      <c r="D226" s="4"/>
      <c r="E226" s="4"/>
      <c r="F226" s="6"/>
    </row>
    <row r="227" spans="1:6" x14ac:dyDescent="0.3">
      <c r="A227" s="4"/>
      <c r="B227" s="5"/>
      <c r="C227" s="4"/>
      <c r="D227" s="4"/>
      <c r="E227" s="4"/>
      <c r="F227" s="6"/>
    </row>
    <row r="228" spans="1:6" x14ac:dyDescent="0.3">
      <c r="A228" s="4"/>
      <c r="B228" s="5"/>
      <c r="C228" s="4"/>
      <c r="D228" s="4"/>
      <c r="E228" s="4"/>
      <c r="F228" s="6"/>
    </row>
    <row r="229" spans="1:6" x14ac:dyDescent="0.3">
      <c r="A229" s="4"/>
      <c r="B229" s="5"/>
      <c r="C229" s="4"/>
      <c r="D229" s="4"/>
      <c r="E229" s="4"/>
      <c r="F229" s="6"/>
    </row>
    <row r="230" spans="1:6" ht="15" customHeight="1" x14ac:dyDescent="0.3">
      <c r="A230" s="4"/>
      <c r="B230" s="5"/>
      <c r="C230" s="4"/>
      <c r="D230" s="4"/>
      <c r="E230" s="4"/>
      <c r="F230" s="6"/>
    </row>
    <row r="231" spans="1:6" x14ac:dyDescent="0.3">
      <c r="A231" s="4"/>
      <c r="B231" s="5"/>
      <c r="C231" s="4"/>
      <c r="D231" s="4"/>
      <c r="E231" s="4"/>
      <c r="F231" s="6"/>
    </row>
    <row r="232" spans="1:6" x14ac:dyDescent="0.3">
      <c r="A232" s="4"/>
      <c r="B232" s="5"/>
      <c r="C232" s="4"/>
      <c r="D232" s="4"/>
      <c r="E232" s="4"/>
      <c r="F232" s="6"/>
    </row>
    <row r="233" spans="1:6" x14ac:dyDescent="0.3">
      <c r="A233" s="4"/>
      <c r="B233" s="5"/>
      <c r="C233" s="4"/>
      <c r="D233" s="4"/>
      <c r="E233" s="4"/>
      <c r="F233" s="6"/>
    </row>
    <row r="234" spans="1:6" x14ac:dyDescent="0.3">
      <c r="A234" s="4"/>
      <c r="B234" s="5"/>
      <c r="C234" s="4"/>
      <c r="D234" s="4"/>
      <c r="E234" s="4"/>
      <c r="F234" s="6"/>
    </row>
    <row r="235" spans="1:6" x14ac:dyDescent="0.3">
      <c r="A235" s="4"/>
      <c r="B235" s="5"/>
      <c r="C235" s="4"/>
      <c r="D235" s="4"/>
      <c r="E235" s="4"/>
      <c r="F235" s="6"/>
    </row>
    <row r="236" spans="1:6" x14ac:dyDescent="0.3">
      <c r="A236" s="4"/>
      <c r="B236" s="5"/>
      <c r="C236" s="4"/>
      <c r="D236" s="4"/>
      <c r="E236" s="4"/>
      <c r="F236" s="6"/>
    </row>
    <row r="237" spans="1:6" x14ac:dyDescent="0.3">
      <c r="A237" s="4"/>
      <c r="B237" s="5"/>
      <c r="C237" s="4"/>
      <c r="D237" s="4"/>
      <c r="E237" s="4"/>
      <c r="F237" s="6"/>
    </row>
    <row r="238" spans="1:6" x14ac:dyDescent="0.3">
      <c r="A238" s="4"/>
      <c r="B238" s="5"/>
      <c r="C238" s="4"/>
      <c r="D238" s="4"/>
      <c r="E238" s="4"/>
      <c r="F238" s="6"/>
    </row>
    <row r="239" spans="1:6" x14ac:dyDescent="0.3">
      <c r="A239" s="4"/>
      <c r="B239" s="5"/>
      <c r="C239" s="4"/>
      <c r="D239" s="4"/>
      <c r="E239" s="4"/>
      <c r="F239" s="6"/>
    </row>
    <row r="240" spans="1:6" x14ac:dyDescent="0.3">
      <c r="A240" s="4"/>
      <c r="B240" s="5"/>
      <c r="C240" s="4"/>
      <c r="D240" s="4"/>
      <c r="E240" s="4"/>
      <c r="F240" s="6"/>
    </row>
    <row r="241" spans="1:6" x14ac:dyDescent="0.3">
      <c r="A241" s="4"/>
      <c r="B241" s="5"/>
      <c r="C241" s="4"/>
      <c r="D241" s="4"/>
      <c r="E241" s="4"/>
      <c r="F241" s="6"/>
    </row>
    <row r="242" spans="1:6" x14ac:dyDescent="0.3">
      <c r="A242" s="4"/>
      <c r="B242" s="5"/>
      <c r="C242" s="4"/>
      <c r="D242" s="4"/>
      <c r="E242" s="4"/>
      <c r="F242" s="6"/>
    </row>
    <row r="243" spans="1:6" x14ac:dyDescent="0.3">
      <c r="A243" s="4"/>
      <c r="B243" s="5"/>
      <c r="C243" s="4"/>
      <c r="D243" s="4"/>
      <c r="E243" s="4"/>
      <c r="F243" s="6"/>
    </row>
    <row r="244" spans="1:6" x14ac:dyDescent="0.3">
      <c r="A244" s="4"/>
      <c r="B244" s="5"/>
      <c r="C244" s="4"/>
      <c r="D244" s="4"/>
      <c r="E244" s="4"/>
      <c r="F244" s="6"/>
    </row>
    <row r="245" spans="1:6" x14ac:dyDescent="0.3">
      <c r="A245" s="4"/>
      <c r="B245" s="5"/>
      <c r="C245" s="4"/>
      <c r="D245" s="4"/>
      <c r="E245" s="4"/>
      <c r="F245" s="6"/>
    </row>
    <row r="246" spans="1:6" x14ac:dyDescent="0.3">
      <c r="A246" s="4"/>
      <c r="B246" s="5"/>
      <c r="C246" s="4"/>
      <c r="D246" s="4"/>
      <c r="E246" s="4"/>
      <c r="F246" s="6"/>
    </row>
    <row r="247" spans="1:6" x14ac:dyDescent="0.3">
      <c r="A247" s="4"/>
      <c r="B247" s="5"/>
      <c r="C247" s="4"/>
      <c r="D247" s="4"/>
      <c r="E247" s="4"/>
      <c r="F247" s="6"/>
    </row>
    <row r="248" spans="1:6" x14ac:dyDescent="0.3">
      <c r="A248" s="4"/>
      <c r="B248" s="5"/>
      <c r="C248" s="4"/>
      <c r="D248" s="4"/>
      <c r="E248" s="4"/>
      <c r="F248" s="6"/>
    </row>
    <row r="249" spans="1:6" x14ac:dyDescent="0.3">
      <c r="A249" s="4"/>
      <c r="B249" s="5"/>
      <c r="C249" s="4"/>
      <c r="D249" s="4"/>
      <c r="E249" s="4"/>
      <c r="F249" s="6"/>
    </row>
    <row r="250" spans="1:6" x14ac:dyDescent="0.3">
      <c r="A250" s="4"/>
      <c r="B250" s="5"/>
      <c r="C250" s="4"/>
      <c r="D250" s="4"/>
      <c r="E250" s="4"/>
      <c r="F250" s="6"/>
    </row>
    <row r="251" spans="1:6" x14ac:dyDescent="0.3">
      <c r="A251" s="4"/>
      <c r="B251" s="5"/>
      <c r="C251" s="4"/>
      <c r="D251" s="4"/>
      <c r="E251" s="4"/>
      <c r="F251" s="6"/>
    </row>
    <row r="252" spans="1:6" x14ac:dyDescent="0.3">
      <c r="A252" s="4"/>
      <c r="B252" s="5"/>
      <c r="C252" s="4"/>
      <c r="D252" s="4"/>
      <c r="E252" s="4"/>
      <c r="F252" s="6"/>
    </row>
    <row r="253" spans="1:6" x14ac:dyDescent="0.3">
      <c r="A253" s="4"/>
      <c r="B253" s="5"/>
      <c r="C253" s="4"/>
      <c r="D253" s="4"/>
      <c r="E253" s="4"/>
      <c r="F253" s="6"/>
    </row>
    <row r="254" spans="1:6" x14ac:dyDescent="0.3">
      <c r="A254" s="4"/>
      <c r="B254" s="5"/>
      <c r="C254" s="4"/>
      <c r="D254" s="4"/>
      <c r="E254" s="4"/>
      <c r="F254" s="6"/>
    </row>
    <row r="255" spans="1:6" ht="15" customHeight="1" x14ac:dyDescent="0.3">
      <c r="A255" s="4"/>
      <c r="B255" s="5"/>
      <c r="C255" s="4"/>
      <c r="D255" s="4"/>
      <c r="E255" s="4"/>
      <c r="F255" s="6"/>
    </row>
    <row r="256" spans="1:6" x14ac:dyDescent="0.3">
      <c r="A256" s="4"/>
      <c r="B256" s="5"/>
      <c r="C256" s="4"/>
      <c r="D256" s="4"/>
      <c r="E256" s="4"/>
      <c r="F256" s="6"/>
    </row>
    <row r="257" spans="1:6" x14ac:dyDescent="0.3">
      <c r="A257" s="4"/>
      <c r="B257" s="5"/>
      <c r="C257" s="4"/>
      <c r="D257" s="4"/>
      <c r="E257" s="4"/>
      <c r="F257" s="6"/>
    </row>
    <row r="258" spans="1:6" x14ac:dyDescent="0.3">
      <c r="A258" s="4"/>
      <c r="B258" s="5"/>
      <c r="C258" s="4"/>
      <c r="D258" s="4"/>
      <c r="E258" s="4"/>
      <c r="F258" s="6"/>
    </row>
    <row r="259" spans="1:6" x14ac:dyDescent="0.3">
      <c r="A259" s="4"/>
      <c r="B259" s="5"/>
      <c r="C259" s="4"/>
      <c r="D259" s="4"/>
      <c r="E259" s="4"/>
      <c r="F259" s="6"/>
    </row>
    <row r="260" spans="1:6" ht="15" customHeight="1" x14ac:dyDescent="0.3">
      <c r="A260" s="4"/>
      <c r="B260" s="5"/>
      <c r="C260" s="4"/>
      <c r="D260" s="4"/>
      <c r="E260" s="4"/>
      <c r="F260" s="6"/>
    </row>
    <row r="261" spans="1:6" x14ac:dyDescent="0.3">
      <c r="A261" s="4"/>
      <c r="B261" s="5"/>
      <c r="C261" s="4"/>
      <c r="D261" s="4"/>
      <c r="E261" s="4"/>
      <c r="F261" s="6"/>
    </row>
    <row r="262" spans="1:6" x14ac:dyDescent="0.3">
      <c r="A262" s="4"/>
      <c r="B262" s="5"/>
      <c r="C262" s="4"/>
      <c r="D262" s="4"/>
      <c r="E262" s="4"/>
      <c r="F262" s="6"/>
    </row>
    <row r="263" spans="1:6" x14ac:dyDescent="0.3">
      <c r="A263" s="4"/>
      <c r="B263" s="5"/>
      <c r="C263" s="4"/>
      <c r="D263" s="4"/>
      <c r="E263" s="4"/>
      <c r="F263" s="6"/>
    </row>
    <row r="264" spans="1:6" ht="15" customHeight="1" x14ac:dyDescent="0.3">
      <c r="A264" s="4"/>
      <c r="B264" s="5"/>
      <c r="C264" s="4"/>
      <c r="D264" s="4"/>
      <c r="E264" s="4"/>
      <c r="F264" s="6"/>
    </row>
    <row r="265" spans="1:6" ht="15" customHeight="1" x14ac:dyDescent="0.3">
      <c r="A265" s="4"/>
      <c r="B265" s="5"/>
      <c r="C265" s="4"/>
      <c r="D265" s="4"/>
      <c r="E265" s="4"/>
      <c r="F265" s="6"/>
    </row>
    <row r="266" spans="1:6" ht="15" customHeight="1" x14ac:dyDescent="0.3">
      <c r="A266" s="4"/>
      <c r="B266" s="5"/>
      <c r="C266" s="4"/>
      <c r="D266" s="4"/>
      <c r="E266" s="4"/>
      <c r="F266" s="6"/>
    </row>
    <row r="267" spans="1:6" ht="15" customHeight="1" x14ac:dyDescent="0.3">
      <c r="A267" s="4"/>
      <c r="B267" s="5"/>
      <c r="C267" s="4"/>
      <c r="D267" s="4"/>
      <c r="E267" s="4"/>
      <c r="F267" s="6"/>
    </row>
    <row r="268" spans="1:6" x14ac:dyDescent="0.3">
      <c r="A268" s="4"/>
      <c r="B268" s="5"/>
      <c r="C268" s="4"/>
      <c r="D268" s="4"/>
      <c r="E268" s="4"/>
      <c r="F268" s="6"/>
    </row>
    <row r="269" spans="1:6" x14ac:dyDescent="0.3">
      <c r="A269" s="4"/>
      <c r="B269" s="5"/>
      <c r="C269" s="4"/>
      <c r="D269" s="4"/>
      <c r="E269" s="4"/>
      <c r="F269" s="6"/>
    </row>
    <row r="270" spans="1:6" x14ac:dyDescent="0.3">
      <c r="A270" s="4"/>
      <c r="B270" s="5"/>
      <c r="C270" s="4"/>
      <c r="D270" s="4"/>
      <c r="E270" s="4"/>
      <c r="F270" s="6"/>
    </row>
    <row r="271" spans="1:6" ht="15" customHeight="1" x14ac:dyDescent="0.3">
      <c r="A271" s="4"/>
      <c r="B271" s="5"/>
      <c r="C271" s="4"/>
      <c r="D271" s="4"/>
      <c r="E271" s="4"/>
      <c r="F271" s="6"/>
    </row>
    <row r="272" spans="1:6" x14ac:dyDescent="0.3">
      <c r="A272" s="4"/>
      <c r="B272" s="5"/>
      <c r="C272" s="4"/>
      <c r="D272" s="4"/>
      <c r="E272" s="4"/>
      <c r="F272" s="6"/>
    </row>
    <row r="273" spans="1:6" ht="15" customHeight="1" x14ac:dyDescent="0.3">
      <c r="A273" s="4"/>
      <c r="B273" s="5"/>
      <c r="C273" s="4"/>
      <c r="D273" s="4"/>
      <c r="E273" s="4"/>
      <c r="F273" s="6"/>
    </row>
    <row r="274" spans="1:6" x14ac:dyDescent="0.3">
      <c r="A274" s="4"/>
      <c r="B274" s="5"/>
      <c r="C274" s="4"/>
      <c r="D274" s="4"/>
      <c r="E274" s="4"/>
      <c r="F274" s="6"/>
    </row>
    <row r="275" spans="1:6" x14ac:dyDescent="0.3">
      <c r="A275" s="4"/>
      <c r="B275" s="5"/>
      <c r="C275" s="4"/>
      <c r="D275" s="4"/>
      <c r="E275" s="4"/>
      <c r="F275" s="6"/>
    </row>
    <row r="276" spans="1:6" x14ac:dyDescent="0.3">
      <c r="A276" s="4"/>
      <c r="B276" s="5"/>
      <c r="C276" s="4"/>
      <c r="D276" s="4"/>
      <c r="E276" s="4"/>
      <c r="F276" s="6"/>
    </row>
    <row r="277" spans="1:6" x14ac:dyDescent="0.3">
      <c r="A277" s="4"/>
      <c r="B277" s="5"/>
      <c r="C277" s="4"/>
      <c r="D277" s="4"/>
      <c r="E277" s="4"/>
      <c r="F277" s="6"/>
    </row>
    <row r="278" spans="1:6" x14ac:dyDescent="0.3">
      <c r="A278" s="4"/>
      <c r="B278" s="5"/>
      <c r="C278" s="4"/>
      <c r="D278" s="4"/>
      <c r="E278" s="4"/>
      <c r="F278" s="6"/>
    </row>
    <row r="279" spans="1:6" x14ac:dyDescent="0.3">
      <c r="A279" s="4"/>
      <c r="B279" s="5"/>
      <c r="C279" s="4"/>
      <c r="D279" s="4"/>
      <c r="E279" s="4"/>
      <c r="F279" s="6"/>
    </row>
    <row r="280" spans="1:6" x14ac:dyDescent="0.3">
      <c r="A280" s="4"/>
      <c r="B280" s="5"/>
      <c r="C280" s="4"/>
      <c r="D280" s="4"/>
      <c r="E280" s="4"/>
      <c r="F280" s="6"/>
    </row>
    <row r="281" spans="1:6" ht="15" customHeight="1" x14ac:dyDescent="0.3">
      <c r="A281" s="4"/>
      <c r="B281" s="5"/>
      <c r="C281" s="4"/>
      <c r="D281" s="4"/>
      <c r="E281" s="4"/>
      <c r="F281" s="6"/>
    </row>
    <row r="282" spans="1:6" ht="15" customHeight="1" x14ac:dyDescent="0.3">
      <c r="A282" s="4"/>
      <c r="B282" s="5"/>
      <c r="C282" s="4"/>
      <c r="D282" s="4"/>
      <c r="E282" s="4"/>
      <c r="F282" s="6"/>
    </row>
    <row r="283" spans="1:6" ht="15" customHeight="1" x14ac:dyDescent="0.3">
      <c r="A283" s="4"/>
      <c r="B283" s="5"/>
      <c r="C283" s="4"/>
      <c r="D283" s="4"/>
      <c r="E283" s="4"/>
      <c r="F283" s="6"/>
    </row>
    <row r="284" spans="1:6" x14ac:dyDescent="0.3">
      <c r="A284" s="4"/>
      <c r="B284" s="5"/>
      <c r="C284" s="4"/>
      <c r="D284" s="4"/>
      <c r="E284" s="4"/>
      <c r="F284" s="6"/>
    </row>
    <row r="285" spans="1:6" x14ac:dyDescent="0.3">
      <c r="A285" s="4"/>
      <c r="B285" s="5"/>
      <c r="C285" s="4"/>
      <c r="D285" s="4"/>
      <c r="E285" s="4"/>
      <c r="F285" s="6"/>
    </row>
    <row r="286" spans="1:6" x14ac:dyDescent="0.3">
      <c r="A286" s="4"/>
      <c r="B286" s="5"/>
      <c r="C286" s="4"/>
      <c r="D286" s="4"/>
      <c r="E286" s="4"/>
      <c r="F286" s="6"/>
    </row>
    <row r="287" spans="1:6" x14ac:dyDescent="0.3">
      <c r="A287" s="4"/>
      <c r="B287" s="5"/>
      <c r="C287" s="4"/>
      <c r="D287" s="4"/>
      <c r="E287" s="4"/>
      <c r="F287" s="6"/>
    </row>
    <row r="288" spans="1:6" ht="15" customHeight="1" x14ac:dyDescent="0.3">
      <c r="A288" s="4"/>
      <c r="B288" s="5"/>
      <c r="C288" s="4"/>
      <c r="D288" s="4"/>
      <c r="E288" s="4"/>
      <c r="F288" s="6"/>
    </row>
    <row r="289" spans="1:6" x14ac:dyDescent="0.3">
      <c r="A289" s="4"/>
      <c r="B289" s="5"/>
      <c r="C289" s="4"/>
      <c r="D289" s="4"/>
      <c r="E289" s="4"/>
      <c r="F289" s="6"/>
    </row>
    <row r="290" spans="1:6" x14ac:dyDescent="0.3">
      <c r="A290" s="4"/>
      <c r="B290" s="5"/>
      <c r="C290" s="4"/>
      <c r="D290" s="4"/>
      <c r="E290" s="4"/>
      <c r="F290" s="6"/>
    </row>
    <row r="291" spans="1:6" x14ac:dyDescent="0.3">
      <c r="A291" s="4"/>
      <c r="B291" s="5"/>
      <c r="C291" s="4"/>
      <c r="D291" s="4"/>
      <c r="E291" s="4"/>
      <c r="F291" s="6"/>
    </row>
    <row r="292" spans="1:6" x14ac:dyDescent="0.3">
      <c r="A292" s="4"/>
      <c r="B292" s="5"/>
      <c r="C292" s="4"/>
      <c r="D292" s="4"/>
      <c r="E292" s="4"/>
      <c r="F292" s="6"/>
    </row>
    <row r="293" spans="1:6" x14ac:dyDescent="0.3">
      <c r="A293" s="4"/>
      <c r="B293" s="5"/>
      <c r="C293" s="4"/>
      <c r="D293" s="4"/>
      <c r="E293" s="4"/>
      <c r="F293" s="6"/>
    </row>
    <row r="294" spans="1:6" x14ac:dyDescent="0.3">
      <c r="A294" s="4"/>
      <c r="B294" s="5"/>
      <c r="C294" s="4"/>
      <c r="D294" s="4"/>
      <c r="E294" s="4"/>
      <c r="F294" s="6"/>
    </row>
    <row r="295" spans="1:6" ht="15" customHeight="1" x14ac:dyDescent="0.3">
      <c r="A295" s="4"/>
      <c r="B295" s="5"/>
      <c r="C295" s="4"/>
      <c r="D295" s="4"/>
      <c r="E295" s="4"/>
      <c r="F295" s="6"/>
    </row>
    <row r="296" spans="1:6" x14ac:dyDescent="0.3">
      <c r="A296" s="4"/>
      <c r="B296" s="5"/>
      <c r="C296" s="4"/>
      <c r="D296" s="4"/>
      <c r="E296" s="4"/>
      <c r="F296" s="6"/>
    </row>
    <row r="297" spans="1:6" ht="15" customHeight="1" x14ac:dyDescent="0.3">
      <c r="A297" s="4"/>
      <c r="B297" s="5"/>
      <c r="C297" s="4"/>
      <c r="D297" s="4"/>
      <c r="E297" s="4"/>
      <c r="F297" s="6"/>
    </row>
    <row r="298" spans="1:6" x14ac:dyDescent="0.3">
      <c r="A298" s="4"/>
      <c r="B298" s="5"/>
      <c r="C298" s="4"/>
      <c r="D298" s="4"/>
      <c r="E298" s="4"/>
      <c r="F298" s="6"/>
    </row>
    <row r="299" spans="1:6" x14ac:dyDescent="0.3">
      <c r="A299" s="4"/>
      <c r="B299" s="5"/>
      <c r="C299" s="4"/>
      <c r="D299" s="4"/>
      <c r="E299" s="4"/>
      <c r="F299" s="6"/>
    </row>
    <row r="300" spans="1:6" x14ac:dyDescent="0.3">
      <c r="A300" s="4"/>
      <c r="B300" s="5"/>
      <c r="C300" s="4"/>
      <c r="D300" s="4"/>
      <c r="E300" s="4"/>
      <c r="F300" s="6"/>
    </row>
    <row r="301" spans="1:6" x14ac:dyDescent="0.3">
      <c r="A301" s="4"/>
      <c r="B301" s="5"/>
      <c r="C301" s="4"/>
      <c r="D301" s="4"/>
      <c r="E301" s="4"/>
      <c r="F301" s="6"/>
    </row>
    <row r="302" spans="1:6" x14ac:dyDescent="0.3">
      <c r="A302" s="4"/>
      <c r="B302" s="5"/>
      <c r="C302" s="4"/>
      <c r="D302" s="4"/>
      <c r="E302" s="4"/>
      <c r="F302" s="6"/>
    </row>
    <row r="303" spans="1:6" x14ac:dyDescent="0.3">
      <c r="A303" s="4"/>
      <c r="B303" s="5"/>
      <c r="C303" s="4"/>
      <c r="D303" s="4"/>
      <c r="E303" s="4"/>
      <c r="F303" s="6"/>
    </row>
    <row r="304" spans="1:6" x14ac:dyDescent="0.3">
      <c r="A304" s="4"/>
      <c r="B304" s="5"/>
      <c r="C304" s="4"/>
      <c r="D304" s="4"/>
      <c r="E304" s="4"/>
      <c r="F304" s="6"/>
    </row>
    <row r="305" spans="1:6" x14ac:dyDescent="0.3">
      <c r="A305" s="4"/>
      <c r="B305" s="5"/>
      <c r="C305" s="4"/>
      <c r="D305" s="4"/>
      <c r="E305" s="4"/>
      <c r="F305" s="6"/>
    </row>
    <row r="306" spans="1:6" ht="15" customHeight="1" x14ac:dyDescent="0.3">
      <c r="A306" s="4"/>
      <c r="B306" s="5"/>
      <c r="C306" s="4"/>
      <c r="D306" s="4"/>
      <c r="E306" s="4"/>
      <c r="F306" s="6"/>
    </row>
    <row r="307" spans="1:6" x14ac:dyDescent="0.3">
      <c r="A307" s="4"/>
      <c r="B307" s="5"/>
      <c r="C307" s="4"/>
      <c r="D307" s="4"/>
      <c r="E307" s="4"/>
      <c r="F307" s="6"/>
    </row>
    <row r="308" spans="1:6" x14ac:dyDescent="0.3">
      <c r="A308" s="4"/>
      <c r="B308" s="5"/>
      <c r="C308" s="4"/>
      <c r="D308" s="4"/>
      <c r="E308" s="4"/>
      <c r="F308" s="6"/>
    </row>
    <row r="309" spans="1:6" x14ac:dyDescent="0.3">
      <c r="A309" s="4"/>
      <c r="B309" s="5"/>
      <c r="C309" s="4"/>
      <c r="D309" s="4"/>
      <c r="E309" s="4"/>
      <c r="F309" s="6"/>
    </row>
    <row r="310" spans="1:6" ht="15" customHeight="1" x14ac:dyDescent="0.3">
      <c r="A310" s="4"/>
      <c r="B310" s="5"/>
      <c r="C310" s="4"/>
      <c r="D310" s="4"/>
      <c r="E310" s="4"/>
      <c r="F310" s="6"/>
    </row>
    <row r="311" spans="1:6" x14ac:dyDescent="0.3">
      <c r="A311" s="4"/>
      <c r="B311" s="5"/>
      <c r="C311" s="4"/>
      <c r="D311" s="4"/>
      <c r="E311" s="4"/>
      <c r="F311" s="6"/>
    </row>
    <row r="312" spans="1:6" x14ac:dyDescent="0.3">
      <c r="A312" s="4"/>
      <c r="B312" s="5"/>
      <c r="C312" s="4"/>
      <c r="D312" s="4"/>
      <c r="E312" s="4"/>
      <c r="F312" s="6"/>
    </row>
    <row r="313" spans="1:6" x14ac:dyDescent="0.3">
      <c r="A313" s="4"/>
      <c r="B313" s="5"/>
      <c r="C313" s="4"/>
      <c r="D313" s="4"/>
      <c r="E313" s="4"/>
      <c r="F313" s="6"/>
    </row>
    <row r="314" spans="1:6" x14ac:dyDescent="0.3">
      <c r="A314" s="4"/>
      <c r="B314" s="5"/>
      <c r="C314" s="4"/>
      <c r="D314" s="4"/>
      <c r="E314" s="4"/>
      <c r="F314" s="6"/>
    </row>
    <row r="315" spans="1:6" x14ac:dyDescent="0.3">
      <c r="A315" s="4"/>
      <c r="B315" s="5"/>
      <c r="C315" s="4"/>
      <c r="D315" s="4"/>
      <c r="E315" s="4"/>
      <c r="F315" s="6"/>
    </row>
    <row r="316" spans="1:6" x14ac:dyDescent="0.3">
      <c r="A316" s="4"/>
      <c r="B316" s="5"/>
      <c r="C316" s="4"/>
      <c r="D316" s="4"/>
      <c r="E316" s="4"/>
      <c r="F316" s="6"/>
    </row>
    <row r="317" spans="1:6" x14ac:dyDescent="0.3">
      <c r="A317" s="4"/>
      <c r="B317" s="5"/>
      <c r="C317" s="4"/>
      <c r="D317" s="4"/>
      <c r="E317" s="4"/>
      <c r="F317" s="6"/>
    </row>
    <row r="318" spans="1:6" x14ac:dyDescent="0.3">
      <c r="A318" s="4"/>
      <c r="B318" s="5"/>
      <c r="C318" s="4"/>
      <c r="D318" s="4"/>
      <c r="E318" s="4"/>
      <c r="F318" s="6"/>
    </row>
    <row r="319" spans="1:6" x14ac:dyDescent="0.3">
      <c r="A319" s="4"/>
      <c r="B319" s="5"/>
      <c r="C319" s="4"/>
      <c r="D319" s="4"/>
      <c r="E319" s="4"/>
      <c r="F319" s="6"/>
    </row>
    <row r="320" spans="1:6" x14ac:dyDescent="0.3">
      <c r="A320" s="4"/>
      <c r="B320" s="5"/>
      <c r="C320" s="4"/>
      <c r="D320" s="4"/>
      <c r="E320" s="4"/>
      <c r="F320" s="6"/>
    </row>
    <row r="321" spans="1:6" ht="15" customHeight="1" x14ac:dyDescent="0.3">
      <c r="A321" s="4"/>
      <c r="B321" s="5"/>
      <c r="C321" s="4"/>
      <c r="D321" s="4"/>
      <c r="E321" s="4"/>
      <c r="F321" s="6"/>
    </row>
    <row r="322" spans="1:6" ht="15" customHeight="1" x14ac:dyDescent="0.3">
      <c r="A322" s="4"/>
      <c r="B322" s="5"/>
      <c r="C322" s="4"/>
      <c r="D322" s="4"/>
      <c r="E322" s="4"/>
      <c r="F322" s="6"/>
    </row>
    <row r="323" spans="1:6" ht="15" customHeight="1" x14ac:dyDescent="0.3">
      <c r="A323" s="4"/>
      <c r="B323" s="5"/>
      <c r="C323" s="4"/>
      <c r="D323" s="4"/>
      <c r="E323" s="4"/>
      <c r="F323" s="6"/>
    </row>
    <row r="324" spans="1:6" ht="15" customHeight="1" x14ac:dyDescent="0.3">
      <c r="A324" s="4"/>
      <c r="B324" s="5"/>
      <c r="C324" s="4"/>
      <c r="D324" s="4"/>
      <c r="E324" s="4"/>
      <c r="F324" s="6"/>
    </row>
    <row r="325" spans="1:6" x14ac:dyDescent="0.3">
      <c r="A325" s="4"/>
      <c r="B325" s="5"/>
      <c r="C325" s="4"/>
      <c r="D325" s="4"/>
      <c r="E325" s="4"/>
      <c r="F325" s="6"/>
    </row>
    <row r="326" spans="1:6" x14ac:dyDescent="0.3">
      <c r="A326" s="4"/>
      <c r="B326" s="5"/>
      <c r="C326" s="4"/>
      <c r="D326" s="4"/>
      <c r="E326" s="4"/>
      <c r="F326" s="6"/>
    </row>
    <row r="327" spans="1:6" x14ac:dyDescent="0.3">
      <c r="A327" s="4"/>
      <c r="B327" s="5"/>
      <c r="C327" s="4"/>
      <c r="D327" s="4"/>
      <c r="E327" s="4"/>
      <c r="F327" s="6"/>
    </row>
    <row r="328" spans="1:6" x14ac:dyDescent="0.3">
      <c r="A328" s="4"/>
      <c r="B328" s="5"/>
      <c r="C328" s="4"/>
      <c r="D328" s="4"/>
      <c r="E328" s="4"/>
      <c r="F328" s="6"/>
    </row>
    <row r="329" spans="1:6" ht="15" customHeight="1" x14ac:dyDescent="0.3">
      <c r="A329" s="4"/>
      <c r="B329" s="5"/>
      <c r="C329" s="4"/>
      <c r="D329" s="4"/>
      <c r="E329" s="4"/>
      <c r="F329" s="6"/>
    </row>
    <row r="330" spans="1:6" ht="15" customHeight="1" x14ac:dyDescent="0.3">
      <c r="A330" s="4"/>
      <c r="B330" s="5"/>
      <c r="C330" s="4"/>
      <c r="D330" s="4"/>
      <c r="E330" s="4"/>
      <c r="F330" s="6"/>
    </row>
    <row r="331" spans="1:6" x14ac:dyDescent="0.3">
      <c r="A331" s="4"/>
      <c r="B331" s="5"/>
      <c r="C331" s="4"/>
      <c r="D331" s="4"/>
      <c r="E331" s="4"/>
      <c r="F331" s="6"/>
    </row>
    <row r="332" spans="1:6" x14ac:dyDescent="0.3">
      <c r="A332" s="4"/>
      <c r="B332" s="5"/>
      <c r="C332" s="4"/>
      <c r="D332" s="4"/>
      <c r="E332" s="4"/>
      <c r="F332" s="6"/>
    </row>
    <row r="333" spans="1:6" x14ac:dyDescent="0.3">
      <c r="A333" s="4"/>
      <c r="B333" s="5"/>
      <c r="C333" s="4"/>
      <c r="D333" s="4"/>
      <c r="E333" s="4"/>
      <c r="F333" s="6"/>
    </row>
    <row r="334" spans="1:6" x14ac:dyDescent="0.3">
      <c r="A334" s="4"/>
      <c r="B334" s="5"/>
      <c r="C334" s="4"/>
      <c r="D334" s="4"/>
      <c r="E334" s="4"/>
      <c r="F334" s="6"/>
    </row>
    <row r="335" spans="1:6" x14ac:dyDescent="0.3">
      <c r="A335" s="4"/>
      <c r="B335" s="5"/>
      <c r="C335" s="4"/>
      <c r="D335" s="4"/>
      <c r="E335" s="4"/>
      <c r="F335" s="6"/>
    </row>
    <row r="336" spans="1:6" ht="15" customHeight="1" x14ac:dyDescent="0.3">
      <c r="A336" s="4"/>
      <c r="B336" s="5"/>
      <c r="C336" s="4"/>
      <c r="D336" s="4"/>
      <c r="E336" s="4"/>
      <c r="F336" s="6"/>
    </row>
    <row r="337" spans="1:6" x14ac:dyDescent="0.3">
      <c r="A337" s="4"/>
      <c r="B337" s="5"/>
      <c r="C337" s="4"/>
      <c r="D337" s="4"/>
      <c r="E337" s="4"/>
      <c r="F337" s="6"/>
    </row>
    <row r="338" spans="1:6" x14ac:dyDescent="0.3">
      <c r="A338" s="4"/>
      <c r="B338" s="5"/>
      <c r="C338" s="4"/>
      <c r="D338" s="4"/>
      <c r="E338" s="4"/>
      <c r="F338" s="6"/>
    </row>
    <row r="339" spans="1:6" x14ac:dyDescent="0.3">
      <c r="A339" s="4"/>
      <c r="B339" s="5"/>
      <c r="C339" s="4"/>
      <c r="D339" s="4"/>
      <c r="E339" s="4"/>
      <c r="F339" s="6"/>
    </row>
    <row r="340" spans="1:6" ht="15" customHeight="1" x14ac:dyDescent="0.3">
      <c r="A340" s="4"/>
      <c r="B340" s="5"/>
      <c r="C340" s="4"/>
      <c r="D340" s="4"/>
      <c r="E340" s="4"/>
      <c r="F340" s="6"/>
    </row>
    <row r="341" spans="1:6" x14ac:dyDescent="0.3">
      <c r="A341" s="4"/>
      <c r="B341" s="5"/>
      <c r="C341" s="4"/>
      <c r="D341" s="4"/>
      <c r="E341" s="4"/>
      <c r="F341" s="6"/>
    </row>
    <row r="342" spans="1:6" x14ac:dyDescent="0.3">
      <c r="A342" s="4"/>
      <c r="B342" s="5"/>
      <c r="C342" s="4"/>
      <c r="D342" s="4"/>
      <c r="E342" s="4"/>
      <c r="F342" s="6"/>
    </row>
    <row r="343" spans="1:6" x14ac:dyDescent="0.3">
      <c r="A343" s="4"/>
      <c r="B343" s="5"/>
      <c r="C343" s="4"/>
      <c r="D343" s="4"/>
      <c r="E343" s="4"/>
      <c r="F343" s="6"/>
    </row>
    <row r="344" spans="1:6" ht="15" customHeight="1" x14ac:dyDescent="0.3">
      <c r="A344" s="4"/>
      <c r="B344" s="5"/>
      <c r="C344" s="4"/>
      <c r="D344" s="4"/>
      <c r="E344" s="4"/>
      <c r="F344" s="6"/>
    </row>
    <row r="345" spans="1:6" x14ac:dyDescent="0.3">
      <c r="A345" s="4"/>
      <c r="B345" s="5"/>
      <c r="C345" s="4"/>
      <c r="D345" s="4"/>
      <c r="E345" s="4"/>
      <c r="F345" s="6"/>
    </row>
    <row r="346" spans="1:6" ht="15" customHeight="1" x14ac:dyDescent="0.3">
      <c r="A346" s="4"/>
      <c r="B346" s="5"/>
      <c r="C346" s="4"/>
      <c r="D346" s="4"/>
      <c r="E346" s="4"/>
      <c r="F346" s="6"/>
    </row>
    <row r="347" spans="1:6" x14ac:dyDescent="0.3">
      <c r="A347" s="4"/>
      <c r="B347" s="5"/>
      <c r="C347" s="4"/>
      <c r="D347" s="4"/>
      <c r="E347" s="4"/>
      <c r="F347" s="6"/>
    </row>
    <row r="348" spans="1:6" x14ac:dyDescent="0.3">
      <c r="A348" s="4"/>
      <c r="B348" s="5"/>
      <c r="C348" s="4"/>
      <c r="D348" s="4"/>
      <c r="E348" s="4"/>
      <c r="F348" s="6"/>
    </row>
    <row r="349" spans="1:6" x14ac:dyDescent="0.3">
      <c r="A349" s="4"/>
      <c r="B349" s="5"/>
      <c r="C349" s="4"/>
      <c r="D349" s="4"/>
      <c r="E349" s="4"/>
      <c r="F349" s="6"/>
    </row>
    <row r="350" spans="1:6" x14ac:dyDescent="0.3">
      <c r="A350" s="4"/>
      <c r="B350" s="5"/>
      <c r="C350" s="4"/>
      <c r="D350" s="4"/>
      <c r="E350" s="4"/>
      <c r="F350" s="6"/>
    </row>
    <row r="351" spans="1:6" x14ac:dyDescent="0.3">
      <c r="A351" s="4"/>
      <c r="B351" s="5"/>
      <c r="C351" s="4"/>
      <c r="D351" s="4"/>
      <c r="E351" s="4"/>
      <c r="F351" s="6"/>
    </row>
    <row r="352" spans="1:6" x14ac:dyDescent="0.3">
      <c r="A352" s="4"/>
      <c r="B352" s="5"/>
      <c r="C352" s="4"/>
      <c r="D352" s="4"/>
      <c r="E352" s="4"/>
      <c r="F352" s="6"/>
    </row>
    <row r="353" spans="1:6" x14ac:dyDescent="0.3">
      <c r="A353" s="4"/>
      <c r="B353" s="5"/>
      <c r="C353" s="4"/>
      <c r="D353" s="4"/>
      <c r="E353" s="4"/>
      <c r="F353" s="6"/>
    </row>
    <row r="354" spans="1:6" ht="15" customHeight="1" x14ac:dyDescent="0.3">
      <c r="A354" s="4"/>
      <c r="B354" s="5"/>
      <c r="C354" s="4"/>
      <c r="D354" s="4"/>
      <c r="E354" s="4"/>
      <c r="F354" s="6"/>
    </row>
    <row r="355" spans="1:6" x14ac:dyDescent="0.3">
      <c r="A355" s="4"/>
      <c r="B355" s="5"/>
      <c r="C355" s="4"/>
      <c r="D355" s="4"/>
      <c r="E355" s="4"/>
      <c r="F355" s="6"/>
    </row>
    <row r="356" spans="1:6" x14ac:dyDescent="0.3">
      <c r="A356" s="4"/>
      <c r="B356" s="5"/>
      <c r="C356" s="4"/>
      <c r="D356" s="4"/>
      <c r="E356" s="4"/>
      <c r="F356" s="6"/>
    </row>
    <row r="357" spans="1:6" x14ac:dyDescent="0.3">
      <c r="A357" s="4"/>
      <c r="B357" s="5"/>
      <c r="C357" s="4"/>
      <c r="D357" s="4"/>
      <c r="E357" s="4"/>
      <c r="F357" s="6"/>
    </row>
    <row r="358" spans="1:6" x14ac:dyDescent="0.3">
      <c r="A358" s="4"/>
      <c r="B358" s="5"/>
      <c r="C358" s="4"/>
      <c r="D358" s="4"/>
      <c r="E358" s="4"/>
      <c r="F358" s="6"/>
    </row>
    <row r="359" spans="1:6" x14ac:dyDescent="0.3">
      <c r="A359" s="4"/>
      <c r="B359" s="5"/>
      <c r="C359" s="4"/>
      <c r="D359" s="4"/>
      <c r="E359" s="4"/>
      <c r="F359" s="6"/>
    </row>
    <row r="360" spans="1:6" x14ac:dyDescent="0.3">
      <c r="A360" s="4"/>
      <c r="B360" s="5"/>
      <c r="C360" s="4"/>
      <c r="D360" s="4"/>
      <c r="E360" s="4"/>
      <c r="F360" s="6"/>
    </row>
    <row r="361" spans="1:6" x14ac:dyDescent="0.3">
      <c r="A361" s="4"/>
      <c r="B361" s="5"/>
      <c r="C361" s="4"/>
      <c r="D361" s="4"/>
      <c r="E361" s="4"/>
      <c r="F361" s="6"/>
    </row>
    <row r="362" spans="1:6" x14ac:dyDescent="0.3">
      <c r="A362" s="4"/>
      <c r="B362" s="5"/>
      <c r="C362" s="4"/>
      <c r="D362" s="4"/>
      <c r="E362" s="4"/>
      <c r="F362" s="6"/>
    </row>
    <row r="363" spans="1:6" ht="15" customHeight="1" x14ac:dyDescent="0.3">
      <c r="A363" s="4"/>
      <c r="B363" s="5"/>
      <c r="C363" s="4"/>
      <c r="D363" s="4"/>
      <c r="E363" s="4"/>
      <c r="F363" s="6"/>
    </row>
    <row r="364" spans="1:6" x14ac:dyDescent="0.3">
      <c r="A364" s="4"/>
      <c r="B364" s="5"/>
      <c r="C364" s="4"/>
      <c r="D364" s="4"/>
      <c r="E364" s="4"/>
      <c r="F364" s="6"/>
    </row>
    <row r="365" spans="1:6" x14ac:dyDescent="0.3">
      <c r="A365" s="4"/>
      <c r="B365" s="5"/>
      <c r="C365" s="4"/>
      <c r="D365" s="4"/>
      <c r="E365" s="4"/>
      <c r="F365" s="6"/>
    </row>
    <row r="366" spans="1:6" x14ac:dyDescent="0.3">
      <c r="A366" s="4"/>
      <c r="B366" s="5"/>
      <c r="C366" s="4"/>
      <c r="D366" s="4"/>
      <c r="E366" s="4"/>
      <c r="F366" s="6"/>
    </row>
    <row r="367" spans="1:6" x14ac:dyDescent="0.3">
      <c r="A367" s="4"/>
      <c r="B367" s="5"/>
      <c r="C367" s="4"/>
      <c r="D367" s="4"/>
      <c r="E367" s="4"/>
      <c r="F367" s="6"/>
    </row>
    <row r="368" spans="1:6" x14ac:dyDescent="0.3">
      <c r="A368" s="4"/>
      <c r="B368" s="5"/>
      <c r="C368" s="4"/>
      <c r="D368" s="4"/>
      <c r="E368" s="4"/>
      <c r="F368" s="6"/>
    </row>
    <row r="369" spans="1:6" x14ac:dyDescent="0.3">
      <c r="A369" s="4"/>
      <c r="B369" s="5"/>
      <c r="C369" s="4"/>
      <c r="D369" s="4"/>
      <c r="E369" s="4"/>
      <c r="F369" s="6"/>
    </row>
    <row r="370" spans="1:6" x14ac:dyDescent="0.3">
      <c r="A370" s="4"/>
      <c r="B370" s="5"/>
      <c r="C370" s="4"/>
      <c r="D370" s="4"/>
      <c r="E370" s="4"/>
      <c r="F370" s="6"/>
    </row>
    <row r="371" spans="1:6" ht="15" customHeight="1" x14ac:dyDescent="0.3">
      <c r="A371" s="4"/>
      <c r="B371" s="5"/>
      <c r="C371" s="4"/>
      <c r="D371" s="4"/>
      <c r="E371" s="4"/>
      <c r="F371" s="6"/>
    </row>
    <row r="372" spans="1:6" x14ac:dyDescent="0.3">
      <c r="A372" s="4"/>
      <c r="B372" s="5"/>
      <c r="C372" s="4"/>
      <c r="D372" s="4"/>
      <c r="E372" s="4"/>
      <c r="F372" s="6"/>
    </row>
    <row r="373" spans="1:6" x14ac:dyDescent="0.3">
      <c r="A373" s="4"/>
      <c r="B373" s="5"/>
      <c r="C373" s="4"/>
      <c r="D373" s="4"/>
      <c r="E373" s="4"/>
      <c r="F373" s="6"/>
    </row>
    <row r="374" spans="1:6" x14ac:dyDescent="0.3">
      <c r="A374" s="4"/>
      <c r="B374" s="5"/>
      <c r="C374" s="4"/>
      <c r="D374" s="4"/>
      <c r="E374" s="4"/>
      <c r="F374" s="6"/>
    </row>
    <row r="375" spans="1:6" x14ac:dyDescent="0.3">
      <c r="A375" s="4"/>
      <c r="B375" s="5"/>
      <c r="C375" s="4"/>
      <c r="D375" s="4"/>
      <c r="E375" s="4"/>
      <c r="F375" s="6"/>
    </row>
    <row r="376" spans="1:6" x14ac:dyDescent="0.3">
      <c r="A376" s="4"/>
      <c r="B376" s="5"/>
      <c r="C376" s="4"/>
      <c r="D376" s="4"/>
      <c r="E376" s="4"/>
      <c r="F376" s="6"/>
    </row>
    <row r="377" spans="1:6" x14ac:dyDescent="0.3">
      <c r="A377" s="4"/>
      <c r="B377" s="5"/>
      <c r="C377" s="4"/>
      <c r="D377" s="4"/>
      <c r="E377" s="4"/>
      <c r="F377" s="6"/>
    </row>
    <row r="378" spans="1:6" x14ac:dyDescent="0.3">
      <c r="A378" s="4"/>
      <c r="B378" s="5"/>
      <c r="C378" s="4"/>
      <c r="D378" s="4"/>
      <c r="E378" s="4"/>
      <c r="F378" s="6"/>
    </row>
    <row r="379" spans="1:6" x14ac:dyDescent="0.3">
      <c r="A379" s="4"/>
      <c r="B379" s="5"/>
      <c r="C379" s="4"/>
      <c r="D379" s="4"/>
      <c r="E379" s="4"/>
      <c r="F379" s="6"/>
    </row>
    <row r="380" spans="1:6" x14ac:dyDescent="0.3">
      <c r="A380" s="4"/>
      <c r="B380" s="5"/>
      <c r="C380" s="4"/>
      <c r="D380" s="4"/>
      <c r="E380" s="4"/>
      <c r="F380" s="6"/>
    </row>
    <row r="381" spans="1:6" x14ac:dyDescent="0.3">
      <c r="A381" s="4"/>
      <c r="B381" s="5"/>
      <c r="C381" s="4"/>
      <c r="D381" s="4"/>
      <c r="E381" s="4"/>
      <c r="F381" s="6"/>
    </row>
    <row r="382" spans="1:6" ht="15" customHeight="1" x14ac:dyDescent="0.3">
      <c r="A382" s="4"/>
      <c r="B382" s="5"/>
      <c r="C382" s="4"/>
      <c r="D382" s="4"/>
      <c r="E382" s="4"/>
      <c r="F382" s="6"/>
    </row>
    <row r="383" spans="1:6" x14ac:dyDescent="0.3">
      <c r="A383" s="4"/>
      <c r="B383" s="5"/>
      <c r="C383" s="4"/>
      <c r="D383" s="4"/>
      <c r="E383" s="4"/>
      <c r="F383" s="6"/>
    </row>
    <row r="384" spans="1:6" x14ac:dyDescent="0.3">
      <c r="A384" s="4"/>
      <c r="B384" s="5"/>
      <c r="C384" s="4"/>
      <c r="D384" s="4"/>
      <c r="E384" s="4"/>
      <c r="F384" s="6"/>
    </row>
    <row r="385" spans="1:6" x14ac:dyDescent="0.3">
      <c r="A385" s="4"/>
      <c r="B385" s="5"/>
      <c r="C385" s="4"/>
      <c r="D385" s="4"/>
      <c r="E385" s="4"/>
      <c r="F385" s="6"/>
    </row>
    <row r="386" spans="1:6" x14ac:dyDescent="0.3">
      <c r="A386" s="4"/>
      <c r="B386" s="5"/>
      <c r="C386" s="4"/>
      <c r="D386" s="4"/>
      <c r="E386" s="4"/>
      <c r="F386" s="6"/>
    </row>
    <row r="387" spans="1:6" ht="15" customHeight="1" x14ac:dyDescent="0.3">
      <c r="A387" s="4"/>
      <c r="B387" s="5"/>
      <c r="C387" s="4"/>
      <c r="D387" s="4"/>
      <c r="E387" s="4"/>
      <c r="F387" s="6"/>
    </row>
    <row r="388" spans="1:6" x14ac:dyDescent="0.3">
      <c r="A388" s="4"/>
      <c r="B388" s="5"/>
      <c r="C388" s="4"/>
      <c r="D388" s="4"/>
      <c r="E388" s="4"/>
      <c r="F388" s="6"/>
    </row>
    <row r="389" spans="1:6" ht="15" customHeight="1" x14ac:dyDescent="0.3">
      <c r="A389" s="4"/>
      <c r="B389" s="5"/>
      <c r="C389" s="4"/>
      <c r="D389" s="4"/>
      <c r="E389" s="4"/>
      <c r="F389" s="6"/>
    </row>
    <row r="390" spans="1:6" x14ac:dyDescent="0.3">
      <c r="A390" s="4"/>
      <c r="B390" s="5"/>
      <c r="C390" s="4"/>
      <c r="D390" s="4"/>
      <c r="E390" s="4"/>
      <c r="F390" s="6"/>
    </row>
    <row r="391" spans="1:6" x14ac:dyDescent="0.3">
      <c r="A391" s="4"/>
      <c r="B391" s="5"/>
      <c r="C391" s="4"/>
      <c r="D391" s="4"/>
      <c r="E391" s="4"/>
      <c r="F391" s="6"/>
    </row>
    <row r="392" spans="1:6" x14ac:dyDescent="0.3">
      <c r="A392" s="4"/>
      <c r="B392" s="5"/>
      <c r="C392" s="4"/>
      <c r="D392" s="4"/>
      <c r="E392" s="4"/>
      <c r="F392" s="6"/>
    </row>
    <row r="393" spans="1:6" x14ac:dyDescent="0.3">
      <c r="A393" s="4"/>
      <c r="B393" s="5"/>
      <c r="C393" s="4"/>
      <c r="D393" s="4"/>
      <c r="E393" s="4"/>
      <c r="F393" s="6"/>
    </row>
    <row r="394" spans="1:6" x14ac:dyDescent="0.3">
      <c r="A394" s="4"/>
      <c r="B394" s="5"/>
      <c r="C394" s="4"/>
      <c r="D394" s="4"/>
      <c r="E394" s="4"/>
      <c r="F394" s="6"/>
    </row>
    <row r="395" spans="1:6" ht="15" customHeight="1" x14ac:dyDescent="0.3">
      <c r="A395" s="4"/>
      <c r="B395" s="5"/>
      <c r="C395" s="4"/>
      <c r="D395" s="4"/>
      <c r="E395" s="4"/>
      <c r="F395" s="6"/>
    </row>
    <row r="396" spans="1:6" ht="15" customHeight="1" x14ac:dyDescent="0.3">
      <c r="A396" s="4"/>
      <c r="B396" s="5"/>
      <c r="C396" s="4"/>
      <c r="D396" s="4"/>
      <c r="E396" s="4"/>
      <c r="F396" s="6"/>
    </row>
    <row r="397" spans="1:6" x14ac:dyDescent="0.3">
      <c r="A397" s="4"/>
      <c r="B397" s="5"/>
      <c r="C397" s="4"/>
      <c r="D397" s="4"/>
      <c r="E397" s="4"/>
      <c r="F397" s="6"/>
    </row>
    <row r="398" spans="1:6" x14ac:dyDescent="0.3">
      <c r="A398" s="4"/>
      <c r="B398" s="5"/>
      <c r="C398" s="4"/>
      <c r="D398" s="4"/>
      <c r="E398" s="4"/>
      <c r="F398" s="6"/>
    </row>
    <row r="399" spans="1:6" ht="15" customHeight="1" x14ac:dyDescent="0.3">
      <c r="A399" s="4"/>
      <c r="B399" s="5"/>
      <c r="C399" s="4"/>
      <c r="D399" s="4"/>
      <c r="E399" s="4"/>
      <c r="F399" s="6"/>
    </row>
    <row r="400" spans="1:6" x14ac:dyDescent="0.3">
      <c r="A400" s="4"/>
      <c r="B400" s="5"/>
      <c r="C400" s="4"/>
      <c r="D400" s="4"/>
      <c r="E400" s="4"/>
      <c r="F400" s="6"/>
    </row>
    <row r="401" spans="1:6" ht="15" customHeight="1" x14ac:dyDescent="0.3">
      <c r="A401" s="4"/>
      <c r="B401" s="5"/>
      <c r="C401" s="4"/>
      <c r="D401" s="4"/>
      <c r="E401" s="4"/>
      <c r="F401" s="6"/>
    </row>
    <row r="402" spans="1:6" x14ac:dyDescent="0.3">
      <c r="A402" s="4"/>
      <c r="B402" s="5"/>
      <c r="C402" s="4"/>
      <c r="D402" s="4"/>
      <c r="E402" s="4"/>
      <c r="F402" s="6"/>
    </row>
    <row r="403" spans="1:6" x14ac:dyDescent="0.3">
      <c r="A403" s="4"/>
      <c r="B403" s="5"/>
      <c r="C403" s="4"/>
      <c r="D403" s="4"/>
      <c r="E403" s="4"/>
      <c r="F403" s="6"/>
    </row>
    <row r="404" spans="1:6" x14ac:dyDescent="0.3">
      <c r="A404" s="4"/>
      <c r="B404" s="5"/>
      <c r="C404" s="4"/>
      <c r="D404" s="4"/>
      <c r="E404" s="4"/>
      <c r="F404" s="6"/>
    </row>
    <row r="405" spans="1:6" x14ac:dyDescent="0.3">
      <c r="A405" s="4"/>
      <c r="B405" s="5"/>
      <c r="C405" s="4"/>
      <c r="D405" s="4"/>
      <c r="E405" s="4"/>
      <c r="F405" s="6"/>
    </row>
    <row r="406" spans="1:6" x14ac:dyDescent="0.3">
      <c r="A406" s="4"/>
      <c r="B406" s="5"/>
      <c r="C406" s="4"/>
      <c r="D406" s="4"/>
      <c r="E406" s="4"/>
      <c r="F406" s="6"/>
    </row>
    <row r="407" spans="1:6" x14ac:dyDescent="0.3">
      <c r="A407" s="4"/>
      <c r="B407" s="5"/>
      <c r="C407" s="4"/>
      <c r="D407" s="4"/>
      <c r="E407" s="4"/>
      <c r="F407" s="6"/>
    </row>
    <row r="408" spans="1:6" x14ac:dyDescent="0.3">
      <c r="A408" s="4"/>
      <c r="B408" s="5"/>
      <c r="C408" s="4"/>
      <c r="D408" s="4"/>
      <c r="E408" s="4"/>
      <c r="F408" s="6"/>
    </row>
    <row r="409" spans="1:6" x14ac:dyDescent="0.3">
      <c r="A409" s="4"/>
      <c r="B409" s="5"/>
      <c r="C409" s="4"/>
      <c r="D409" s="4"/>
      <c r="E409" s="4"/>
      <c r="F409" s="6"/>
    </row>
    <row r="410" spans="1:6" x14ac:dyDescent="0.3">
      <c r="A410" s="4"/>
      <c r="B410" s="5"/>
      <c r="C410" s="4"/>
      <c r="D410" s="4"/>
      <c r="E410" s="4"/>
      <c r="F410" s="6"/>
    </row>
    <row r="411" spans="1:6" x14ac:dyDescent="0.3">
      <c r="A411" s="4"/>
      <c r="B411" s="5"/>
      <c r="C411" s="4"/>
      <c r="D411" s="4"/>
      <c r="E411" s="4"/>
      <c r="F411" s="6"/>
    </row>
    <row r="412" spans="1:6" ht="15" customHeight="1" x14ac:dyDescent="0.3">
      <c r="A412" s="4"/>
      <c r="B412" s="5"/>
      <c r="C412" s="4"/>
      <c r="D412" s="4"/>
      <c r="E412" s="4"/>
      <c r="F412" s="6"/>
    </row>
    <row r="413" spans="1:6" x14ac:dyDescent="0.3">
      <c r="A413" s="4"/>
      <c r="B413" s="5"/>
      <c r="C413" s="4"/>
      <c r="D413" s="4"/>
      <c r="E413" s="4"/>
      <c r="F413" s="6"/>
    </row>
    <row r="414" spans="1:6" x14ac:dyDescent="0.3">
      <c r="A414" s="4"/>
      <c r="B414" s="5"/>
      <c r="C414" s="4"/>
      <c r="D414" s="4"/>
      <c r="E414" s="4"/>
      <c r="F414" s="6"/>
    </row>
    <row r="415" spans="1:6" x14ac:dyDescent="0.3">
      <c r="A415" s="4"/>
      <c r="B415" s="5"/>
      <c r="C415" s="4"/>
      <c r="D415" s="4"/>
      <c r="E415" s="4"/>
      <c r="F415" s="6"/>
    </row>
    <row r="416" spans="1:6" x14ac:dyDescent="0.3">
      <c r="A416" s="4"/>
      <c r="B416" s="5"/>
      <c r="C416" s="4"/>
      <c r="D416" s="4"/>
      <c r="E416" s="4"/>
      <c r="F416" s="6"/>
    </row>
    <row r="417" spans="1:6" x14ac:dyDescent="0.3">
      <c r="A417" s="4"/>
      <c r="B417" s="5"/>
      <c r="C417" s="4"/>
      <c r="D417" s="4"/>
      <c r="E417" s="4"/>
      <c r="F417" s="6"/>
    </row>
    <row r="418" spans="1:6" x14ac:dyDescent="0.3">
      <c r="A418" s="4"/>
      <c r="B418" s="5"/>
      <c r="C418" s="4"/>
      <c r="D418" s="4"/>
      <c r="E418" s="4"/>
      <c r="F418" s="6"/>
    </row>
    <row r="419" spans="1:6" x14ac:dyDescent="0.3">
      <c r="A419" s="4"/>
      <c r="B419" s="5"/>
      <c r="C419" s="4"/>
      <c r="D419" s="4"/>
      <c r="E419" s="4"/>
      <c r="F419" s="6"/>
    </row>
    <row r="420" spans="1:6" x14ac:dyDescent="0.3">
      <c r="A420" s="4"/>
      <c r="B420" s="5"/>
      <c r="C420" s="4"/>
      <c r="D420" s="4"/>
      <c r="E420" s="4"/>
      <c r="F420" s="6"/>
    </row>
    <row r="421" spans="1:6" x14ac:dyDescent="0.3">
      <c r="A421" s="4"/>
      <c r="B421" s="5"/>
      <c r="C421" s="4"/>
      <c r="D421" s="4"/>
      <c r="E421" s="4"/>
      <c r="F421" s="6"/>
    </row>
    <row r="422" spans="1:6" x14ac:dyDescent="0.3">
      <c r="A422" s="4"/>
      <c r="B422" s="5"/>
      <c r="C422" s="4"/>
      <c r="D422" s="4"/>
      <c r="E422" s="4"/>
      <c r="F422" s="6"/>
    </row>
    <row r="423" spans="1:6" x14ac:dyDescent="0.3">
      <c r="A423" s="4"/>
      <c r="B423" s="5"/>
      <c r="C423" s="4"/>
      <c r="D423" s="4"/>
      <c r="E423" s="4"/>
      <c r="F423" s="6"/>
    </row>
    <row r="424" spans="1:6" x14ac:dyDescent="0.3">
      <c r="A424" s="4"/>
      <c r="B424" s="5"/>
      <c r="C424" s="4"/>
      <c r="D424" s="4"/>
      <c r="E424" s="4"/>
      <c r="F424" s="6"/>
    </row>
    <row r="425" spans="1:6" x14ac:dyDescent="0.3">
      <c r="A425" s="4"/>
      <c r="B425" s="5"/>
      <c r="C425" s="4"/>
      <c r="D425" s="4"/>
      <c r="E425" s="4"/>
      <c r="F425" s="6"/>
    </row>
    <row r="426" spans="1:6" x14ac:dyDescent="0.3">
      <c r="A426" s="4"/>
      <c r="B426" s="5"/>
      <c r="C426" s="4"/>
      <c r="D426" s="4"/>
      <c r="E426" s="4"/>
      <c r="F426" s="6"/>
    </row>
    <row r="427" spans="1:6" x14ac:dyDescent="0.3">
      <c r="A427" s="4"/>
      <c r="B427" s="5"/>
      <c r="C427" s="4"/>
      <c r="D427" s="4"/>
      <c r="E427" s="4"/>
      <c r="F427" s="6"/>
    </row>
    <row r="428" spans="1:6" x14ac:dyDescent="0.3">
      <c r="A428" s="4"/>
      <c r="B428" s="5"/>
      <c r="C428" s="4"/>
      <c r="D428" s="4"/>
      <c r="E428" s="4"/>
      <c r="F428" s="6"/>
    </row>
    <row r="429" spans="1:6" x14ac:dyDescent="0.3">
      <c r="A429" s="4"/>
      <c r="B429" s="5"/>
      <c r="C429" s="4"/>
      <c r="D429" s="4"/>
      <c r="E429" s="4"/>
      <c r="F429" s="6"/>
    </row>
    <row r="430" spans="1:6" x14ac:dyDescent="0.3">
      <c r="A430" s="4"/>
      <c r="B430" s="5"/>
      <c r="C430" s="4"/>
      <c r="D430" s="4"/>
      <c r="E430" s="4"/>
      <c r="F430" s="6"/>
    </row>
    <row r="431" spans="1:6" ht="15" customHeight="1" x14ac:dyDescent="0.3">
      <c r="A431" s="4"/>
      <c r="B431" s="5"/>
      <c r="C431" s="4"/>
      <c r="D431" s="4"/>
      <c r="E431" s="4"/>
      <c r="F431" s="6"/>
    </row>
    <row r="432" spans="1:6" x14ac:dyDescent="0.3">
      <c r="A432" s="4"/>
      <c r="B432" s="5"/>
      <c r="C432" s="4"/>
      <c r="D432" s="4"/>
      <c r="E432" s="4"/>
      <c r="F432" s="6"/>
    </row>
    <row r="433" spans="1:6" x14ac:dyDescent="0.3">
      <c r="A433" s="4"/>
      <c r="B433" s="5"/>
      <c r="C433" s="4"/>
      <c r="D433" s="4"/>
      <c r="E433" s="4"/>
      <c r="F433" s="6"/>
    </row>
    <row r="434" spans="1:6" x14ac:dyDescent="0.3">
      <c r="A434" s="4"/>
      <c r="B434" s="5"/>
      <c r="C434" s="4"/>
      <c r="D434" s="4"/>
      <c r="E434" s="4"/>
      <c r="F434" s="6"/>
    </row>
    <row r="435" spans="1:6" x14ac:dyDescent="0.3">
      <c r="A435" s="4"/>
      <c r="B435" s="5"/>
      <c r="C435" s="4"/>
      <c r="D435" s="4"/>
      <c r="E435" s="4"/>
      <c r="F435" s="6"/>
    </row>
    <row r="436" spans="1:6" x14ac:dyDescent="0.3">
      <c r="A436" s="4"/>
      <c r="B436" s="5"/>
      <c r="C436" s="4"/>
      <c r="D436" s="4"/>
      <c r="E436" s="4"/>
      <c r="F436" s="6"/>
    </row>
    <row r="437" spans="1:6" x14ac:dyDescent="0.3">
      <c r="A437" s="4"/>
      <c r="B437" s="5"/>
      <c r="C437" s="4"/>
      <c r="D437" s="4"/>
      <c r="E437" s="4"/>
      <c r="F437" s="6"/>
    </row>
    <row r="438" spans="1:6" x14ac:dyDescent="0.3">
      <c r="A438" s="4"/>
      <c r="B438" s="5"/>
      <c r="C438" s="4"/>
      <c r="D438" s="4"/>
      <c r="E438" s="4"/>
      <c r="F438" s="6"/>
    </row>
    <row r="439" spans="1:6" x14ac:dyDescent="0.3">
      <c r="A439" s="4"/>
      <c r="B439" s="5"/>
      <c r="C439" s="4"/>
      <c r="D439" s="4"/>
      <c r="E439" s="4"/>
      <c r="F439" s="6"/>
    </row>
    <row r="440" spans="1:6" x14ac:dyDescent="0.3">
      <c r="A440" s="4"/>
      <c r="B440" s="5"/>
      <c r="C440" s="4"/>
      <c r="D440" s="4"/>
      <c r="E440" s="4"/>
      <c r="F440" s="6"/>
    </row>
    <row r="441" spans="1:6" x14ac:dyDescent="0.3">
      <c r="A441" s="4"/>
      <c r="B441" s="5"/>
      <c r="C441" s="4"/>
      <c r="D441" s="4"/>
      <c r="E441" s="4"/>
      <c r="F441" s="6"/>
    </row>
    <row r="442" spans="1:6" x14ac:dyDescent="0.3">
      <c r="A442" s="4"/>
      <c r="B442" s="5"/>
      <c r="C442" s="4"/>
      <c r="D442" s="4"/>
      <c r="E442" s="4"/>
      <c r="F442" s="6"/>
    </row>
    <row r="443" spans="1:6" x14ac:dyDescent="0.3">
      <c r="A443" s="4"/>
      <c r="B443" s="5"/>
      <c r="C443" s="4"/>
      <c r="D443" s="4"/>
      <c r="E443" s="4"/>
      <c r="F443" s="6"/>
    </row>
    <row r="444" spans="1:6" x14ac:dyDescent="0.3">
      <c r="A444" s="4"/>
      <c r="B444" s="5"/>
      <c r="C444" s="4"/>
      <c r="D444" s="4"/>
      <c r="E444" s="4"/>
      <c r="F444" s="6"/>
    </row>
    <row r="445" spans="1:6" x14ac:dyDescent="0.3">
      <c r="A445" s="4"/>
      <c r="B445" s="5"/>
      <c r="C445" s="4"/>
      <c r="D445" s="4"/>
      <c r="E445" s="4"/>
      <c r="F445" s="6"/>
    </row>
    <row r="446" spans="1:6" x14ac:dyDescent="0.3">
      <c r="A446" s="4"/>
      <c r="B446" s="5"/>
      <c r="C446" s="4"/>
      <c r="D446" s="4"/>
      <c r="E446" s="4"/>
      <c r="F446" s="6"/>
    </row>
    <row r="447" spans="1:6" x14ac:dyDescent="0.3">
      <c r="A447" s="4"/>
      <c r="B447" s="5"/>
      <c r="C447" s="4"/>
      <c r="D447" s="4"/>
      <c r="E447" s="4"/>
      <c r="F447" s="6"/>
    </row>
    <row r="448" spans="1:6" x14ac:dyDescent="0.3">
      <c r="A448" s="4"/>
      <c r="B448" s="5"/>
      <c r="C448" s="4"/>
      <c r="D448" s="4"/>
      <c r="E448" s="4"/>
      <c r="F448" s="6"/>
    </row>
    <row r="449" spans="1:6" ht="15" customHeight="1" x14ac:dyDescent="0.3">
      <c r="A449" s="4"/>
      <c r="B449" s="5"/>
      <c r="C449" s="4"/>
      <c r="D449" s="4"/>
      <c r="E449" s="4"/>
      <c r="F449" s="6"/>
    </row>
    <row r="450" spans="1:6" x14ac:dyDescent="0.3">
      <c r="A450" s="4"/>
      <c r="B450" s="5"/>
      <c r="C450" s="4"/>
      <c r="D450" s="4"/>
      <c r="E450" s="4"/>
      <c r="F450" s="6"/>
    </row>
    <row r="451" spans="1:6" x14ac:dyDescent="0.3">
      <c r="A451" s="4"/>
      <c r="B451" s="5"/>
      <c r="C451" s="4"/>
      <c r="D451" s="4"/>
      <c r="E451" s="4"/>
      <c r="F451" s="6"/>
    </row>
    <row r="452" spans="1:6" x14ac:dyDescent="0.3">
      <c r="A452" s="4"/>
      <c r="B452" s="5"/>
      <c r="C452" s="4"/>
      <c r="D452" s="4"/>
      <c r="E452" s="4"/>
      <c r="F452" s="6"/>
    </row>
    <row r="453" spans="1:6" ht="15" customHeight="1" x14ac:dyDescent="0.3">
      <c r="A453" s="4"/>
      <c r="B453" s="5"/>
      <c r="C453" s="4"/>
      <c r="D453" s="4"/>
      <c r="E453" s="4"/>
      <c r="F453" s="6"/>
    </row>
    <row r="454" spans="1:6" x14ac:dyDescent="0.3">
      <c r="A454" s="4"/>
      <c r="B454" s="5"/>
      <c r="C454" s="4"/>
      <c r="D454" s="4"/>
      <c r="E454" s="4"/>
      <c r="F454" s="6"/>
    </row>
    <row r="455" spans="1:6" x14ac:dyDescent="0.3">
      <c r="A455" s="4"/>
      <c r="B455" s="5"/>
      <c r="C455" s="4"/>
      <c r="D455" s="4"/>
      <c r="E455" s="4"/>
      <c r="F455" s="6"/>
    </row>
    <row r="456" spans="1:6" x14ac:dyDescent="0.3">
      <c r="A456" s="4"/>
      <c r="B456" s="5"/>
      <c r="C456" s="4"/>
      <c r="D456" s="4"/>
      <c r="E456" s="4"/>
      <c r="F456" s="6"/>
    </row>
    <row r="457" spans="1:6" x14ac:dyDescent="0.3">
      <c r="A457" s="4"/>
      <c r="B457" s="5"/>
      <c r="C457" s="4"/>
      <c r="D457" s="4"/>
      <c r="E457" s="4"/>
      <c r="F457" s="6"/>
    </row>
    <row r="458" spans="1:6" x14ac:dyDescent="0.3">
      <c r="A458" s="4"/>
      <c r="B458" s="5"/>
      <c r="C458" s="4"/>
      <c r="D458" s="4"/>
      <c r="E458" s="4"/>
      <c r="F458" s="6"/>
    </row>
    <row r="459" spans="1:6" x14ac:dyDescent="0.3">
      <c r="A459" s="4"/>
      <c r="B459" s="5"/>
      <c r="C459" s="4"/>
      <c r="D459" s="4"/>
      <c r="E459" s="4"/>
      <c r="F459" s="6"/>
    </row>
    <row r="460" spans="1:6" x14ac:dyDescent="0.3">
      <c r="A460" s="4"/>
      <c r="B460" s="5"/>
      <c r="C460" s="4"/>
      <c r="D460" s="4"/>
      <c r="E460" s="4"/>
      <c r="F460" s="6"/>
    </row>
    <row r="461" spans="1:6" ht="15" customHeight="1" x14ac:dyDescent="0.3">
      <c r="A461" s="4"/>
      <c r="B461" s="5"/>
      <c r="C461" s="4"/>
      <c r="D461" s="4"/>
      <c r="E461" s="4"/>
      <c r="F461" s="6"/>
    </row>
    <row r="462" spans="1:6" x14ac:dyDescent="0.3">
      <c r="A462" s="4"/>
      <c r="B462" s="5"/>
      <c r="C462" s="4"/>
      <c r="D462" s="4"/>
      <c r="E462" s="4"/>
      <c r="F462" s="6"/>
    </row>
    <row r="463" spans="1:6" x14ac:dyDescent="0.3">
      <c r="A463" s="4"/>
      <c r="B463" s="5"/>
      <c r="C463" s="4"/>
      <c r="D463" s="4"/>
      <c r="E463" s="4"/>
      <c r="F463" s="6"/>
    </row>
    <row r="464" spans="1:6" x14ac:dyDescent="0.3">
      <c r="A464" s="4"/>
      <c r="B464" s="5"/>
      <c r="C464" s="4"/>
      <c r="D464" s="4"/>
      <c r="E464" s="4"/>
      <c r="F464" s="6"/>
    </row>
    <row r="465" spans="1:6" x14ac:dyDescent="0.3">
      <c r="A465" s="4"/>
      <c r="B465" s="5"/>
      <c r="C465" s="4"/>
      <c r="D465" s="4"/>
      <c r="E465" s="4"/>
      <c r="F465" s="6"/>
    </row>
    <row r="466" spans="1:6" x14ac:dyDescent="0.3">
      <c r="A466" s="4"/>
      <c r="B466" s="5"/>
      <c r="C466" s="4"/>
      <c r="D466" s="4"/>
      <c r="E466" s="4"/>
      <c r="F466" s="6"/>
    </row>
    <row r="467" spans="1:6" x14ac:dyDescent="0.3">
      <c r="A467" s="4"/>
      <c r="B467" s="5"/>
      <c r="C467" s="4"/>
      <c r="D467" s="4"/>
      <c r="E467" s="4"/>
      <c r="F467" s="6"/>
    </row>
    <row r="468" spans="1:6" x14ac:dyDescent="0.3">
      <c r="A468" s="4"/>
      <c r="B468" s="5"/>
      <c r="C468" s="4"/>
      <c r="D468" s="4"/>
      <c r="E468" s="4"/>
      <c r="F468" s="6"/>
    </row>
    <row r="469" spans="1:6" x14ac:dyDescent="0.3">
      <c r="A469" s="4"/>
      <c r="B469" s="5"/>
      <c r="C469" s="4"/>
      <c r="D469" s="4"/>
      <c r="E469" s="4"/>
      <c r="F469" s="6"/>
    </row>
    <row r="470" spans="1:6" x14ac:dyDescent="0.3">
      <c r="A470" s="4"/>
      <c r="B470" s="5"/>
      <c r="C470" s="4"/>
      <c r="D470" s="4"/>
      <c r="E470" s="4"/>
      <c r="F470" s="6"/>
    </row>
    <row r="471" spans="1:6" x14ac:dyDescent="0.3">
      <c r="A471" s="4"/>
      <c r="B471" s="5"/>
      <c r="C471" s="4"/>
      <c r="D471" s="4"/>
      <c r="E471" s="4"/>
      <c r="F471" s="6"/>
    </row>
    <row r="472" spans="1:6" ht="15" customHeight="1" x14ac:dyDescent="0.3">
      <c r="A472" s="4"/>
      <c r="B472" s="5"/>
      <c r="C472" s="4"/>
      <c r="D472" s="4"/>
      <c r="E472" s="4"/>
      <c r="F472" s="6"/>
    </row>
    <row r="473" spans="1:6" x14ac:dyDescent="0.3">
      <c r="A473" s="4"/>
      <c r="B473" s="5"/>
      <c r="C473" s="4"/>
      <c r="D473" s="4"/>
      <c r="E473" s="4"/>
      <c r="F473" s="6"/>
    </row>
    <row r="474" spans="1:6" x14ac:dyDescent="0.3">
      <c r="A474" s="4"/>
      <c r="B474" s="5"/>
      <c r="C474" s="4"/>
      <c r="D474" s="4"/>
      <c r="E474" s="4"/>
      <c r="F474" s="6"/>
    </row>
    <row r="475" spans="1:6" x14ac:dyDescent="0.3">
      <c r="A475" s="4"/>
      <c r="B475" s="5"/>
      <c r="C475" s="4"/>
      <c r="D475" s="4"/>
      <c r="E475" s="4"/>
      <c r="F475" s="6"/>
    </row>
    <row r="476" spans="1:6" x14ac:dyDescent="0.3">
      <c r="A476" s="4"/>
      <c r="B476" s="5"/>
      <c r="C476" s="4"/>
      <c r="D476" s="4"/>
      <c r="E476" s="4"/>
      <c r="F476" s="6"/>
    </row>
    <row r="477" spans="1:6" x14ac:dyDescent="0.3">
      <c r="A477" s="4"/>
      <c r="B477" s="5"/>
      <c r="C477" s="4"/>
      <c r="D477" s="4"/>
      <c r="E477" s="4"/>
      <c r="F477" s="6"/>
    </row>
    <row r="478" spans="1:6" x14ac:dyDescent="0.3">
      <c r="A478" s="4"/>
      <c r="B478" s="5"/>
      <c r="C478" s="4"/>
      <c r="D478" s="4"/>
      <c r="E478" s="4"/>
      <c r="F478" s="6"/>
    </row>
    <row r="479" spans="1:6" x14ac:dyDescent="0.3">
      <c r="A479" s="4"/>
      <c r="B479" s="5"/>
      <c r="C479" s="4"/>
      <c r="D479" s="4"/>
      <c r="E479" s="4"/>
      <c r="F479" s="6"/>
    </row>
    <row r="480" spans="1:6" x14ac:dyDescent="0.3">
      <c r="A480" s="4"/>
      <c r="B480" s="5"/>
      <c r="C480" s="4"/>
      <c r="D480" s="4"/>
      <c r="E480" s="4"/>
      <c r="F480" s="6"/>
    </row>
    <row r="481" spans="1:6" x14ac:dyDescent="0.3">
      <c r="A481" s="4"/>
      <c r="B481" s="5"/>
      <c r="C481" s="4"/>
      <c r="D481" s="4"/>
      <c r="E481" s="4"/>
      <c r="F481" s="6"/>
    </row>
    <row r="482" spans="1:6" x14ac:dyDescent="0.3">
      <c r="A482" s="4"/>
      <c r="B482" s="5"/>
      <c r="C482" s="4"/>
      <c r="D482" s="4"/>
      <c r="E482" s="4"/>
      <c r="F482" s="6"/>
    </row>
    <row r="483" spans="1:6" x14ac:dyDescent="0.3">
      <c r="A483" s="4"/>
      <c r="B483" s="5"/>
      <c r="C483" s="4"/>
      <c r="D483" s="4"/>
      <c r="E483" s="4"/>
      <c r="F483" s="6"/>
    </row>
    <row r="484" spans="1:6" x14ac:dyDescent="0.3">
      <c r="A484" s="4"/>
      <c r="B484" s="5"/>
      <c r="C484" s="4"/>
      <c r="D484" s="4"/>
      <c r="E484" s="4"/>
      <c r="F484" s="6"/>
    </row>
    <row r="485" spans="1:6" x14ac:dyDescent="0.3">
      <c r="A485" s="4"/>
      <c r="B485" s="5"/>
      <c r="C485" s="4"/>
      <c r="D485" s="4"/>
      <c r="E485" s="4"/>
      <c r="F485" s="6"/>
    </row>
    <row r="486" spans="1:6" x14ac:dyDescent="0.3">
      <c r="A486" s="4"/>
      <c r="B486" s="5"/>
      <c r="C486" s="4"/>
      <c r="D486" s="4"/>
      <c r="E486" s="4"/>
      <c r="F486" s="6"/>
    </row>
    <row r="487" spans="1:6" x14ac:dyDescent="0.3">
      <c r="A487" s="4"/>
      <c r="B487" s="5"/>
      <c r="C487" s="4"/>
      <c r="D487" s="4"/>
      <c r="E487" s="4"/>
      <c r="F487" s="6"/>
    </row>
    <row r="488" spans="1:6" x14ac:dyDescent="0.3">
      <c r="A488" s="4"/>
      <c r="B488" s="5"/>
      <c r="C488" s="4"/>
      <c r="D488" s="4"/>
      <c r="E488" s="4"/>
      <c r="F488" s="6"/>
    </row>
    <row r="489" spans="1:6" x14ac:dyDescent="0.3">
      <c r="A489" s="4"/>
      <c r="B489" s="5"/>
      <c r="C489" s="4"/>
      <c r="D489" s="4"/>
      <c r="E489" s="4"/>
      <c r="F489" s="6"/>
    </row>
    <row r="490" spans="1:6" x14ac:dyDescent="0.3">
      <c r="A490" s="4"/>
      <c r="B490" s="5"/>
      <c r="C490" s="4"/>
      <c r="D490" s="4"/>
      <c r="E490" s="4"/>
      <c r="F490" s="6"/>
    </row>
    <row r="491" spans="1:6" x14ac:dyDescent="0.3">
      <c r="A491" s="4"/>
      <c r="B491" s="5"/>
      <c r="C491" s="4"/>
      <c r="D491" s="4"/>
      <c r="E491" s="4"/>
      <c r="F491" s="6"/>
    </row>
    <row r="492" spans="1:6" x14ac:dyDescent="0.3">
      <c r="A492" s="4"/>
      <c r="B492" s="5"/>
      <c r="C492" s="4"/>
      <c r="D492" s="4"/>
      <c r="E492" s="4"/>
      <c r="F492" s="6"/>
    </row>
    <row r="493" spans="1:6" x14ac:dyDescent="0.3">
      <c r="A493" s="4"/>
      <c r="B493" s="5"/>
      <c r="C493" s="4"/>
      <c r="D493" s="4"/>
      <c r="E493" s="4"/>
      <c r="F493" s="6"/>
    </row>
    <row r="494" spans="1:6" x14ac:dyDescent="0.3">
      <c r="A494" s="4"/>
      <c r="B494" s="5"/>
      <c r="C494" s="4"/>
      <c r="D494" s="4"/>
      <c r="E494" s="4"/>
      <c r="F494" s="6"/>
    </row>
    <row r="495" spans="1:6" ht="15.75" customHeight="1" x14ac:dyDescent="0.3">
      <c r="A495" s="4"/>
      <c r="B495" s="5"/>
      <c r="C495" s="4"/>
      <c r="D495" s="4"/>
      <c r="E495" s="4"/>
      <c r="F495" s="6"/>
    </row>
    <row r="496" spans="1:6" x14ac:dyDescent="0.3">
      <c r="A496" s="4"/>
      <c r="B496" s="5"/>
      <c r="C496" s="4"/>
      <c r="D496" s="4"/>
      <c r="E496" s="4"/>
      <c r="F496" s="6"/>
    </row>
    <row r="497" spans="1:6" x14ac:dyDescent="0.3">
      <c r="A497" s="4"/>
      <c r="B497" s="5"/>
      <c r="C497" s="4"/>
      <c r="D497" s="4"/>
      <c r="E497" s="4"/>
      <c r="F497" s="6"/>
    </row>
    <row r="498" spans="1:6" x14ac:dyDescent="0.3">
      <c r="A498" s="4"/>
      <c r="B498" s="5"/>
      <c r="C498" s="4"/>
      <c r="D498" s="4"/>
      <c r="E498" s="4"/>
      <c r="F498" s="6"/>
    </row>
    <row r="499" spans="1:6" x14ac:dyDescent="0.3">
      <c r="A499" s="4"/>
      <c r="B499" s="5"/>
      <c r="C499" s="4"/>
      <c r="D499" s="4"/>
      <c r="E499" s="4"/>
      <c r="F499" s="6"/>
    </row>
    <row r="500" spans="1:6" x14ac:dyDescent="0.3">
      <c r="A500" s="4"/>
      <c r="B500" s="5"/>
      <c r="C500" s="4"/>
      <c r="D500" s="4"/>
      <c r="E500" s="4"/>
      <c r="F500" s="6"/>
    </row>
    <row r="501" spans="1:6" x14ac:dyDescent="0.3">
      <c r="A501" s="4"/>
      <c r="B501" s="5"/>
      <c r="C501" s="4"/>
      <c r="D501" s="4"/>
      <c r="E501" s="4"/>
      <c r="F501" s="6"/>
    </row>
    <row r="502" spans="1:6" x14ac:dyDescent="0.3">
      <c r="A502" s="4"/>
      <c r="B502" s="5"/>
      <c r="C502" s="4"/>
      <c r="D502" s="4"/>
      <c r="E502" s="4"/>
      <c r="F502" s="6"/>
    </row>
    <row r="503" spans="1:6" x14ac:dyDescent="0.3">
      <c r="A503" s="4"/>
      <c r="B503" s="5"/>
      <c r="C503" s="4"/>
      <c r="D503" s="4"/>
      <c r="E503" s="4"/>
      <c r="F503" s="6"/>
    </row>
    <row r="504" spans="1:6" x14ac:dyDescent="0.3">
      <c r="A504" s="4"/>
      <c r="B504" s="5"/>
      <c r="C504" s="4"/>
      <c r="D504" s="4"/>
      <c r="E504" s="4"/>
      <c r="F504" s="6"/>
    </row>
    <row r="505" spans="1:6" x14ac:dyDescent="0.3">
      <c r="A505" s="4"/>
      <c r="B505" s="5"/>
      <c r="C505" s="4"/>
      <c r="D505" s="4"/>
      <c r="E505" s="4"/>
      <c r="F505" s="6"/>
    </row>
    <row r="506" spans="1:6" x14ac:dyDescent="0.3">
      <c r="A506" s="4"/>
      <c r="B506" s="5"/>
      <c r="C506" s="4"/>
      <c r="D506" s="4"/>
      <c r="E506" s="4"/>
      <c r="F506" s="6"/>
    </row>
    <row r="507" spans="1:6" x14ac:dyDescent="0.3">
      <c r="A507" s="4"/>
      <c r="B507" s="5"/>
      <c r="C507" s="4"/>
      <c r="D507" s="4"/>
      <c r="E507" s="4"/>
      <c r="F507" s="6"/>
    </row>
    <row r="508" spans="1:6" x14ac:dyDescent="0.3">
      <c r="A508" s="4"/>
      <c r="B508" s="5"/>
      <c r="C508" s="4"/>
      <c r="D508" s="4"/>
      <c r="E508" s="4"/>
      <c r="F508" s="6"/>
    </row>
    <row r="509" spans="1:6" x14ac:dyDescent="0.3">
      <c r="A509" s="4"/>
      <c r="B509" s="5"/>
      <c r="C509" s="4"/>
      <c r="D509" s="4"/>
      <c r="E509" s="4"/>
      <c r="F509" s="6"/>
    </row>
    <row r="510" spans="1:6" x14ac:dyDescent="0.3">
      <c r="A510" s="4"/>
      <c r="B510" s="5"/>
      <c r="C510" s="4"/>
      <c r="D510" s="4"/>
      <c r="E510" s="4"/>
      <c r="F510" s="6"/>
    </row>
    <row r="511" spans="1:6" x14ac:dyDescent="0.3">
      <c r="A511" s="4"/>
      <c r="B511" s="5"/>
      <c r="C511" s="4"/>
      <c r="D511" s="4"/>
      <c r="E511" s="4"/>
      <c r="F511" s="6"/>
    </row>
    <row r="512" spans="1:6" x14ac:dyDescent="0.3">
      <c r="A512" s="4"/>
      <c r="B512" s="5"/>
      <c r="C512" s="4"/>
      <c r="D512" s="4"/>
      <c r="E512" s="4"/>
      <c r="F512" s="6"/>
    </row>
  </sheetData>
  <autoFilter ref="A5:G180" xr:uid="{00000000-0009-0000-0000-000002000000}"/>
  <sortState xmlns:xlrd2="http://schemas.microsoft.com/office/spreadsheetml/2017/richdata2" ref="S6:U37">
    <sortCondition ref="U6:U37"/>
    <sortCondition ref="T6:T37"/>
    <sortCondition ref="S6:S37"/>
  </sortState>
  <phoneticPr fontId="23" type="noConversion"/>
  <pageMargins left="0.7" right="0.7" top="0.75" bottom="0.75" header="0.3" footer="0.3"/>
  <pageSetup paperSize="9" orientation="landscape" r:id="rId6"/>
  <customProperties>
    <customPr name="_pios_id" r:id="rId7"/>
  </customProperties>
  <tableParts count="2">
    <tablePart r:id="rId8"/>
    <tablePart r:id="rId9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62200-0838-4E12-B9DB-D500E9A61148}">
  <sheetPr>
    <tabColor rgb="FFFF0000"/>
  </sheetPr>
  <dimension ref="B2:O102"/>
  <sheetViews>
    <sheetView workbookViewId="0">
      <selection activeCell="K3" sqref="K3"/>
    </sheetView>
  </sheetViews>
  <sheetFormatPr defaultRowHeight="14.4" x14ac:dyDescent="0.3"/>
  <cols>
    <col min="2" max="2" width="18.6640625" customWidth="1"/>
    <col min="3" max="3" width="14.88671875" customWidth="1"/>
    <col min="4" max="4" width="18" customWidth="1"/>
    <col min="6" max="6" width="23" customWidth="1"/>
    <col min="8" max="8" width="16.109375" customWidth="1"/>
    <col min="10" max="10" width="21.33203125" customWidth="1"/>
    <col min="11" max="11" width="11.33203125" customWidth="1"/>
    <col min="13" max="13" width="10" customWidth="1"/>
    <col min="14" max="14" width="17.88671875" customWidth="1"/>
    <col min="15" max="15" width="34.44140625" bestFit="1" customWidth="1"/>
  </cols>
  <sheetData>
    <row r="2" spans="2:15" x14ac:dyDescent="0.3">
      <c r="B2" s="1" t="s">
        <v>520</v>
      </c>
      <c r="C2">
        <f>COUNT(C6:C16)+COUNT(E6:E24)+COUNT(G6:G27)+COUNT(I6:I22)+COUNT(K6:K34)</f>
        <v>62</v>
      </c>
      <c r="D2" t="s">
        <v>649</v>
      </c>
      <c r="J2" s="1" t="s">
        <v>531</v>
      </c>
      <c r="K2" s="1">
        <v>11</v>
      </c>
      <c r="M2" s="1"/>
    </row>
    <row r="5" spans="2:15" x14ac:dyDescent="0.3">
      <c r="B5" s="62" t="s">
        <v>514</v>
      </c>
      <c r="C5" s="47">
        <f>SUM(C6:C16)</f>
        <v>3</v>
      </c>
      <c r="D5" s="62" t="s">
        <v>515</v>
      </c>
      <c r="E5" s="47">
        <f>SUM(E6:E24)</f>
        <v>8</v>
      </c>
      <c r="F5" s="62" t="s">
        <v>516</v>
      </c>
      <c r="G5" s="47">
        <f>SUM(G6:G27)</f>
        <v>8</v>
      </c>
      <c r="H5" s="62" t="s">
        <v>511</v>
      </c>
      <c r="I5" s="47">
        <f>SUM(I6:I22)</f>
        <v>52</v>
      </c>
      <c r="J5" s="62" t="s">
        <v>517</v>
      </c>
      <c r="K5" s="47">
        <f>SUM(K6:K34)</f>
        <v>99</v>
      </c>
      <c r="L5">
        <f>+K5+I5+G5+E5+C5+K2-Betina!J3</f>
        <v>0</v>
      </c>
      <c r="M5" s="49">
        <v>1</v>
      </c>
      <c r="N5" s="49" t="s">
        <v>9</v>
      </c>
      <c r="O5" s="49" t="s">
        <v>406</v>
      </c>
    </row>
    <row r="6" spans="2:15" x14ac:dyDescent="0.3">
      <c r="B6" s="49" t="s">
        <v>274</v>
      </c>
      <c r="C6" s="43"/>
      <c r="D6" s="49" t="s">
        <v>253</v>
      </c>
      <c r="E6" s="43"/>
      <c r="F6" s="49" t="s">
        <v>263</v>
      </c>
      <c r="G6" s="43"/>
      <c r="H6" s="49" t="s">
        <v>275</v>
      </c>
      <c r="I6" s="43">
        <v>3</v>
      </c>
      <c r="J6" s="49" t="s">
        <v>132</v>
      </c>
      <c r="K6" s="43">
        <v>12</v>
      </c>
      <c r="M6" s="49">
        <v>2</v>
      </c>
      <c r="N6" s="49" t="s">
        <v>218</v>
      </c>
      <c r="O6" s="49"/>
    </row>
    <row r="7" spans="2:15" x14ac:dyDescent="0.3">
      <c r="B7" s="49" t="s">
        <v>239</v>
      </c>
      <c r="C7" s="43">
        <v>1</v>
      </c>
      <c r="D7" s="49" t="s">
        <v>254</v>
      </c>
      <c r="E7" s="43"/>
      <c r="F7" s="49" t="s">
        <v>284</v>
      </c>
      <c r="G7" s="43">
        <v>1</v>
      </c>
      <c r="H7" s="49" t="s">
        <v>73</v>
      </c>
      <c r="I7" s="43">
        <v>15</v>
      </c>
      <c r="J7" s="49" t="s">
        <v>285</v>
      </c>
      <c r="K7" s="43">
        <v>1</v>
      </c>
      <c r="M7" s="49">
        <v>3</v>
      </c>
      <c r="N7" s="49" t="s">
        <v>219</v>
      </c>
      <c r="O7" s="49"/>
    </row>
    <row r="8" spans="2:15" x14ac:dyDescent="0.3">
      <c r="B8" s="49" t="s">
        <v>234</v>
      </c>
      <c r="C8" s="43"/>
      <c r="D8" s="49" t="s">
        <v>228</v>
      </c>
      <c r="E8" s="43">
        <v>1</v>
      </c>
      <c r="F8" s="49" t="s">
        <v>221</v>
      </c>
      <c r="G8" s="43"/>
      <c r="H8" s="49" t="s">
        <v>236</v>
      </c>
      <c r="I8" s="43">
        <v>1</v>
      </c>
      <c r="J8" s="49" t="s">
        <v>252</v>
      </c>
      <c r="K8" s="43">
        <v>1</v>
      </c>
      <c r="M8" s="49">
        <v>4</v>
      </c>
      <c r="N8" s="49" t="s">
        <v>220</v>
      </c>
      <c r="O8" s="49" t="s">
        <v>677</v>
      </c>
    </row>
    <row r="9" spans="2:15" x14ac:dyDescent="0.3">
      <c r="B9" s="49" t="s">
        <v>269</v>
      </c>
      <c r="C9" s="43"/>
      <c r="D9" s="49" t="s">
        <v>242</v>
      </c>
      <c r="E9" s="43"/>
      <c r="F9" s="49" t="s">
        <v>300</v>
      </c>
      <c r="G9" s="49"/>
      <c r="H9" s="49" t="s">
        <v>232</v>
      </c>
      <c r="I9" s="43">
        <v>1</v>
      </c>
      <c r="J9" s="49" t="s">
        <v>119</v>
      </c>
      <c r="K9" s="43">
        <v>1</v>
      </c>
      <c r="M9" s="49">
        <v>5</v>
      </c>
      <c r="N9" s="49" t="s">
        <v>221</v>
      </c>
      <c r="O9" s="49"/>
    </row>
    <row r="10" spans="2:15" x14ac:dyDescent="0.3">
      <c r="B10" s="49" t="s">
        <v>301</v>
      </c>
      <c r="C10" s="43"/>
      <c r="D10" s="49" t="s">
        <v>227</v>
      </c>
      <c r="E10" s="43"/>
      <c r="F10" s="49" t="s">
        <v>248</v>
      </c>
      <c r="G10" s="43"/>
      <c r="H10" s="49" t="s">
        <v>56</v>
      </c>
      <c r="I10" s="43">
        <v>4</v>
      </c>
      <c r="J10" s="49" t="s">
        <v>94</v>
      </c>
      <c r="K10" s="43">
        <v>3</v>
      </c>
      <c r="M10" s="49">
        <v>6</v>
      </c>
      <c r="N10" s="49" t="s">
        <v>222</v>
      </c>
      <c r="O10" s="49"/>
    </row>
    <row r="11" spans="2:15" x14ac:dyDescent="0.3">
      <c r="B11" s="49" t="s">
        <v>261</v>
      </c>
      <c r="C11" s="43">
        <v>1</v>
      </c>
      <c r="D11" s="49" t="s">
        <v>265</v>
      </c>
      <c r="E11" s="43"/>
      <c r="F11" s="49" t="s">
        <v>247</v>
      </c>
      <c r="G11" s="43">
        <v>1</v>
      </c>
      <c r="H11" s="49" t="s">
        <v>238</v>
      </c>
      <c r="I11" s="43">
        <v>1</v>
      </c>
      <c r="J11" s="49" t="s">
        <v>296</v>
      </c>
      <c r="K11" s="43">
        <v>3</v>
      </c>
      <c r="M11" s="49">
        <v>7</v>
      </c>
      <c r="N11" s="49" t="s">
        <v>142</v>
      </c>
      <c r="O11" s="49" t="s">
        <v>409</v>
      </c>
    </row>
    <row r="12" spans="2:15" x14ac:dyDescent="0.3">
      <c r="B12" s="49" t="s">
        <v>294</v>
      </c>
      <c r="C12" s="43"/>
      <c r="D12" s="49" t="s">
        <v>295</v>
      </c>
      <c r="E12" s="43">
        <v>1</v>
      </c>
      <c r="F12" s="49" t="s">
        <v>245</v>
      </c>
      <c r="G12" s="43"/>
      <c r="H12" s="49" t="s">
        <v>283</v>
      </c>
      <c r="I12" s="43">
        <v>1</v>
      </c>
      <c r="J12" s="49" t="s">
        <v>258</v>
      </c>
      <c r="K12" s="43">
        <v>2</v>
      </c>
      <c r="M12" s="49">
        <v>8</v>
      </c>
      <c r="N12" s="49" t="s">
        <v>223</v>
      </c>
      <c r="O12" s="49"/>
    </row>
    <row r="13" spans="2:15" x14ac:dyDescent="0.3">
      <c r="B13" s="49" t="s">
        <v>280</v>
      </c>
      <c r="C13" s="43"/>
      <c r="D13" s="49" t="s">
        <v>271</v>
      </c>
      <c r="E13" s="43">
        <v>1</v>
      </c>
      <c r="F13" s="49" t="s">
        <v>287</v>
      </c>
      <c r="G13" s="43">
        <v>1</v>
      </c>
      <c r="H13" s="49" t="s">
        <v>262</v>
      </c>
      <c r="I13" s="43">
        <v>1</v>
      </c>
      <c r="J13" s="49" t="s">
        <v>267</v>
      </c>
      <c r="K13" s="43">
        <v>5</v>
      </c>
      <c r="M13" s="49">
        <v>9</v>
      </c>
      <c r="N13" s="49" t="s">
        <v>224</v>
      </c>
      <c r="O13" s="49" t="s">
        <v>410</v>
      </c>
    </row>
    <row r="14" spans="2:15" x14ac:dyDescent="0.3">
      <c r="B14" s="49" t="s">
        <v>256</v>
      </c>
      <c r="C14" s="43"/>
      <c r="D14" s="49" t="s">
        <v>291</v>
      </c>
      <c r="E14" s="43"/>
      <c r="F14" s="49" t="s">
        <v>225</v>
      </c>
      <c r="G14" s="43">
        <v>1</v>
      </c>
      <c r="H14" s="49" t="s">
        <v>78</v>
      </c>
      <c r="I14" s="43">
        <v>5</v>
      </c>
      <c r="J14" s="49" t="s">
        <v>142</v>
      </c>
      <c r="K14" s="43">
        <v>3</v>
      </c>
      <c r="M14" s="49">
        <v>10</v>
      </c>
      <c r="N14" s="49" t="s">
        <v>225</v>
      </c>
      <c r="O14" s="49" t="s">
        <v>480</v>
      </c>
    </row>
    <row r="15" spans="2:15" x14ac:dyDescent="0.3">
      <c r="B15" s="49" t="s">
        <v>273</v>
      </c>
      <c r="C15" s="43">
        <v>1</v>
      </c>
      <c r="D15" s="49" t="s">
        <v>223</v>
      </c>
      <c r="E15" s="43"/>
      <c r="F15" s="49" t="s">
        <v>297</v>
      </c>
      <c r="G15" s="43"/>
      <c r="H15" s="49" t="s">
        <v>277</v>
      </c>
      <c r="I15" s="43">
        <v>1</v>
      </c>
      <c r="J15" s="49" t="s">
        <v>66</v>
      </c>
      <c r="K15" s="43">
        <v>5</v>
      </c>
      <c r="M15" s="49">
        <v>11</v>
      </c>
      <c r="N15" s="49" t="s">
        <v>226</v>
      </c>
      <c r="O15" s="49" t="s">
        <v>655</v>
      </c>
    </row>
    <row r="16" spans="2:15" x14ac:dyDescent="0.3">
      <c r="B16" s="49" t="s">
        <v>219</v>
      </c>
      <c r="C16" s="43"/>
      <c r="D16" s="49" t="s">
        <v>243</v>
      </c>
      <c r="E16" s="43"/>
      <c r="F16" s="49" t="s">
        <v>270</v>
      </c>
      <c r="G16" s="43"/>
      <c r="H16" s="49" t="s">
        <v>276</v>
      </c>
      <c r="I16" s="43">
        <v>7</v>
      </c>
      <c r="J16" s="49" t="s">
        <v>266</v>
      </c>
      <c r="K16" s="43">
        <v>1</v>
      </c>
      <c r="M16" s="49">
        <v>12</v>
      </c>
      <c r="N16" s="49" t="s">
        <v>227</v>
      </c>
      <c r="O16" s="49"/>
    </row>
    <row r="17" spans="2:15" x14ac:dyDescent="0.3">
      <c r="B17" s="49"/>
      <c r="C17" s="43"/>
      <c r="D17" s="49" t="s">
        <v>299</v>
      </c>
      <c r="E17" s="43">
        <v>1</v>
      </c>
      <c r="F17" s="49" t="s">
        <v>518</v>
      </c>
      <c r="G17" s="43"/>
      <c r="H17" s="49" t="s">
        <v>229</v>
      </c>
      <c r="I17" s="43">
        <v>2</v>
      </c>
      <c r="J17" s="49" t="s">
        <v>230</v>
      </c>
      <c r="K17" s="43">
        <v>1</v>
      </c>
      <c r="M17" s="49">
        <v>13</v>
      </c>
      <c r="N17" s="49" t="s">
        <v>228</v>
      </c>
      <c r="O17" s="49" t="s">
        <v>606</v>
      </c>
    </row>
    <row r="18" spans="2:15" x14ac:dyDescent="0.3">
      <c r="B18" s="49"/>
      <c r="C18" s="49"/>
      <c r="D18" s="49" t="s">
        <v>226</v>
      </c>
      <c r="E18" s="43">
        <v>1</v>
      </c>
      <c r="F18" s="49" t="s">
        <v>278</v>
      </c>
      <c r="G18" s="43"/>
      <c r="H18" s="49" t="s">
        <v>185</v>
      </c>
      <c r="I18" s="43">
        <v>2</v>
      </c>
      <c r="J18" s="49" t="s">
        <v>233</v>
      </c>
      <c r="K18" s="43"/>
      <c r="M18" s="49">
        <v>14</v>
      </c>
      <c r="N18" s="49" t="s">
        <v>229</v>
      </c>
      <c r="O18" s="49" t="s">
        <v>548</v>
      </c>
    </row>
    <row r="19" spans="2:15" x14ac:dyDescent="0.3">
      <c r="B19" s="49"/>
      <c r="C19" s="49"/>
      <c r="D19" s="49" t="s">
        <v>237</v>
      </c>
      <c r="E19" s="43"/>
      <c r="F19" s="49" t="s">
        <v>220</v>
      </c>
      <c r="G19" s="43">
        <v>1</v>
      </c>
      <c r="H19" s="49" t="s">
        <v>292</v>
      </c>
      <c r="I19" s="43">
        <v>1</v>
      </c>
      <c r="J19" s="49" t="s">
        <v>290</v>
      </c>
      <c r="K19" s="43">
        <v>4</v>
      </c>
      <c r="M19" s="49">
        <v>15</v>
      </c>
      <c r="N19" s="49" t="s">
        <v>78</v>
      </c>
      <c r="O19" s="49" t="s">
        <v>302</v>
      </c>
    </row>
    <row r="20" spans="2:15" x14ac:dyDescent="0.3">
      <c r="B20" s="49"/>
      <c r="C20" s="49"/>
      <c r="D20" s="49" t="s">
        <v>255</v>
      </c>
      <c r="E20" s="43"/>
      <c r="F20" s="49" t="s">
        <v>241</v>
      </c>
      <c r="G20" s="43">
        <v>2</v>
      </c>
      <c r="H20" s="49" t="s">
        <v>44</v>
      </c>
      <c r="I20" s="43">
        <v>3</v>
      </c>
      <c r="J20" s="49" t="s">
        <v>264</v>
      </c>
      <c r="K20" s="43">
        <v>1</v>
      </c>
      <c r="M20" s="49">
        <v>16</v>
      </c>
      <c r="N20" s="49" t="s">
        <v>185</v>
      </c>
      <c r="O20" s="49" t="s">
        <v>413</v>
      </c>
    </row>
    <row r="21" spans="2:15" x14ac:dyDescent="0.3">
      <c r="B21" s="49"/>
      <c r="C21" s="49"/>
      <c r="D21" s="49" t="s">
        <v>293</v>
      </c>
      <c r="E21" s="43">
        <v>1</v>
      </c>
      <c r="F21" s="49" t="s">
        <v>231</v>
      </c>
      <c r="G21" s="43"/>
      <c r="H21" s="49" t="s">
        <v>289</v>
      </c>
      <c r="I21" s="43"/>
      <c r="J21" s="49" t="s">
        <v>279</v>
      </c>
      <c r="K21" s="43">
        <v>1</v>
      </c>
      <c r="M21" s="49">
        <v>17</v>
      </c>
      <c r="N21" s="49" t="s">
        <v>230</v>
      </c>
      <c r="O21" s="49" t="s">
        <v>614</v>
      </c>
    </row>
    <row r="22" spans="2:15" x14ac:dyDescent="0.3">
      <c r="B22" s="49"/>
      <c r="C22" s="49"/>
      <c r="D22" s="49" t="s">
        <v>260</v>
      </c>
      <c r="E22" s="43">
        <v>1</v>
      </c>
      <c r="F22" s="49" t="s">
        <v>272</v>
      </c>
      <c r="G22" s="43">
        <v>1</v>
      </c>
      <c r="H22" s="49" t="s">
        <v>146</v>
      </c>
      <c r="I22" s="43">
        <v>4</v>
      </c>
      <c r="J22" s="49" t="s">
        <v>235</v>
      </c>
      <c r="K22" s="43">
        <v>1</v>
      </c>
      <c r="M22" s="49">
        <v>18</v>
      </c>
      <c r="N22" s="49" t="s">
        <v>231</v>
      </c>
      <c r="O22" s="49"/>
    </row>
    <row r="23" spans="2:15" x14ac:dyDescent="0.3">
      <c r="B23" s="49"/>
      <c r="C23" s="49"/>
      <c r="D23" s="49" t="s">
        <v>224</v>
      </c>
      <c r="E23" s="43">
        <v>1</v>
      </c>
      <c r="F23" s="49" t="s">
        <v>251</v>
      </c>
      <c r="G23" s="43"/>
      <c r="H23" s="49"/>
      <c r="I23" s="49"/>
      <c r="J23" s="49" t="s">
        <v>282</v>
      </c>
      <c r="K23" s="43">
        <v>2</v>
      </c>
      <c r="M23" s="49">
        <v>19</v>
      </c>
      <c r="N23" s="49" t="s">
        <v>232</v>
      </c>
      <c r="O23" s="49" t="s">
        <v>595</v>
      </c>
    </row>
    <row r="24" spans="2:15" x14ac:dyDescent="0.3">
      <c r="B24" s="49"/>
      <c r="C24" s="49"/>
      <c r="D24" s="49" t="s">
        <v>218</v>
      </c>
      <c r="E24" s="43"/>
      <c r="F24" s="49" t="s">
        <v>259</v>
      </c>
      <c r="G24" s="43"/>
      <c r="H24" s="49"/>
      <c r="I24" s="49"/>
      <c r="J24" s="49" t="s">
        <v>249</v>
      </c>
      <c r="K24" s="43">
        <v>1</v>
      </c>
      <c r="M24" s="49">
        <v>20</v>
      </c>
      <c r="N24" s="49" t="s">
        <v>233</v>
      </c>
      <c r="O24" s="49"/>
    </row>
    <row r="25" spans="2:15" x14ac:dyDescent="0.3">
      <c r="B25" s="49"/>
      <c r="C25" s="49"/>
      <c r="D25" s="49"/>
      <c r="E25" s="49"/>
      <c r="F25" s="49" t="s">
        <v>222</v>
      </c>
      <c r="G25" s="43"/>
      <c r="H25" s="49"/>
      <c r="I25" s="49"/>
      <c r="J25" s="49" t="s">
        <v>38</v>
      </c>
      <c r="K25" s="43">
        <v>2</v>
      </c>
      <c r="M25" s="49">
        <v>21</v>
      </c>
      <c r="N25" s="49" t="s">
        <v>234</v>
      </c>
      <c r="O25" s="49"/>
    </row>
    <row r="26" spans="2:15" x14ac:dyDescent="0.3">
      <c r="B26" s="49"/>
      <c r="C26" s="49"/>
      <c r="D26" s="49"/>
      <c r="E26" s="49"/>
      <c r="F26" s="49" t="s">
        <v>298</v>
      </c>
      <c r="G26" s="43"/>
      <c r="H26" s="49"/>
      <c r="I26" s="49"/>
      <c r="J26" s="49" t="s">
        <v>250</v>
      </c>
      <c r="K26" s="43">
        <v>2</v>
      </c>
      <c r="M26" s="49">
        <v>22</v>
      </c>
      <c r="N26" s="49" t="s">
        <v>235</v>
      </c>
      <c r="O26" s="49" t="s">
        <v>676</v>
      </c>
    </row>
    <row r="27" spans="2:15" x14ac:dyDescent="0.3">
      <c r="B27" s="49"/>
      <c r="C27" s="49"/>
      <c r="D27" s="49"/>
      <c r="E27" s="49"/>
      <c r="F27" s="49" t="s">
        <v>240</v>
      </c>
      <c r="G27" s="43"/>
      <c r="H27" s="49"/>
      <c r="I27" s="49"/>
      <c r="J27" s="49" t="s">
        <v>286</v>
      </c>
      <c r="K27" s="43">
        <v>1</v>
      </c>
      <c r="M27" s="49">
        <v>23</v>
      </c>
      <c r="N27" s="49" t="s">
        <v>236</v>
      </c>
      <c r="O27" s="49" t="s">
        <v>427</v>
      </c>
    </row>
    <row r="28" spans="2:15" x14ac:dyDescent="0.3">
      <c r="B28" s="49"/>
      <c r="C28" s="49"/>
      <c r="D28" s="49"/>
      <c r="E28" s="49"/>
      <c r="F28" s="49"/>
      <c r="G28" s="49"/>
      <c r="H28" s="49"/>
      <c r="I28" s="49"/>
      <c r="J28" s="49" t="s">
        <v>288</v>
      </c>
      <c r="K28" s="43">
        <v>2</v>
      </c>
      <c r="M28" s="49">
        <v>24</v>
      </c>
      <c r="N28" s="49" t="s">
        <v>237</v>
      </c>
      <c r="O28" s="49"/>
    </row>
    <row r="29" spans="2:15" x14ac:dyDescent="0.3">
      <c r="B29" s="49"/>
      <c r="C29" s="49"/>
      <c r="D29" s="49"/>
      <c r="E29" s="49"/>
      <c r="F29" s="49"/>
      <c r="G29" s="49"/>
      <c r="H29" s="49"/>
      <c r="I29" s="49"/>
      <c r="J29" s="49" t="s">
        <v>9</v>
      </c>
      <c r="K29" s="43">
        <v>18</v>
      </c>
      <c r="M29" s="49">
        <v>25</v>
      </c>
      <c r="N29" s="49" t="s">
        <v>238</v>
      </c>
      <c r="O29" s="49" t="s">
        <v>655</v>
      </c>
    </row>
    <row r="30" spans="2:15" x14ac:dyDescent="0.3">
      <c r="B30" s="49"/>
      <c r="C30" s="49"/>
      <c r="D30" s="49"/>
      <c r="E30" s="49"/>
      <c r="F30" s="49"/>
      <c r="G30" s="49"/>
      <c r="H30" s="49"/>
      <c r="I30" s="49"/>
      <c r="J30" s="49" t="s">
        <v>246</v>
      </c>
      <c r="K30" s="43">
        <v>2</v>
      </c>
      <c r="M30" s="49">
        <v>26</v>
      </c>
      <c r="N30" s="49" t="s">
        <v>239</v>
      </c>
      <c r="O30" s="49" t="s">
        <v>655</v>
      </c>
    </row>
    <row r="31" spans="2:15" x14ac:dyDescent="0.3">
      <c r="B31" s="49"/>
      <c r="C31" s="49"/>
      <c r="D31" s="49"/>
      <c r="E31" s="49"/>
      <c r="F31" s="49"/>
      <c r="G31" s="49"/>
      <c r="H31" s="49"/>
      <c r="I31" s="49"/>
      <c r="J31" s="49" t="s">
        <v>244</v>
      </c>
      <c r="K31" s="43">
        <v>3</v>
      </c>
      <c r="M31" s="49">
        <v>27</v>
      </c>
      <c r="N31" s="49" t="s">
        <v>240</v>
      </c>
      <c r="O31" s="49"/>
    </row>
    <row r="32" spans="2:15" x14ac:dyDescent="0.3">
      <c r="B32" s="49"/>
      <c r="C32" s="49"/>
      <c r="D32" s="49"/>
      <c r="E32" s="49"/>
      <c r="F32" s="49"/>
      <c r="G32" s="49"/>
      <c r="H32" s="49"/>
      <c r="I32" s="49"/>
      <c r="J32" s="49" t="s">
        <v>268</v>
      </c>
      <c r="K32" s="43">
        <v>3</v>
      </c>
      <c r="M32" s="49">
        <v>28</v>
      </c>
      <c r="N32" s="49" t="s">
        <v>241</v>
      </c>
      <c r="O32" s="49" t="s">
        <v>475</v>
      </c>
    </row>
    <row r="33" spans="2:15" x14ac:dyDescent="0.3">
      <c r="B33" s="49"/>
      <c r="C33" s="49"/>
      <c r="D33" s="49"/>
      <c r="E33" s="49"/>
      <c r="F33" s="49"/>
      <c r="G33" s="49"/>
      <c r="H33" s="49"/>
      <c r="I33" s="49"/>
      <c r="J33" s="49" t="s">
        <v>257</v>
      </c>
      <c r="K33" s="43">
        <v>5</v>
      </c>
      <c r="M33" s="49">
        <v>29</v>
      </c>
      <c r="N33" s="49" t="s">
        <v>242</v>
      </c>
      <c r="O33" s="49"/>
    </row>
    <row r="34" spans="2:15" x14ac:dyDescent="0.3">
      <c r="B34" s="49"/>
      <c r="C34" s="49"/>
      <c r="D34" s="49"/>
      <c r="E34" s="49"/>
      <c r="F34" s="49"/>
      <c r="G34" s="49"/>
      <c r="H34" s="49"/>
      <c r="I34" s="49"/>
      <c r="J34" s="49" t="s">
        <v>97</v>
      </c>
      <c r="K34" s="43">
        <v>13</v>
      </c>
      <c r="M34" s="49">
        <v>30</v>
      </c>
      <c r="N34" s="49" t="s">
        <v>243</v>
      </c>
      <c r="O34" s="49"/>
    </row>
    <row r="35" spans="2:15" x14ac:dyDescent="0.3">
      <c r="M35" s="49">
        <v>31</v>
      </c>
      <c r="N35" s="49" t="s">
        <v>244</v>
      </c>
      <c r="O35" s="49" t="s">
        <v>160</v>
      </c>
    </row>
    <row r="36" spans="2:15" x14ac:dyDescent="0.3">
      <c r="M36" s="49">
        <v>32</v>
      </c>
      <c r="N36" s="49" t="s">
        <v>245</v>
      </c>
      <c r="O36" s="49"/>
    </row>
    <row r="37" spans="2:15" x14ac:dyDescent="0.3">
      <c r="M37" s="49">
        <v>33</v>
      </c>
      <c r="N37" s="49" t="s">
        <v>246</v>
      </c>
      <c r="O37" s="49" t="s">
        <v>594</v>
      </c>
    </row>
    <row r="38" spans="2:15" x14ac:dyDescent="0.3">
      <c r="M38" s="49">
        <v>34</v>
      </c>
      <c r="N38" s="49" t="s">
        <v>38</v>
      </c>
      <c r="O38" s="49" t="s">
        <v>147</v>
      </c>
    </row>
    <row r="39" spans="2:15" x14ac:dyDescent="0.3">
      <c r="M39" s="49">
        <v>35</v>
      </c>
      <c r="N39" s="49" t="s">
        <v>247</v>
      </c>
      <c r="O39" s="49"/>
    </row>
    <row r="40" spans="2:15" x14ac:dyDescent="0.3">
      <c r="M40" s="49">
        <v>36</v>
      </c>
      <c r="N40" s="49" t="s">
        <v>248</v>
      </c>
      <c r="O40" s="49"/>
    </row>
    <row r="41" spans="2:15" x14ac:dyDescent="0.3">
      <c r="M41" s="49">
        <v>37</v>
      </c>
      <c r="N41" s="49" t="s">
        <v>249</v>
      </c>
      <c r="O41" s="49" t="s">
        <v>495</v>
      </c>
    </row>
    <row r="42" spans="2:15" x14ac:dyDescent="0.3">
      <c r="M42" s="49">
        <v>38</v>
      </c>
      <c r="N42" s="49" t="s">
        <v>250</v>
      </c>
      <c r="O42" s="49" t="s">
        <v>479</v>
      </c>
    </row>
    <row r="43" spans="2:15" x14ac:dyDescent="0.3">
      <c r="M43" s="49">
        <v>39</v>
      </c>
      <c r="N43" s="49" t="s">
        <v>251</v>
      </c>
      <c r="O43" s="49"/>
    </row>
    <row r="44" spans="2:15" x14ac:dyDescent="0.3">
      <c r="M44" s="49">
        <v>40</v>
      </c>
      <c r="N44" s="49" t="s">
        <v>73</v>
      </c>
      <c r="O44" s="49" t="s">
        <v>317</v>
      </c>
    </row>
    <row r="45" spans="2:15" x14ac:dyDescent="0.3">
      <c r="M45" s="49">
        <v>41</v>
      </c>
      <c r="N45" s="49" t="s">
        <v>56</v>
      </c>
      <c r="O45" s="49" t="s">
        <v>541</v>
      </c>
    </row>
    <row r="46" spans="2:15" x14ac:dyDescent="0.3">
      <c r="M46" s="49">
        <v>42</v>
      </c>
      <c r="N46" s="49" t="s">
        <v>252</v>
      </c>
      <c r="O46" s="49" t="s">
        <v>547</v>
      </c>
    </row>
    <row r="47" spans="2:15" x14ac:dyDescent="0.3">
      <c r="M47" s="49">
        <v>43</v>
      </c>
      <c r="N47" s="49" t="s">
        <v>253</v>
      </c>
      <c r="O47" s="49"/>
    </row>
    <row r="48" spans="2:15" x14ac:dyDescent="0.3">
      <c r="M48" s="49">
        <v>44</v>
      </c>
      <c r="N48" s="49" t="s">
        <v>254</v>
      </c>
      <c r="O48" s="49"/>
    </row>
    <row r="49" spans="13:15" x14ac:dyDescent="0.3">
      <c r="M49" s="49">
        <v>45</v>
      </c>
      <c r="N49" s="49" t="s">
        <v>255</v>
      </c>
      <c r="O49" s="49"/>
    </row>
    <row r="50" spans="13:15" x14ac:dyDescent="0.3">
      <c r="M50" s="49">
        <v>46</v>
      </c>
      <c r="N50" s="49" t="s">
        <v>146</v>
      </c>
      <c r="O50" s="49" t="s">
        <v>416</v>
      </c>
    </row>
    <row r="51" spans="13:15" x14ac:dyDescent="0.3">
      <c r="M51" s="49">
        <v>47</v>
      </c>
      <c r="N51" s="49" t="s">
        <v>66</v>
      </c>
      <c r="O51" s="49" t="s">
        <v>88</v>
      </c>
    </row>
    <row r="52" spans="13:15" x14ac:dyDescent="0.3">
      <c r="M52" s="49">
        <v>48</v>
      </c>
      <c r="N52" s="49" t="s">
        <v>256</v>
      </c>
      <c r="O52" s="49"/>
    </row>
    <row r="53" spans="13:15" x14ac:dyDescent="0.3">
      <c r="M53" s="49">
        <v>49</v>
      </c>
      <c r="N53" s="49" t="s">
        <v>257</v>
      </c>
      <c r="O53" s="49" t="s">
        <v>33</v>
      </c>
    </row>
    <row r="54" spans="13:15" x14ac:dyDescent="0.3">
      <c r="M54" s="49">
        <v>50</v>
      </c>
      <c r="N54" s="49" t="s">
        <v>258</v>
      </c>
      <c r="O54" s="49" t="s">
        <v>417</v>
      </c>
    </row>
    <row r="55" spans="13:15" x14ac:dyDescent="0.3">
      <c r="M55" s="49">
        <v>51</v>
      </c>
      <c r="N55" s="49" t="s">
        <v>259</v>
      </c>
      <c r="O55" s="49"/>
    </row>
    <row r="56" spans="13:15" x14ac:dyDescent="0.3">
      <c r="M56" s="49">
        <v>52</v>
      </c>
      <c r="N56" s="49" t="s">
        <v>260</v>
      </c>
      <c r="O56" s="49" t="s">
        <v>593</v>
      </c>
    </row>
    <row r="57" spans="13:15" x14ac:dyDescent="0.3">
      <c r="M57" s="49">
        <v>53</v>
      </c>
      <c r="N57" s="49" t="s">
        <v>261</v>
      </c>
      <c r="O57" s="49" t="s">
        <v>606</v>
      </c>
    </row>
    <row r="58" spans="13:15" x14ac:dyDescent="0.3">
      <c r="M58" s="49">
        <v>54</v>
      </c>
      <c r="N58" s="49" t="s">
        <v>262</v>
      </c>
      <c r="O58" s="49" t="s">
        <v>522</v>
      </c>
    </row>
    <row r="59" spans="13:15" x14ac:dyDescent="0.3">
      <c r="M59" s="49">
        <v>55</v>
      </c>
      <c r="N59" s="49" t="s">
        <v>263</v>
      </c>
      <c r="O59" s="49"/>
    </row>
    <row r="60" spans="13:15" x14ac:dyDescent="0.3">
      <c r="M60" s="49">
        <v>56</v>
      </c>
      <c r="N60" s="49" t="s">
        <v>264</v>
      </c>
      <c r="O60" s="49" t="s">
        <v>417</v>
      </c>
    </row>
    <row r="61" spans="13:15" x14ac:dyDescent="0.3">
      <c r="M61" s="49">
        <v>57</v>
      </c>
      <c r="N61" s="49" t="s">
        <v>265</v>
      </c>
      <c r="O61" s="49"/>
    </row>
    <row r="62" spans="13:15" x14ac:dyDescent="0.3">
      <c r="M62" s="49">
        <v>58</v>
      </c>
      <c r="N62" s="49" t="s">
        <v>266</v>
      </c>
      <c r="O62" s="49" t="s">
        <v>598</v>
      </c>
    </row>
    <row r="63" spans="13:15" x14ac:dyDescent="0.3">
      <c r="M63" s="49">
        <v>59</v>
      </c>
      <c r="N63" s="49" t="s">
        <v>267</v>
      </c>
      <c r="O63" s="49" t="s">
        <v>96</v>
      </c>
    </row>
    <row r="64" spans="13:15" x14ac:dyDescent="0.3">
      <c r="M64" s="49">
        <v>60</v>
      </c>
      <c r="N64" s="49" t="s">
        <v>119</v>
      </c>
      <c r="O64" s="49" t="s">
        <v>695</v>
      </c>
    </row>
    <row r="65" spans="13:15" x14ac:dyDescent="0.3">
      <c r="M65" s="49">
        <v>61</v>
      </c>
      <c r="N65" s="49" t="s">
        <v>268</v>
      </c>
      <c r="O65" s="49" t="s">
        <v>417</v>
      </c>
    </row>
    <row r="66" spans="13:15" x14ac:dyDescent="0.3">
      <c r="M66" s="49">
        <v>62</v>
      </c>
      <c r="N66" s="49" t="s">
        <v>269</v>
      </c>
      <c r="O66" s="49"/>
    </row>
    <row r="67" spans="13:15" x14ac:dyDescent="0.3">
      <c r="M67" s="49">
        <v>63</v>
      </c>
      <c r="N67" s="49" t="s">
        <v>270</v>
      </c>
      <c r="O67" s="49"/>
    </row>
    <row r="68" spans="13:15" x14ac:dyDescent="0.3">
      <c r="M68" s="49">
        <v>64</v>
      </c>
      <c r="N68" s="49" t="s">
        <v>271</v>
      </c>
      <c r="O68" s="49" t="s">
        <v>404</v>
      </c>
    </row>
    <row r="69" spans="13:15" x14ac:dyDescent="0.3">
      <c r="M69" s="49">
        <v>65</v>
      </c>
      <c r="N69" s="49" t="s">
        <v>272</v>
      </c>
      <c r="O69" s="49" t="s">
        <v>606</v>
      </c>
    </row>
    <row r="70" spans="13:15" x14ac:dyDescent="0.3">
      <c r="M70" s="49">
        <v>66</v>
      </c>
      <c r="N70" s="49" t="s">
        <v>273</v>
      </c>
      <c r="O70" s="49" t="s">
        <v>593</v>
      </c>
    </row>
    <row r="71" spans="13:15" x14ac:dyDescent="0.3">
      <c r="M71" s="49">
        <v>67</v>
      </c>
      <c r="N71" s="49" t="s">
        <v>274</v>
      </c>
      <c r="O71" s="49"/>
    </row>
    <row r="72" spans="13:15" x14ac:dyDescent="0.3">
      <c r="M72" s="49">
        <v>68</v>
      </c>
      <c r="N72" s="49" t="s">
        <v>275</v>
      </c>
      <c r="O72" s="49" t="s">
        <v>75</v>
      </c>
    </row>
    <row r="73" spans="13:15" x14ac:dyDescent="0.3">
      <c r="M73" s="49">
        <v>69</v>
      </c>
      <c r="N73" s="49" t="s">
        <v>94</v>
      </c>
      <c r="O73" s="49" t="s">
        <v>95</v>
      </c>
    </row>
    <row r="74" spans="13:15" x14ac:dyDescent="0.3">
      <c r="M74" s="49">
        <v>70</v>
      </c>
      <c r="N74" s="49" t="s">
        <v>276</v>
      </c>
      <c r="O74" s="49" t="s">
        <v>419</v>
      </c>
    </row>
    <row r="75" spans="13:15" x14ac:dyDescent="0.3">
      <c r="M75" s="49">
        <v>71</v>
      </c>
      <c r="N75" s="49" t="s">
        <v>277</v>
      </c>
      <c r="O75" s="49" t="s">
        <v>595</v>
      </c>
    </row>
    <row r="76" spans="13:15" x14ac:dyDescent="0.3">
      <c r="M76" s="49">
        <v>72</v>
      </c>
      <c r="N76" s="49" t="s">
        <v>278</v>
      </c>
      <c r="O76" s="49"/>
    </row>
    <row r="77" spans="13:15" x14ac:dyDescent="0.3">
      <c r="M77" s="49">
        <v>73</v>
      </c>
      <c r="N77" s="49" t="s">
        <v>279</v>
      </c>
      <c r="O77" s="49" t="s">
        <v>542</v>
      </c>
    </row>
    <row r="78" spans="13:15" x14ac:dyDescent="0.3">
      <c r="M78" s="49">
        <v>74</v>
      </c>
      <c r="N78" s="49" t="s">
        <v>280</v>
      </c>
      <c r="O78" s="49"/>
    </row>
    <row r="79" spans="13:15" x14ac:dyDescent="0.3">
      <c r="M79" s="49">
        <v>75</v>
      </c>
      <c r="N79" s="49" t="s">
        <v>44</v>
      </c>
      <c r="O79" s="49" t="s">
        <v>421</v>
      </c>
    </row>
    <row r="80" spans="13:15" x14ac:dyDescent="0.3">
      <c r="M80" s="49">
        <v>76</v>
      </c>
      <c r="N80" s="49" t="s">
        <v>281</v>
      </c>
      <c r="O80" s="49"/>
    </row>
    <row r="81" spans="13:15" x14ac:dyDescent="0.3">
      <c r="M81" s="49">
        <v>77</v>
      </c>
      <c r="N81" s="49" t="s">
        <v>282</v>
      </c>
      <c r="O81" s="49" t="s">
        <v>543</v>
      </c>
    </row>
    <row r="82" spans="13:15" x14ac:dyDescent="0.3">
      <c r="M82" s="49">
        <v>78</v>
      </c>
      <c r="N82" s="49" t="s">
        <v>132</v>
      </c>
      <c r="O82" s="49" t="s">
        <v>417</v>
      </c>
    </row>
    <row r="83" spans="13:15" x14ac:dyDescent="0.3">
      <c r="M83" s="49">
        <v>79</v>
      </c>
      <c r="N83" s="49" t="s">
        <v>283</v>
      </c>
      <c r="O83" s="49" t="s">
        <v>643</v>
      </c>
    </row>
    <row r="84" spans="13:15" x14ac:dyDescent="0.3">
      <c r="M84" s="49">
        <v>80</v>
      </c>
      <c r="N84" s="49" t="s">
        <v>284</v>
      </c>
      <c r="O84" s="49" t="s">
        <v>655</v>
      </c>
    </row>
    <row r="85" spans="13:15" x14ac:dyDescent="0.3">
      <c r="M85" s="49">
        <v>81</v>
      </c>
      <c r="N85" s="49" t="s">
        <v>285</v>
      </c>
      <c r="O85" s="49" t="s">
        <v>417</v>
      </c>
    </row>
    <row r="86" spans="13:15" x14ac:dyDescent="0.3">
      <c r="M86" s="49">
        <v>82</v>
      </c>
      <c r="N86" s="49" t="s">
        <v>286</v>
      </c>
      <c r="O86" s="49" t="s">
        <v>679</v>
      </c>
    </row>
    <row r="87" spans="13:15" x14ac:dyDescent="0.3">
      <c r="M87" s="49">
        <v>83</v>
      </c>
      <c r="N87" s="49" t="s">
        <v>287</v>
      </c>
      <c r="O87" s="49" t="s">
        <v>318</v>
      </c>
    </row>
    <row r="88" spans="13:15" x14ac:dyDescent="0.3">
      <c r="M88" s="49">
        <v>84</v>
      </c>
      <c r="N88" s="49" t="s">
        <v>288</v>
      </c>
      <c r="O88" s="49" t="s">
        <v>419</v>
      </c>
    </row>
    <row r="89" spans="13:15" x14ac:dyDescent="0.3">
      <c r="M89" s="49">
        <v>85</v>
      </c>
      <c r="N89" s="49" t="s">
        <v>289</v>
      </c>
      <c r="O89" s="49"/>
    </row>
    <row r="90" spans="13:15" x14ac:dyDescent="0.3">
      <c r="M90" s="49">
        <v>86</v>
      </c>
      <c r="N90" s="49" t="s">
        <v>290</v>
      </c>
      <c r="O90" s="49" t="s">
        <v>417</v>
      </c>
    </row>
    <row r="91" spans="13:15" x14ac:dyDescent="0.3">
      <c r="M91" s="49">
        <v>87</v>
      </c>
      <c r="N91" s="49" t="s">
        <v>291</v>
      </c>
      <c r="O91" s="49"/>
    </row>
    <row r="92" spans="13:15" x14ac:dyDescent="0.3">
      <c r="M92" s="49">
        <v>88</v>
      </c>
      <c r="N92" s="49" t="s">
        <v>292</v>
      </c>
      <c r="O92" s="49" t="s">
        <v>595</v>
      </c>
    </row>
    <row r="93" spans="13:15" x14ac:dyDescent="0.3">
      <c r="M93" s="49">
        <v>89</v>
      </c>
      <c r="N93" s="49" t="s">
        <v>293</v>
      </c>
      <c r="O93" s="49" t="s">
        <v>595</v>
      </c>
    </row>
    <row r="94" spans="13:15" x14ac:dyDescent="0.3">
      <c r="M94" s="49">
        <v>90</v>
      </c>
      <c r="N94" s="49" t="s">
        <v>294</v>
      </c>
      <c r="O94" s="49"/>
    </row>
    <row r="95" spans="13:15" x14ac:dyDescent="0.3">
      <c r="M95" s="49">
        <v>91</v>
      </c>
      <c r="N95" s="49" t="s">
        <v>295</v>
      </c>
      <c r="O95" s="49" t="s">
        <v>595</v>
      </c>
    </row>
    <row r="96" spans="13:15" x14ac:dyDescent="0.3">
      <c r="M96" s="49">
        <v>92</v>
      </c>
      <c r="N96" s="49" t="s">
        <v>97</v>
      </c>
      <c r="O96" s="49" t="s">
        <v>417</v>
      </c>
    </row>
    <row r="97" spans="13:15" x14ac:dyDescent="0.3">
      <c r="M97" s="49">
        <v>93</v>
      </c>
      <c r="N97" s="49" t="s">
        <v>296</v>
      </c>
      <c r="O97" s="49" t="s">
        <v>417</v>
      </c>
    </row>
    <row r="98" spans="13:15" x14ac:dyDescent="0.3">
      <c r="M98" s="49">
        <v>94</v>
      </c>
      <c r="N98" s="49" t="s">
        <v>297</v>
      </c>
      <c r="O98" s="49"/>
    </row>
    <row r="99" spans="13:15" x14ac:dyDescent="0.3">
      <c r="M99" s="49">
        <v>95</v>
      </c>
      <c r="N99" s="49" t="s">
        <v>298</v>
      </c>
      <c r="O99" s="49"/>
    </row>
    <row r="100" spans="13:15" x14ac:dyDescent="0.3">
      <c r="M100" s="49">
        <v>96</v>
      </c>
      <c r="N100" s="49" t="s">
        <v>299</v>
      </c>
      <c r="O100" s="49" t="s">
        <v>424</v>
      </c>
    </row>
    <row r="101" spans="13:15" x14ac:dyDescent="0.3">
      <c r="M101" s="49">
        <v>97</v>
      </c>
      <c r="N101" s="49" t="s">
        <v>300</v>
      </c>
      <c r="O101" s="49"/>
    </row>
    <row r="102" spans="13:15" x14ac:dyDescent="0.3">
      <c r="M102" s="49">
        <v>98</v>
      </c>
      <c r="N102" s="49" t="s">
        <v>301</v>
      </c>
      <c r="O102" s="49"/>
    </row>
  </sheetData>
  <sortState xmlns:xlrd2="http://schemas.microsoft.com/office/spreadsheetml/2017/richdata2" ref="F38:F117">
    <sortCondition ref="F38"/>
  </sortState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5884D-74FC-462E-9111-CF05914D179F}">
  <sheetPr>
    <tabColor rgb="FFFF0000"/>
  </sheetPr>
  <dimension ref="A1:E99"/>
  <sheetViews>
    <sheetView topLeftCell="A68" zoomScale="115" zoomScaleNormal="115" workbookViewId="0">
      <selection activeCell="E2" sqref="E2:E99"/>
    </sheetView>
  </sheetViews>
  <sheetFormatPr defaultRowHeight="14.4" x14ac:dyDescent="0.3"/>
  <cols>
    <col min="1" max="1" width="15.6640625" bestFit="1" customWidth="1"/>
    <col min="2" max="2" width="10.33203125" style="71" bestFit="1" customWidth="1"/>
    <col min="3" max="3" width="17.44140625" bestFit="1" customWidth="1"/>
    <col min="4" max="6" width="11.5546875" customWidth="1"/>
  </cols>
  <sheetData>
    <row r="1" spans="1:5" x14ac:dyDescent="0.3">
      <c r="A1" s="69" t="s">
        <v>405</v>
      </c>
      <c r="B1" s="70" t="s">
        <v>622</v>
      </c>
      <c r="C1" t="s">
        <v>405</v>
      </c>
      <c r="D1" t="s">
        <v>24</v>
      </c>
      <c r="E1" t="s">
        <v>623</v>
      </c>
    </row>
    <row r="2" spans="1:5" x14ac:dyDescent="0.3">
      <c r="A2" t="s">
        <v>132</v>
      </c>
      <c r="B2" s="71" t="s">
        <v>635</v>
      </c>
      <c r="C2" t="s">
        <v>132</v>
      </c>
      <c r="D2" t="s">
        <v>10</v>
      </c>
      <c r="E2">
        <f t="shared" ref="E2:E33" si="0">IF(B2="Ja",2,IF(B2="Planlagt",1,0))</f>
        <v>2</v>
      </c>
    </row>
    <row r="3" spans="1:5" x14ac:dyDescent="0.3">
      <c r="A3" t="s">
        <v>285</v>
      </c>
      <c r="B3" s="71" t="s">
        <v>635</v>
      </c>
      <c r="C3" t="s">
        <v>624</v>
      </c>
      <c r="D3" t="s">
        <v>10</v>
      </c>
      <c r="E3">
        <f t="shared" si="0"/>
        <v>2</v>
      </c>
    </row>
    <row r="4" spans="1:5" x14ac:dyDescent="0.3">
      <c r="A4" t="s">
        <v>263</v>
      </c>
      <c r="B4" s="71" t="s">
        <v>625</v>
      </c>
      <c r="C4" t="s">
        <v>626</v>
      </c>
      <c r="D4" t="s">
        <v>10</v>
      </c>
      <c r="E4">
        <f t="shared" si="0"/>
        <v>0</v>
      </c>
    </row>
    <row r="5" spans="1:5" x14ac:dyDescent="0.3">
      <c r="A5" t="s">
        <v>252</v>
      </c>
      <c r="B5" s="71" t="s">
        <v>635</v>
      </c>
      <c r="C5" t="s">
        <v>252</v>
      </c>
      <c r="D5" t="s">
        <v>10</v>
      </c>
      <c r="E5">
        <f t="shared" si="0"/>
        <v>2</v>
      </c>
    </row>
    <row r="6" spans="1:5" x14ac:dyDescent="0.3">
      <c r="A6" t="s">
        <v>284</v>
      </c>
      <c r="B6" s="71" t="s">
        <v>635</v>
      </c>
      <c r="C6" t="s">
        <v>284</v>
      </c>
      <c r="D6" t="s">
        <v>10</v>
      </c>
      <c r="E6">
        <v>2</v>
      </c>
    </row>
    <row r="7" spans="1:5" x14ac:dyDescent="0.3">
      <c r="A7" t="s">
        <v>119</v>
      </c>
      <c r="B7" s="71" t="s">
        <v>635</v>
      </c>
      <c r="C7" t="s">
        <v>119</v>
      </c>
      <c r="D7" t="s">
        <v>10</v>
      </c>
      <c r="E7">
        <v>2</v>
      </c>
    </row>
    <row r="8" spans="1:5" x14ac:dyDescent="0.3">
      <c r="A8" t="s">
        <v>94</v>
      </c>
      <c r="B8" s="71" t="s">
        <v>635</v>
      </c>
      <c r="C8" t="s">
        <v>94</v>
      </c>
      <c r="D8" t="s">
        <v>10</v>
      </c>
      <c r="E8">
        <f t="shared" si="0"/>
        <v>2</v>
      </c>
    </row>
    <row r="9" spans="1:5" x14ac:dyDescent="0.3">
      <c r="A9" t="s">
        <v>274</v>
      </c>
      <c r="B9" s="71" t="s">
        <v>625</v>
      </c>
      <c r="C9" t="s">
        <v>274</v>
      </c>
      <c r="D9" t="s">
        <v>10</v>
      </c>
      <c r="E9">
        <f t="shared" si="0"/>
        <v>0</v>
      </c>
    </row>
    <row r="10" spans="1:5" x14ac:dyDescent="0.3">
      <c r="A10" t="s">
        <v>296</v>
      </c>
      <c r="B10" s="71" t="s">
        <v>635</v>
      </c>
      <c r="C10" t="s">
        <v>296</v>
      </c>
      <c r="D10" t="s">
        <v>10</v>
      </c>
      <c r="E10">
        <f t="shared" si="0"/>
        <v>2</v>
      </c>
    </row>
    <row r="11" spans="1:5" x14ac:dyDescent="0.3">
      <c r="A11" t="s">
        <v>258</v>
      </c>
      <c r="B11" s="71" t="s">
        <v>635</v>
      </c>
      <c r="C11" t="s">
        <v>258</v>
      </c>
      <c r="D11" t="s">
        <v>10</v>
      </c>
      <c r="E11">
        <f t="shared" si="0"/>
        <v>2</v>
      </c>
    </row>
    <row r="12" spans="1:5" x14ac:dyDescent="0.3">
      <c r="A12" t="s">
        <v>221</v>
      </c>
      <c r="B12" s="71" t="s">
        <v>625</v>
      </c>
      <c r="C12" t="s">
        <v>221</v>
      </c>
      <c r="D12" t="s">
        <v>10</v>
      </c>
      <c r="E12">
        <f t="shared" si="0"/>
        <v>0</v>
      </c>
    </row>
    <row r="13" spans="1:5" x14ac:dyDescent="0.3">
      <c r="A13" t="s">
        <v>300</v>
      </c>
      <c r="B13" s="71" t="s">
        <v>625</v>
      </c>
      <c r="C13" t="s">
        <v>300</v>
      </c>
      <c r="D13" t="s">
        <v>10</v>
      </c>
      <c r="E13">
        <f t="shared" si="0"/>
        <v>0</v>
      </c>
    </row>
    <row r="14" spans="1:5" x14ac:dyDescent="0.3">
      <c r="A14" t="s">
        <v>253</v>
      </c>
      <c r="B14" s="71" t="s">
        <v>625</v>
      </c>
      <c r="C14" t="s">
        <v>253</v>
      </c>
      <c r="D14" t="s">
        <v>10</v>
      </c>
      <c r="E14">
        <f t="shared" si="0"/>
        <v>0</v>
      </c>
    </row>
    <row r="15" spans="1:5" x14ac:dyDescent="0.3">
      <c r="A15" t="s">
        <v>275</v>
      </c>
      <c r="B15" s="71" t="s">
        <v>635</v>
      </c>
      <c r="C15" t="s">
        <v>275</v>
      </c>
      <c r="D15" t="s">
        <v>10</v>
      </c>
      <c r="E15">
        <f t="shared" si="0"/>
        <v>2</v>
      </c>
    </row>
    <row r="16" spans="1:5" x14ac:dyDescent="0.3">
      <c r="A16" t="s">
        <v>267</v>
      </c>
      <c r="B16" s="71" t="s">
        <v>635</v>
      </c>
      <c r="C16" t="s">
        <v>267</v>
      </c>
      <c r="D16" t="s">
        <v>10</v>
      </c>
      <c r="E16">
        <f t="shared" si="0"/>
        <v>2</v>
      </c>
    </row>
    <row r="17" spans="1:5" x14ac:dyDescent="0.3">
      <c r="A17" t="s">
        <v>248</v>
      </c>
      <c r="B17" s="71" t="s">
        <v>625</v>
      </c>
      <c r="C17" t="s">
        <v>248</v>
      </c>
      <c r="D17" t="s">
        <v>10</v>
      </c>
      <c r="E17">
        <f t="shared" si="0"/>
        <v>0</v>
      </c>
    </row>
    <row r="18" spans="1:5" x14ac:dyDescent="0.3">
      <c r="A18" t="s">
        <v>142</v>
      </c>
      <c r="B18" s="71" t="s">
        <v>635</v>
      </c>
      <c r="C18" t="s">
        <v>142</v>
      </c>
      <c r="D18" t="s">
        <v>10</v>
      </c>
      <c r="E18">
        <f t="shared" si="0"/>
        <v>2</v>
      </c>
    </row>
    <row r="19" spans="1:5" x14ac:dyDescent="0.3">
      <c r="A19" t="s">
        <v>239</v>
      </c>
      <c r="B19" s="71" t="s">
        <v>635</v>
      </c>
      <c r="C19" t="s">
        <v>239</v>
      </c>
      <c r="D19" t="s">
        <v>10</v>
      </c>
      <c r="E19">
        <v>2</v>
      </c>
    </row>
    <row r="20" spans="1:5" x14ac:dyDescent="0.3">
      <c r="A20" t="s">
        <v>66</v>
      </c>
      <c r="B20" s="71" t="s">
        <v>635</v>
      </c>
      <c r="C20" t="s">
        <v>66</v>
      </c>
      <c r="D20" t="s">
        <v>10</v>
      </c>
      <c r="E20">
        <f t="shared" si="0"/>
        <v>2</v>
      </c>
    </row>
    <row r="21" spans="1:5" x14ac:dyDescent="0.3">
      <c r="A21" t="s">
        <v>266</v>
      </c>
      <c r="B21" s="71" t="s">
        <v>635</v>
      </c>
      <c r="C21" t="s">
        <v>266</v>
      </c>
      <c r="D21" t="s">
        <v>10</v>
      </c>
      <c r="E21">
        <f t="shared" si="0"/>
        <v>2</v>
      </c>
    </row>
    <row r="22" spans="1:5" x14ac:dyDescent="0.3">
      <c r="A22" t="s">
        <v>247</v>
      </c>
      <c r="B22" s="71" t="s">
        <v>635</v>
      </c>
      <c r="C22" t="s">
        <v>247</v>
      </c>
      <c r="D22" t="s">
        <v>10</v>
      </c>
      <c r="E22">
        <f t="shared" si="0"/>
        <v>2</v>
      </c>
    </row>
    <row r="23" spans="1:5" x14ac:dyDescent="0.3">
      <c r="A23" t="s">
        <v>230</v>
      </c>
      <c r="B23" s="71" t="s">
        <v>635</v>
      </c>
      <c r="C23" t="s">
        <v>230</v>
      </c>
      <c r="D23" t="s">
        <v>10</v>
      </c>
      <c r="E23">
        <f t="shared" si="0"/>
        <v>2</v>
      </c>
    </row>
    <row r="24" spans="1:5" x14ac:dyDescent="0.3">
      <c r="A24" t="s">
        <v>233</v>
      </c>
      <c r="B24" s="71" t="s">
        <v>625</v>
      </c>
      <c r="C24" t="s">
        <v>233</v>
      </c>
      <c r="D24" t="s">
        <v>10</v>
      </c>
      <c r="E24">
        <f t="shared" si="0"/>
        <v>0</v>
      </c>
    </row>
    <row r="25" spans="1:5" x14ac:dyDescent="0.3">
      <c r="A25" t="s">
        <v>290</v>
      </c>
      <c r="B25" s="71" t="s">
        <v>635</v>
      </c>
      <c r="C25" t="s">
        <v>290</v>
      </c>
      <c r="D25" t="s">
        <v>10</v>
      </c>
      <c r="E25">
        <f t="shared" si="0"/>
        <v>2</v>
      </c>
    </row>
    <row r="26" spans="1:5" x14ac:dyDescent="0.3">
      <c r="A26" t="s">
        <v>73</v>
      </c>
      <c r="B26" s="71" t="s">
        <v>635</v>
      </c>
      <c r="C26" t="s">
        <v>627</v>
      </c>
      <c r="D26" t="s">
        <v>10</v>
      </c>
      <c r="E26">
        <f t="shared" si="0"/>
        <v>2</v>
      </c>
    </row>
    <row r="27" spans="1:5" x14ac:dyDescent="0.3">
      <c r="A27" t="s">
        <v>264</v>
      </c>
      <c r="B27" s="71" t="s">
        <v>635</v>
      </c>
      <c r="C27" t="s">
        <v>264</v>
      </c>
      <c r="D27" t="s">
        <v>10</v>
      </c>
      <c r="E27">
        <f t="shared" si="0"/>
        <v>2</v>
      </c>
    </row>
    <row r="28" spans="1:5" x14ac:dyDescent="0.3">
      <c r="A28" t="s">
        <v>236</v>
      </c>
      <c r="B28" s="71" t="s">
        <v>635</v>
      </c>
      <c r="C28" t="s">
        <v>236</v>
      </c>
      <c r="D28" t="s">
        <v>10</v>
      </c>
      <c r="E28">
        <f t="shared" si="0"/>
        <v>2</v>
      </c>
    </row>
    <row r="29" spans="1:5" x14ac:dyDescent="0.3">
      <c r="A29" t="s">
        <v>245</v>
      </c>
      <c r="B29" s="71" t="s">
        <v>625</v>
      </c>
      <c r="C29" t="s">
        <v>245</v>
      </c>
      <c r="D29" t="s">
        <v>10</v>
      </c>
      <c r="E29">
        <f t="shared" si="0"/>
        <v>0</v>
      </c>
    </row>
    <row r="30" spans="1:5" x14ac:dyDescent="0.3">
      <c r="A30" t="s">
        <v>279</v>
      </c>
      <c r="B30" s="71" t="s">
        <v>635</v>
      </c>
      <c r="C30" t="s">
        <v>279</v>
      </c>
      <c r="D30" t="s">
        <v>10</v>
      </c>
      <c r="E30">
        <f t="shared" si="0"/>
        <v>2</v>
      </c>
    </row>
    <row r="31" spans="1:5" x14ac:dyDescent="0.3">
      <c r="A31" t="s">
        <v>254</v>
      </c>
      <c r="B31" s="71" t="s">
        <v>625</v>
      </c>
      <c r="C31" t="s">
        <v>628</v>
      </c>
      <c r="D31" t="s">
        <v>10</v>
      </c>
      <c r="E31">
        <f t="shared" si="0"/>
        <v>0</v>
      </c>
    </row>
    <row r="32" spans="1:5" x14ac:dyDescent="0.3">
      <c r="A32" t="s">
        <v>235</v>
      </c>
      <c r="B32" s="71" t="s">
        <v>635</v>
      </c>
      <c r="C32" t="s">
        <v>235</v>
      </c>
      <c r="D32" t="s">
        <v>10</v>
      </c>
      <c r="E32">
        <f t="shared" si="0"/>
        <v>2</v>
      </c>
    </row>
    <row r="33" spans="1:5" x14ac:dyDescent="0.3">
      <c r="A33" t="s">
        <v>282</v>
      </c>
      <c r="B33" s="71" t="s">
        <v>635</v>
      </c>
      <c r="C33" t="s">
        <v>282</v>
      </c>
      <c r="D33" t="s">
        <v>10</v>
      </c>
      <c r="E33">
        <f t="shared" si="0"/>
        <v>2</v>
      </c>
    </row>
    <row r="34" spans="1:5" x14ac:dyDescent="0.3">
      <c r="A34" t="s">
        <v>228</v>
      </c>
      <c r="B34" s="71" t="s">
        <v>635</v>
      </c>
      <c r="C34" t="s">
        <v>228</v>
      </c>
      <c r="D34" t="s">
        <v>10</v>
      </c>
      <c r="E34">
        <f t="shared" ref="E34:E65" si="1">IF(B34="Ja",2,IF(B34="Planlagt",1,0))</f>
        <v>2</v>
      </c>
    </row>
    <row r="35" spans="1:5" x14ac:dyDescent="0.3">
      <c r="A35" t="s">
        <v>249</v>
      </c>
      <c r="B35" s="71" t="s">
        <v>635</v>
      </c>
      <c r="C35" t="s">
        <v>249</v>
      </c>
      <c r="D35" t="s">
        <v>10</v>
      </c>
      <c r="E35">
        <f t="shared" si="1"/>
        <v>2</v>
      </c>
    </row>
    <row r="36" spans="1:5" x14ac:dyDescent="0.3">
      <c r="A36" t="s">
        <v>234</v>
      </c>
      <c r="B36" s="71" t="s">
        <v>625</v>
      </c>
      <c r="C36" t="s">
        <v>234</v>
      </c>
      <c r="D36" t="s">
        <v>10</v>
      </c>
      <c r="E36">
        <f t="shared" si="1"/>
        <v>0</v>
      </c>
    </row>
    <row r="37" spans="1:5" x14ac:dyDescent="0.3">
      <c r="A37" t="s">
        <v>232</v>
      </c>
      <c r="B37" s="71" t="s">
        <v>635</v>
      </c>
      <c r="C37" t="s">
        <v>232</v>
      </c>
      <c r="D37" t="s">
        <v>10</v>
      </c>
      <c r="E37">
        <v>2</v>
      </c>
    </row>
    <row r="38" spans="1:5" x14ac:dyDescent="0.3">
      <c r="A38" t="s">
        <v>242</v>
      </c>
      <c r="B38" s="71" t="s">
        <v>625</v>
      </c>
      <c r="C38" t="s">
        <v>242</v>
      </c>
      <c r="D38" t="s">
        <v>10</v>
      </c>
      <c r="E38">
        <f t="shared" si="1"/>
        <v>0</v>
      </c>
    </row>
    <row r="39" spans="1:5" x14ac:dyDescent="0.3">
      <c r="A39" t="s">
        <v>227</v>
      </c>
      <c r="B39" s="71" t="s">
        <v>625</v>
      </c>
      <c r="C39" t="s">
        <v>227</v>
      </c>
      <c r="D39" t="s">
        <v>10</v>
      </c>
      <c r="E39">
        <f t="shared" si="1"/>
        <v>0</v>
      </c>
    </row>
    <row r="40" spans="1:5" x14ac:dyDescent="0.3">
      <c r="A40" t="s">
        <v>38</v>
      </c>
      <c r="B40" s="71" t="s">
        <v>635</v>
      </c>
      <c r="C40" t="s">
        <v>38</v>
      </c>
      <c r="D40" t="s">
        <v>10</v>
      </c>
      <c r="E40">
        <f t="shared" si="1"/>
        <v>2</v>
      </c>
    </row>
    <row r="41" spans="1:5" x14ac:dyDescent="0.3">
      <c r="A41" t="s">
        <v>250</v>
      </c>
      <c r="B41" s="71" t="s">
        <v>635</v>
      </c>
      <c r="C41" t="s">
        <v>250</v>
      </c>
      <c r="D41" t="s">
        <v>10</v>
      </c>
      <c r="E41">
        <f t="shared" si="1"/>
        <v>2</v>
      </c>
    </row>
    <row r="42" spans="1:5" x14ac:dyDescent="0.3">
      <c r="A42" t="s">
        <v>286</v>
      </c>
      <c r="B42" s="71" t="s">
        <v>635</v>
      </c>
      <c r="C42" t="s">
        <v>286</v>
      </c>
      <c r="D42" t="s">
        <v>10</v>
      </c>
      <c r="E42">
        <f t="shared" si="1"/>
        <v>2</v>
      </c>
    </row>
    <row r="43" spans="1:5" x14ac:dyDescent="0.3">
      <c r="A43" t="s">
        <v>265</v>
      </c>
      <c r="B43" s="71" t="s">
        <v>625</v>
      </c>
      <c r="C43" t="s">
        <v>459</v>
      </c>
      <c r="D43" t="s">
        <v>10</v>
      </c>
      <c r="E43">
        <f t="shared" si="1"/>
        <v>0</v>
      </c>
    </row>
    <row r="44" spans="1:5" x14ac:dyDescent="0.3">
      <c r="A44" t="s">
        <v>288</v>
      </c>
      <c r="B44" s="71" t="s">
        <v>635</v>
      </c>
      <c r="C44" t="s">
        <v>288</v>
      </c>
      <c r="D44" t="s">
        <v>10</v>
      </c>
      <c r="E44">
        <f t="shared" si="1"/>
        <v>2</v>
      </c>
    </row>
    <row r="45" spans="1:5" x14ac:dyDescent="0.3">
      <c r="A45" t="s">
        <v>269</v>
      </c>
      <c r="B45" s="71" t="s">
        <v>625</v>
      </c>
      <c r="C45" t="s">
        <v>269</v>
      </c>
      <c r="D45" t="s">
        <v>10</v>
      </c>
      <c r="E45">
        <f t="shared" si="1"/>
        <v>0</v>
      </c>
    </row>
    <row r="46" spans="1:5" x14ac:dyDescent="0.3">
      <c r="A46" t="s">
        <v>56</v>
      </c>
      <c r="B46" s="71" t="s">
        <v>635</v>
      </c>
      <c r="C46" t="s">
        <v>56</v>
      </c>
      <c r="D46" t="s">
        <v>10</v>
      </c>
      <c r="E46">
        <f t="shared" si="1"/>
        <v>2</v>
      </c>
    </row>
    <row r="47" spans="1:5" x14ac:dyDescent="0.3">
      <c r="A47" t="s">
        <v>287</v>
      </c>
      <c r="B47" s="71" t="s">
        <v>635</v>
      </c>
      <c r="C47" t="s">
        <v>287</v>
      </c>
      <c r="D47" t="s">
        <v>10</v>
      </c>
      <c r="E47">
        <f t="shared" si="1"/>
        <v>2</v>
      </c>
    </row>
    <row r="48" spans="1:5" x14ac:dyDescent="0.3">
      <c r="A48" t="s">
        <v>225</v>
      </c>
      <c r="B48" s="71" t="s">
        <v>635</v>
      </c>
      <c r="C48" t="s">
        <v>225</v>
      </c>
      <c r="D48" t="s">
        <v>10</v>
      </c>
      <c r="E48">
        <f t="shared" si="1"/>
        <v>2</v>
      </c>
    </row>
    <row r="49" spans="1:5" x14ac:dyDescent="0.3">
      <c r="A49" t="s">
        <v>9</v>
      </c>
      <c r="B49" s="71" t="s">
        <v>635</v>
      </c>
      <c r="C49" t="s">
        <v>9</v>
      </c>
      <c r="D49" t="s">
        <v>10</v>
      </c>
      <c r="E49">
        <f t="shared" si="1"/>
        <v>2</v>
      </c>
    </row>
    <row r="50" spans="1:5" x14ac:dyDescent="0.3">
      <c r="A50" t="s">
        <v>238</v>
      </c>
      <c r="B50" s="71" t="s">
        <v>635</v>
      </c>
      <c r="C50" t="s">
        <v>238</v>
      </c>
      <c r="D50" t="s">
        <v>10</v>
      </c>
      <c r="E50">
        <v>2</v>
      </c>
    </row>
    <row r="51" spans="1:5" x14ac:dyDescent="0.3">
      <c r="A51" t="s">
        <v>297</v>
      </c>
      <c r="B51" s="71" t="s">
        <v>625</v>
      </c>
      <c r="C51" t="s">
        <v>629</v>
      </c>
      <c r="D51" t="s">
        <v>10</v>
      </c>
      <c r="E51">
        <f t="shared" si="1"/>
        <v>0</v>
      </c>
    </row>
    <row r="52" spans="1:5" x14ac:dyDescent="0.3">
      <c r="A52" t="s">
        <v>283</v>
      </c>
      <c r="B52" s="71" t="s">
        <v>635</v>
      </c>
      <c r="C52" t="s">
        <v>630</v>
      </c>
      <c r="D52" t="s">
        <v>10</v>
      </c>
      <c r="E52">
        <v>2</v>
      </c>
    </row>
    <row r="53" spans="1:5" x14ac:dyDescent="0.3">
      <c r="A53" t="s">
        <v>295</v>
      </c>
      <c r="B53" s="71" t="s">
        <v>671</v>
      </c>
      <c r="C53" t="s">
        <v>631</v>
      </c>
      <c r="D53" t="s">
        <v>10</v>
      </c>
      <c r="E53">
        <f t="shared" si="1"/>
        <v>2</v>
      </c>
    </row>
    <row r="54" spans="1:5" x14ac:dyDescent="0.3">
      <c r="A54" t="s">
        <v>262</v>
      </c>
      <c r="B54" s="71" t="s">
        <v>670</v>
      </c>
      <c r="C54" t="s">
        <v>262</v>
      </c>
      <c r="D54" t="s">
        <v>10</v>
      </c>
      <c r="E54">
        <f t="shared" si="1"/>
        <v>2</v>
      </c>
    </row>
    <row r="55" spans="1:5" x14ac:dyDescent="0.3">
      <c r="A55" t="s">
        <v>246</v>
      </c>
      <c r="B55" s="71" t="s">
        <v>635</v>
      </c>
      <c r="C55" t="s">
        <v>246</v>
      </c>
      <c r="D55" t="s">
        <v>10</v>
      </c>
      <c r="E55">
        <f t="shared" si="1"/>
        <v>2</v>
      </c>
    </row>
    <row r="56" spans="1:5" x14ac:dyDescent="0.3">
      <c r="A56" t="s">
        <v>301</v>
      </c>
      <c r="B56" s="71" t="s">
        <v>625</v>
      </c>
      <c r="C56" t="s">
        <v>301</v>
      </c>
      <c r="D56" t="s">
        <v>10</v>
      </c>
      <c r="E56">
        <f t="shared" si="1"/>
        <v>0</v>
      </c>
    </row>
    <row r="57" spans="1:5" x14ac:dyDescent="0.3">
      <c r="A57" t="s">
        <v>261</v>
      </c>
      <c r="B57" s="71" t="s">
        <v>635</v>
      </c>
      <c r="C57" t="s">
        <v>261</v>
      </c>
      <c r="D57" t="s">
        <v>10</v>
      </c>
      <c r="E57">
        <f t="shared" si="1"/>
        <v>2</v>
      </c>
    </row>
    <row r="58" spans="1:5" x14ac:dyDescent="0.3">
      <c r="A58" t="s">
        <v>270</v>
      </c>
      <c r="B58" s="71" t="s">
        <v>625</v>
      </c>
      <c r="C58" t="s">
        <v>270</v>
      </c>
      <c r="D58" t="s">
        <v>10</v>
      </c>
      <c r="E58">
        <f t="shared" si="1"/>
        <v>0</v>
      </c>
    </row>
    <row r="59" spans="1:5" x14ac:dyDescent="0.3">
      <c r="A59" t="s">
        <v>294</v>
      </c>
      <c r="B59" s="71" t="s">
        <v>625</v>
      </c>
      <c r="C59" t="s">
        <v>131</v>
      </c>
      <c r="D59" t="s">
        <v>10</v>
      </c>
      <c r="E59">
        <f t="shared" si="1"/>
        <v>0</v>
      </c>
    </row>
    <row r="60" spans="1:5" x14ac:dyDescent="0.3">
      <c r="A60" t="s">
        <v>271</v>
      </c>
      <c r="B60" s="71" t="s">
        <v>635</v>
      </c>
      <c r="C60" t="s">
        <v>271</v>
      </c>
      <c r="D60" t="s">
        <v>10</v>
      </c>
      <c r="E60">
        <v>2</v>
      </c>
    </row>
    <row r="61" spans="1:5" x14ac:dyDescent="0.3">
      <c r="A61" t="s">
        <v>518</v>
      </c>
      <c r="B61" s="71" t="s">
        <v>625</v>
      </c>
      <c r="C61" t="s">
        <v>518</v>
      </c>
      <c r="D61" t="s">
        <v>10</v>
      </c>
      <c r="E61">
        <f t="shared" si="1"/>
        <v>0</v>
      </c>
    </row>
    <row r="62" spans="1:5" x14ac:dyDescent="0.3">
      <c r="A62" t="s">
        <v>278</v>
      </c>
      <c r="B62" s="71" t="s">
        <v>625</v>
      </c>
      <c r="C62" t="s">
        <v>278</v>
      </c>
      <c r="D62" t="s">
        <v>10</v>
      </c>
      <c r="E62">
        <f t="shared" si="1"/>
        <v>0</v>
      </c>
    </row>
    <row r="63" spans="1:5" x14ac:dyDescent="0.3">
      <c r="A63" t="s">
        <v>78</v>
      </c>
      <c r="B63" s="71" t="s">
        <v>635</v>
      </c>
      <c r="C63" t="s">
        <v>78</v>
      </c>
      <c r="D63" t="s">
        <v>10</v>
      </c>
      <c r="E63">
        <f t="shared" si="1"/>
        <v>2</v>
      </c>
    </row>
    <row r="64" spans="1:5" x14ac:dyDescent="0.3">
      <c r="A64" t="s">
        <v>291</v>
      </c>
      <c r="B64" s="71" t="s">
        <v>625</v>
      </c>
      <c r="C64" t="s">
        <v>291</v>
      </c>
      <c r="D64" t="s">
        <v>10</v>
      </c>
      <c r="E64">
        <f t="shared" si="1"/>
        <v>0</v>
      </c>
    </row>
    <row r="65" spans="1:5" x14ac:dyDescent="0.3">
      <c r="A65" t="s">
        <v>220</v>
      </c>
      <c r="B65" s="71" t="s">
        <v>671</v>
      </c>
      <c r="C65" t="s">
        <v>220</v>
      </c>
      <c r="D65" t="s">
        <v>10</v>
      </c>
      <c r="E65">
        <f t="shared" si="1"/>
        <v>2</v>
      </c>
    </row>
    <row r="66" spans="1:5" x14ac:dyDescent="0.3">
      <c r="A66" t="s">
        <v>277</v>
      </c>
      <c r="B66" s="71" t="s">
        <v>635</v>
      </c>
      <c r="C66" t="s">
        <v>277</v>
      </c>
      <c r="D66" t="s">
        <v>10</v>
      </c>
      <c r="E66">
        <v>2</v>
      </c>
    </row>
    <row r="67" spans="1:5" x14ac:dyDescent="0.3">
      <c r="A67" t="s">
        <v>223</v>
      </c>
      <c r="B67" s="71" t="s">
        <v>625</v>
      </c>
      <c r="C67" t="s">
        <v>223</v>
      </c>
      <c r="D67" t="s">
        <v>10</v>
      </c>
      <c r="E67">
        <f t="shared" ref="E67:E99" si="2">IF(B67="Ja",2,IF(B67="Planlagt",1,0))</f>
        <v>0</v>
      </c>
    </row>
    <row r="68" spans="1:5" x14ac:dyDescent="0.3">
      <c r="A68" t="s">
        <v>280</v>
      </c>
      <c r="B68" s="71" t="s">
        <v>625</v>
      </c>
      <c r="C68" t="s">
        <v>280</v>
      </c>
      <c r="D68" t="s">
        <v>10</v>
      </c>
      <c r="E68">
        <f t="shared" si="2"/>
        <v>0</v>
      </c>
    </row>
    <row r="69" spans="1:5" x14ac:dyDescent="0.3">
      <c r="A69" t="s">
        <v>632</v>
      </c>
      <c r="B69" s="71" t="s">
        <v>625</v>
      </c>
      <c r="C69" t="s">
        <v>243</v>
      </c>
      <c r="D69" t="s">
        <v>10</v>
      </c>
      <c r="E69">
        <f t="shared" si="2"/>
        <v>0</v>
      </c>
    </row>
    <row r="70" spans="1:5" x14ac:dyDescent="0.3">
      <c r="A70" t="s">
        <v>276</v>
      </c>
      <c r="B70" s="71" t="s">
        <v>635</v>
      </c>
      <c r="C70" t="s">
        <v>276</v>
      </c>
      <c r="D70" t="s">
        <v>10</v>
      </c>
      <c r="E70">
        <f t="shared" si="2"/>
        <v>2</v>
      </c>
    </row>
    <row r="71" spans="1:5" x14ac:dyDescent="0.3">
      <c r="A71" t="s">
        <v>229</v>
      </c>
      <c r="B71" s="71" t="s">
        <v>635</v>
      </c>
      <c r="C71" t="s">
        <v>229</v>
      </c>
      <c r="D71" t="s">
        <v>10</v>
      </c>
      <c r="E71">
        <v>2</v>
      </c>
    </row>
    <row r="72" spans="1:5" x14ac:dyDescent="0.3">
      <c r="A72" t="s">
        <v>244</v>
      </c>
      <c r="B72" s="71" t="s">
        <v>635</v>
      </c>
      <c r="C72" t="s">
        <v>244</v>
      </c>
      <c r="D72" t="s">
        <v>10</v>
      </c>
      <c r="E72">
        <f t="shared" si="2"/>
        <v>2</v>
      </c>
    </row>
    <row r="73" spans="1:5" x14ac:dyDescent="0.3">
      <c r="A73" t="s">
        <v>268</v>
      </c>
      <c r="B73" s="71" t="s">
        <v>635</v>
      </c>
      <c r="C73" t="s">
        <v>268</v>
      </c>
      <c r="D73" t="s">
        <v>10</v>
      </c>
      <c r="E73">
        <f t="shared" si="2"/>
        <v>2</v>
      </c>
    </row>
    <row r="74" spans="1:5" x14ac:dyDescent="0.3">
      <c r="A74" t="s">
        <v>299</v>
      </c>
      <c r="B74" s="71" t="s">
        <v>635</v>
      </c>
      <c r="C74" t="s">
        <v>299</v>
      </c>
      <c r="D74" t="s">
        <v>10</v>
      </c>
      <c r="E74">
        <f t="shared" si="2"/>
        <v>2</v>
      </c>
    </row>
    <row r="75" spans="1:5" x14ac:dyDescent="0.3">
      <c r="A75" t="s">
        <v>226</v>
      </c>
      <c r="B75" s="71" t="s">
        <v>635</v>
      </c>
      <c r="C75" t="s">
        <v>226</v>
      </c>
      <c r="D75" t="s">
        <v>10</v>
      </c>
      <c r="E75">
        <v>2</v>
      </c>
    </row>
    <row r="76" spans="1:5" x14ac:dyDescent="0.3">
      <c r="A76" t="s">
        <v>237</v>
      </c>
      <c r="B76" s="71" t="s">
        <v>625</v>
      </c>
      <c r="C76" t="s">
        <v>237</v>
      </c>
      <c r="D76" t="s">
        <v>10</v>
      </c>
      <c r="E76">
        <f t="shared" si="2"/>
        <v>0</v>
      </c>
    </row>
    <row r="77" spans="1:5" x14ac:dyDescent="0.3">
      <c r="A77" t="s">
        <v>255</v>
      </c>
      <c r="B77" s="71" t="s">
        <v>625</v>
      </c>
      <c r="C77" t="s">
        <v>255</v>
      </c>
      <c r="D77" t="s">
        <v>10</v>
      </c>
      <c r="E77">
        <f t="shared" si="2"/>
        <v>0</v>
      </c>
    </row>
    <row r="78" spans="1:5" x14ac:dyDescent="0.3">
      <c r="A78" t="s">
        <v>185</v>
      </c>
      <c r="B78" s="71" t="s">
        <v>635</v>
      </c>
      <c r="C78" t="s">
        <v>185</v>
      </c>
      <c r="D78" t="s">
        <v>10</v>
      </c>
      <c r="E78">
        <f t="shared" si="2"/>
        <v>2</v>
      </c>
    </row>
    <row r="79" spans="1:5" x14ac:dyDescent="0.3">
      <c r="A79" t="s">
        <v>292</v>
      </c>
      <c r="B79" s="71" t="s">
        <v>635</v>
      </c>
      <c r="C79" t="s">
        <v>292</v>
      </c>
      <c r="D79" t="s">
        <v>10</v>
      </c>
      <c r="E79">
        <f t="shared" si="2"/>
        <v>2</v>
      </c>
    </row>
    <row r="80" spans="1:5" x14ac:dyDescent="0.3">
      <c r="A80" t="s">
        <v>44</v>
      </c>
      <c r="B80" s="71" t="s">
        <v>635</v>
      </c>
      <c r="C80" t="s">
        <v>44</v>
      </c>
      <c r="D80" t="s">
        <v>10</v>
      </c>
      <c r="E80">
        <f t="shared" si="2"/>
        <v>2</v>
      </c>
    </row>
    <row r="81" spans="1:5" x14ac:dyDescent="0.3">
      <c r="A81" t="s">
        <v>289</v>
      </c>
      <c r="B81" s="71" t="s">
        <v>625</v>
      </c>
      <c r="C81" t="s">
        <v>289</v>
      </c>
      <c r="D81" t="s">
        <v>10</v>
      </c>
      <c r="E81">
        <f t="shared" si="2"/>
        <v>0</v>
      </c>
    </row>
    <row r="82" spans="1:5" x14ac:dyDescent="0.3">
      <c r="A82" t="s">
        <v>293</v>
      </c>
      <c r="B82" s="71" t="s">
        <v>670</v>
      </c>
      <c r="C82" t="s">
        <v>293</v>
      </c>
      <c r="D82" t="s">
        <v>10</v>
      </c>
      <c r="E82">
        <f t="shared" si="2"/>
        <v>2</v>
      </c>
    </row>
    <row r="83" spans="1:5" x14ac:dyDescent="0.3">
      <c r="A83" t="s">
        <v>241</v>
      </c>
      <c r="B83" s="71" t="s">
        <v>635</v>
      </c>
      <c r="C83" t="s">
        <v>241</v>
      </c>
      <c r="D83" t="s">
        <v>10</v>
      </c>
      <c r="E83">
        <f t="shared" si="2"/>
        <v>2</v>
      </c>
    </row>
    <row r="84" spans="1:5" x14ac:dyDescent="0.3">
      <c r="A84" t="s">
        <v>260</v>
      </c>
      <c r="B84" s="71" t="s">
        <v>635</v>
      </c>
      <c r="C84" t="s">
        <v>260</v>
      </c>
      <c r="D84" t="s">
        <v>10</v>
      </c>
      <c r="E84">
        <f t="shared" si="2"/>
        <v>2</v>
      </c>
    </row>
    <row r="85" spans="1:5" x14ac:dyDescent="0.3">
      <c r="A85" t="s">
        <v>231</v>
      </c>
      <c r="B85" s="71" t="s">
        <v>625</v>
      </c>
      <c r="C85" t="s">
        <v>231</v>
      </c>
      <c r="D85" t="s">
        <v>10</v>
      </c>
      <c r="E85">
        <f t="shared" si="2"/>
        <v>0</v>
      </c>
    </row>
    <row r="86" spans="1:5" x14ac:dyDescent="0.3">
      <c r="A86" t="s">
        <v>256</v>
      </c>
      <c r="B86" s="71" t="s">
        <v>625</v>
      </c>
      <c r="C86" t="s">
        <v>256</v>
      </c>
      <c r="D86" t="s">
        <v>10</v>
      </c>
      <c r="E86">
        <f t="shared" si="2"/>
        <v>0</v>
      </c>
    </row>
    <row r="87" spans="1:5" x14ac:dyDescent="0.3">
      <c r="A87" t="s">
        <v>272</v>
      </c>
      <c r="B87" s="71" t="s">
        <v>635</v>
      </c>
      <c r="C87" t="s">
        <v>272</v>
      </c>
      <c r="D87" t="s">
        <v>10</v>
      </c>
      <c r="E87">
        <f t="shared" si="2"/>
        <v>2</v>
      </c>
    </row>
    <row r="88" spans="1:5" x14ac:dyDescent="0.3">
      <c r="A88" t="s">
        <v>257</v>
      </c>
      <c r="B88" s="71" t="s">
        <v>635</v>
      </c>
      <c r="C88" t="s">
        <v>257</v>
      </c>
      <c r="D88" t="s">
        <v>10</v>
      </c>
      <c r="E88">
        <f t="shared" si="2"/>
        <v>2</v>
      </c>
    </row>
    <row r="89" spans="1:5" x14ac:dyDescent="0.3">
      <c r="A89" t="s">
        <v>97</v>
      </c>
      <c r="B89" s="71" t="s">
        <v>635</v>
      </c>
      <c r="C89" t="s">
        <v>97</v>
      </c>
      <c r="D89" t="s">
        <v>10</v>
      </c>
      <c r="E89">
        <f t="shared" si="2"/>
        <v>2</v>
      </c>
    </row>
    <row r="90" spans="1:5" x14ac:dyDescent="0.3">
      <c r="A90" t="s">
        <v>251</v>
      </c>
      <c r="B90" s="71" t="s">
        <v>625</v>
      </c>
      <c r="C90" t="s">
        <v>251</v>
      </c>
      <c r="D90" t="s">
        <v>10</v>
      </c>
      <c r="E90">
        <f t="shared" si="2"/>
        <v>0</v>
      </c>
    </row>
    <row r="91" spans="1:5" x14ac:dyDescent="0.3">
      <c r="A91" t="s">
        <v>259</v>
      </c>
      <c r="B91" s="71" t="s">
        <v>625</v>
      </c>
      <c r="C91" t="s">
        <v>259</v>
      </c>
      <c r="D91" t="s">
        <v>10</v>
      </c>
      <c r="E91">
        <f t="shared" si="2"/>
        <v>0</v>
      </c>
    </row>
    <row r="92" spans="1:5" x14ac:dyDescent="0.3">
      <c r="A92" t="s">
        <v>222</v>
      </c>
      <c r="B92" s="71" t="s">
        <v>625</v>
      </c>
      <c r="C92" t="s">
        <v>222</v>
      </c>
      <c r="D92" t="s">
        <v>10</v>
      </c>
      <c r="E92">
        <f t="shared" si="2"/>
        <v>0</v>
      </c>
    </row>
    <row r="93" spans="1:5" x14ac:dyDescent="0.3">
      <c r="A93" t="s">
        <v>273</v>
      </c>
      <c r="B93" s="71" t="s">
        <v>635</v>
      </c>
      <c r="C93" t="s">
        <v>273</v>
      </c>
      <c r="D93" t="s">
        <v>10</v>
      </c>
      <c r="E93">
        <f t="shared" si="2"/>
        <v>2</v>
      </c>
    </row>
    <row r="94" spans="1:5" x14ac:dyDescent="0.3">
      <c r="A94" t="s">
        <v>224</v>
      </c>
      <c r="B94" s="71" t="s">
        <v>635</v>
      </c>
      <c r="C94" t="s">
        <v>224</v>
      </c>
      <c r="D94" t="s">
        <v>10</v>
      </c>
      <c r="E94">
        <f t="shared" si="2"/>
        <v>2</v>
      </c>
    </row>
    <row r="95" spans="1:5" x14ac:dyDescent="0.3">
      <c r="A95" t="s">
        <v>146</v>
      </c>
      <c r="B95" s="71" t="s">
        <v>635</v>
      </c>
      <c r="C95" t="s">
        <v>146</v>
      </c>
      <c r="D95" t="s">
        <v>10</v>
      </c>
      <c r="E95">
        <f t="shared" si="2"/>
        <v>2</v>
      </c>
    </row>
    <row r="96" spans="1:5" x14ac:dyDescent="0.3">
      <c r="A96" t="s">
        <v>298</v>
      </c>
      <c r="B96" s="71" t="s">
        <v>625</v>
      </c>
      <c r="C96" t="s">
        <v>633</v>
      </c>
      <c r="D96" t="s">
        <v>10</v>
      </c>
      <c r="E96">
        <f t="shared" si="2"/>
        <v>0</v>
      </c>
    </row>
    <row r="97" spans="1:5" x14ac:dyDescent="0.3">
      <c r="A97" t="s">
        <v>240</v>
      </c>
      <c r="B97" s="71" t="s">
        <v>625</v>
      </c>
      <c r="C97" t="s">
        <v>240</v>
      </c>
      <c r="D97" t="s">
        <v>10</v>
      </c>
      <c r="E97">
        <f t="shared" si="2"/>
        <v>0</v>
      </c>
    </row>
    <row r="98" spans="1:5" x14ac:dyDescent="0.3">
      <c r="A98" t="s">
        <v>219</v>
      </c>
      <c r="B98" s="71" t="s">
        <v>625</v>
      </c>
      <c r="C98" t="s">
        <v>219</v>
      </c>
      <c r="D98" t="s">
        <v>10</v>
      </c>
      <c r="E98">
        <f t="shared" si="2"/>
        <v>0</v>
      </c>
    </row>
    <row r="99" spans="1:5" x14ac:dyDescent="0.3">
      <c r="A99" t="s">
        <v>634</v>
      </c>
      <c r="B99" s="71" t="s">
        <v>625</v>
      </c>
      <c r="C99" t="s">
        <v>218</v>
      </c>
      <c r="D99" t="s">
        <v>10</v>
      </c>
      <c r="E99">
        <f t="shared" si="2"/>
        <v>0</v>
      </c>
    </row>
  </sheetData>
  <pageMargins left="0.7" right="0.7" top="0.75" bottom="0.75" header="0.3" footer="0.3"/>
  <customProperties>
    <customPr name="_pios_id" r:id="rId1"/>
  </customProperties>
  <drawing r:id="rId2"/>
  <legacyDrawing r:id="rId3"/>
  <tableParts count="1">
    <tablePart r:id="rId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pplication xmlns="http://www.sap.com/cof/excel/application">
  <Version>2</Version>
  <Revision>2.8.200.93367</Revision>
</Application>
</file>

<file path=customXml/itemProps1.xml><?xml version="1.0" encoding="utf-8"?>
<ds:datastoreItem xmlns:ds="http://schemas.openxmlformats.org/officeDocument/2006/customXml" ds:itemID="{0F902D16-6B34-4CC5-9D14-9C3C9042A9C6}">
  <ds:schemaRefs>
    <ds:schemaRef ds:uri="http://www.sap.com/cof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11</vt:i4>
      </vt:variant>
    </vt:vector>
  </HeadingPairs>
  <TitlesOfParts>
    <vt:vector size="11" baseType="lpstr">
      <vt:lpstr>Marathon CV</vt:lpstr>
      <vt:lpstr>Ultraløb</vt:lpstr>
      <vt:lpstr>Rekorder</vt:lpstr>
      <vt:lpstr>Kommuner</vt:lpstr>
      <vt:lpstr>Kommunekort Henrik</vt:lpstr>
      <vt:lpstr>Bundesländer</vt:lpstr>
      <vt:lpstr>Betina</vt:lpstr>
      <vt:lpstr>Kommuner Bets</vt:lpstr>
      <vt:lpstr>Kommunekort Betina</vt:lpstr>
      <vt:lpstr>ønsker om marathon</vt:lpstr>
      <vt:lpstr>Lande i europa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hbih</dc:creator>
  <cp:lastModifiedBy>Henrik Birkedal</cp:lastModifiedBy>
  <cp:lastPrinted>2017-08-10T09:00:19Z</cp:lastPrinted>
  <dcterms:created xsi:type="dcterms:W3CDTF">2017-08-10T07:48:39Z</dcterms:created>
  <dcterms:modified xsi:type="dcterms:W3CDTF">2023-12-29T13:58:06Z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  <property fmtid="{D5CDD505-2E9C-101B-9397-08002B2CF9AE}" pid="3" name="CloudStatistics_StoryID">
    <vt:lpwstr>b42e4335-d81f-4458-992d-b249b5a9b351</vt:lpwstr>
  </property>
  <property fmtid="{D5CDD505-2E9C-101B-9397-08002B2CF9AE}" pid="4" name="CofWorkbookId">
    <vt:lpwstr>4804fa86-a51d-4b5d-bf36-0ffe624b0c07</vt:lpwstr>
  </property>
</Properties>
</file>