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slots\OneDrive\Skrivebord\"/>
    </mc:Choice>
  </mc:AlternateContent>
  <xr:revisionPtr revIDLastSave="0" documentId="13_ncr:1_{DEC11818-1078-474D-ADEF-16259CA4EE1D}" xr6:coauthVersionLast="47" xr6:coauthVersionMax="47" xr10:uidLastSave="{00000000-0000-0000-0000-000000000000}"/>
  <bookViews>
    <workbookView xWindow="-108" yWindow="-108" windowWidth="23256" windowHeight="12576" xr2:uid="{00000000-000D-0000-FFFF-FFFF00000000}"/>
  </bookViews>
  <sheets>
    <sheet name="Marathon" sheetId="1" r:id="rId1"/>
    <sheet name="Statistik" sheetId="3" r:id="rId2"/>
    <sheet name="Børnedistance-Træning" sheetId="4" r:id="rId3"/>
    <sheet name="Ultraløb" sheetId="2" r:id="rId4"/>
  </sheets>
  <definedNames>
    <definedName name="_xlnm._FilterDatabase" localSheetId="0" hidden="1">Marathon!$G$434:$G$441</definedName>
  </definedNames>
  <calcPr calcId="191029"/>
  <pivotCaches>
    <pivotCache cacheId="0" r:id="rId5"/>
    <pivotCache cacheId="1" r:id="rId6"/>
    <pivotCache cacheId="2" r:id="rId7"/>
  </pivotCache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3" i="3" l="1"/>
  <c r="F1143" i="1"/>
  <c r="C177" i="3"/>
  <c r="E30" i="2"/>
  <c r="O80" i="3"/>
  <c r="H1142" i="1"/>
  <c r="H1143" i="1"/>
  <c r="G1143" i="1"/>
  <c r="D25" i="4"/>
  <c r="H57" i="3" l="1"/>
  <c r="I57" i="3" s="1"/>
  <c r="I1143" i="1"/>
  <c r="I83" i="3"/>
  <c r="L28" i="3"/>
  <c r="AM85" i="3"/>
  <c r="V85" i="3"/>
  <c r="W85" i="3"/>
  <c r="X85" i="3"/>
  <c r="Y85" i="3"/>
  <c r="Z85" i="3"/>
  <c r="AA85" i="3"/>
  <c r="AB85" i="3"/>
  <c r="AC85" i="3"/>
  <c r="AD85" i="3"/>
  <c r="AE85" i="3"/>
  <c r="AF85" i="3"/>
  <c r="AG85" i="3"/>
  <c r="AH85" i="3"/>
  <c r="AI85" i="3"/>
  <c r="AJ85" i="3"/>
  <c r="AK85" i="3"/>
  <c r="AL85" i="3"/>
  <c r="AN85" i="3"/>
  <c r="U85" i="3"/>
  <c r="T85" i="3"/>
  <c r="H81" i="3"/>
  <c r="I81" i="3" s="1"/>
  <c r="I1142" i="1"/>
  <c r="I1144" i="1" s="1"/>
  <c r="S67" i="3"/>
  <c r="W67" i="3"/>
  <c r="AA67" i="3"/>
  <c r="AE67" i="3"/>
  <c r="AI68" i="3"/>
  <c r="AU3" i="3"/>
  <c r="AT3" i="3"/>
  <c r="AS3" i="3"/>
  <c r="AR3" i="3"/>
  <c r="AQ3" i="3"/>
  <c r="AP3" i="3"/>
  <c r="AO3" i="3"/>
  <c r="AN3" i="3"/>
  <c r="AM3" i="3"/>
  <c r="AL3" i="3"/>
  <c r="AK3" i="3"/>
  <c r="H79" i="3"/>
  <c r="I79" i="3" s="1"/>
  <c r="H77" i="3"/>
  <c r="I77" i="3" s="1"/>
  <c r="H75" i="3"/>
  <c r="I75" i="3" s="1"/>
  <c r="H73" i="3"/>
  <c r="I73" i="3" s="1"/>
  <c r="H71" i="3"/>
  <c r="I71" i="3" s="1"/>
  <c r="H69" i="3"/>
  <c r="I69" i="3" s="1"/>
  <c r="H67" i="3"/>
  <c r="I67" i="3" s="1"/>
  <c r="H65" i="3"/>
  <c r="I65" i="3" s="1"/>
  <c r="H63" i="3"/>
  <c r="I63" i="3" s="1"/>
  <c r="H61" i="3"/>
  <c r="I61" i="3" s="1"/>
  <c r="H59" i="3"/>
  <c r="I59" i="3" s="1"/>
  <c r="E14" i="2"/>
  <c r="D24" i="4"/>
  <c r="AU51" i="3" l="1"/>
  <c r="AQ55" i="3" l="1"/>
  <c r="Q82" i="3"/>
  <c r="Q83" i="3"/>
  <c r="Q84" i="3"/>
  <c r="Q85" i="3"/>
  <c r="Q86" i="3"/>
  <c r="Q87" i="3"/>
  <c r="Q88" i="3"/>
  <c r="Q89" i="3"/>
  <c r="Q90" i="3"/>
  <c r="Q91" i="3"/>
  <c r="Q92" i="3"/>
  <c r="Q93" i="3"/>
  <c r="Q94" i="3"/>
  <c r="Q95" i="3"/>
  <c r="Q96" i="3"/>
  <c r="Q97" i="3"/>
  <c r="Q98" i="3"/>
  <c r="Q99" i="3"/>
  <c r="Q100" i="3"/>
  <c r="Q101" i="3"/>
  <c r="Q102" i="3"/>
  <c r="Q103" i="3"/>
  <c r="Q104" i="3"/>
  <c r="Q105" i="3"/>
  <c r="Q106" i="3"/>
  <c r="Q107" i="3"/>
  <c r="Q108" i="3"/>
  <c r="Q109" i="3"/>
  <c r="Q110" i="3"/>
  <c r="S70" i="3"/>
  <c r="S69" i="3"/>
  <c r="AH38" i="3"/>
  <c r="AD38" i="3"/>
  <c r="Z38" i="3"/>
  <c r="V38" i="3"/>
  <c r="R38" i="3"/>
  <c r="D5" i="4"/>
  <c r="D6" i="4"/>
  <c r="D7" i="4"/>
  <c r="D4" i="4"/>
  <c r="D12" i="4"/>
  <c r="K19" i="3"/>
  <c r="P264" i="1"/>
  <c r="D15" i="4"/>
  <c r="D73" i="4"/>
  <c r="D72" i="4"/>
  <c r="D23" i="4"/>
  <c r="D71" i="4"/>
  <c r="D70" i="4"/>
  <c r="D69" i="4"/>
  <c r="D68" i="4"/>
  <c r="D67" i="4"/>
  <c r="D65" i="4"/>
  <c r="D66" i="4"/>
  <c r="D64" i="4"/>
  <c r="D63" i="4"/>
  <c r="D62" i="4"/>
  <c r="D61" i="4"/>
  <c r="D60" i="4"/>
  <c r="D59" i="4"/>
  <c r="D58" i="4"/>
  <c r="D57" i="4"/>
  <c r="D56" i="4"/>
  <c r="D55" i="4"/>
  <c r="D53" i="4"/>
  <c r="D54" i="4"/>
  <c r="D52" i="4"/>
  <c r="D51" i="4"/>
  <c r="D50" i="4"/>
  <c r="D49" i="4"/>
  <c r="O53" i="3"/>
  <c r="D48" i="4"/>
  <c r="D47" i="4"/>
  <c r="D46" i="4"/>
  <c r="D45" i="4"/>
  <c r="D44" i="4"/>
  <c r="D43" i="4"/>
  <c r="D42" i="4"/>
  <c r="D41" i="4"/>
  <c r="D40" i="4"/>
  <c r="D39" i="4"/>
  <c r="D38" i="4"/>
  <c r="D37" i="4"/>
  <c r="D36" i="4"/>
  <c r="D35" i="4"/>
  <c r="D34" i="4"/>
  <c r="D22" i="4"/>
  <c r="D33" i="4"/>
  <c r="D32" i="4"/>
  <c r="D31" i="4"/>
  <c r="D30" i="4"/>
  <c r="D29" i="4"/>
  <c r="D21" i="4"/>
  <c r="D20" i="4"/>
  <c r="D19" i="4"/>
  <c r="D18" i="4"/>
  <c r="J26" i="3"/>
  <c r="K23" i="3" s="1"/>
  <c r="D9" i="4"/>
  <c r="D10" i="4"/>
  <c r="D11" i="4"/>
  <c r="D13" i="4"/>
  <c r="D14" i="4"/>
  <c r="D16" i="4"/>
  <c r="D17" i="4"/>
  <c r="D8" i="4"/>
  <c r="K346" i="1"/>
  <c r="Z5" i="3"/>
  <c r="Z6" i="3"/>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4" i="3"/>
  <c r="Z36" i="3"/>
  <c r="K5" i="3"/>
  <c r="K6" i="3"/>
  <c r="K7" i="3"/>
  <c r="K8" i="3"/>
  <c r="K9" i="3"/>
  <c r="K10" i="3"/>
  <c r="K14" i="3"/>
  <c r="K15" i="3"/>
  <c r="K16" i="3"/>
  <c r="K17" i="3"/>
  <c r="K18" i="3"/>
  <c r="P40" i="3"/>
  <c r="N35" i="3"/>
  <c r="O35" i="3"/>
  <c r="P35" i="3"/>
  <c r="Q35" i="3"/>
  <c r="R35" i="3"/>
  <c r="S35" i="3"/>
  <c r="T35" i="3"/>
  <c r="U35" i="3"/>
  <c r="V35" i="3"/>
  <c r="W35" i="3"/>
  <c r="X35" i="3"/>
  <c r="Y35" i="3"/>
  <c r="P39" i="3"/>
  <c r="P52" i="3"/>
  <c r="P46" i="3"/>
  <c r="P45" i="3"/>
  <c r="P44" i="3"/>
  <c r="P43" i="3"/>
  <c r="P42" i="3"/>
  <c r="P41" i="3"/>
  <c r="AC3" i="3" l="1"/>
  <c r="AB3" i="3"/>
  <c r="AD3" i="3"/>
  <c r="P53" i="3"/>
  <c r="O54" i="3" s="1"/>
  <c r="AE3" i="3"/>
  <c r="K20" i="3"/>
  <c r="K21" i="3" s="1"/>
  <c r="S68" i="3"/>
  <c r="Z35" i="3"/>
  <c r="K3" i="3"/>
  <c r="K30" i="3"/>
  <c r="K2" i="3"/>
  <c r="P111" i="3"/>
  <c r="K1" i="3"/>
  <c r="AF3" i="3" l="1"/>
</calcChain>
</file>

<file path=xl/sharedStrings.xml><?xml version="1.0" encoding="utf-8"?>
<sst xmlns="http://schemas.openxmlformats.org/spreadsheetml/2006/main" count="8667" uniqueCount="2458">
  <si>
    <t>Navn:</t>
  </si>
  <si>
    <t>Dato:</t>
  </si>
  <si>
    <t>Tid:</t>
  </si>
  <si>
    <t>København</t>
  </si>
  <si>
    <t>Knuthenborg Safarimarathon</t>
  </si>
  <si>
    <t>Vienna City Marathon</t>
  </si>
  <si>
    <t>Wien</t>
  </si>
  <si>
    <t>Knuthenborg</t>
  </si>
  <si>
    <t>Sædder</t>
  </si>
  <si>
    <t>HC Andersen Marathon</t>
  </si>
  <si>
    <t>Odense</t>
  </si>
  <si>
    <t>Sorø</t>
  </si>
  <si>
    <t>(vinder)</t>
  </si>
  <si>
    <t>Vordingborg</t>
  </si>
  <si>
    <t>Midt-i-marathon</t>
  </si>
  <si>
    <t>Start:</t>
  </si>
  <si>
    <t>Fredskov Marathon #284</t>
  </si>
  <si>
    <t>Næstved</t>
  </si>
  <si>
    <t>Midt-i-marathon - Pandelygten</t>
  </si>
  <si>
    <t>Midt-i-marathon - Fandens fødselsdag</t>
  </si>
  <si>
    <t>Fredskov Marathon #285</t>
  </si>
  <si>
    <t>Brøderup marathon</t>
  </si>
  <si>
    <t>Brøderup</t>
  </si>
  <si>
    <t>Skodsborg marathon - Juleløb</t>
  </si>
  <si>
    <t>Skodsborg</t>
  </si>
  <si>
    <t>Skodsborg marathon - Basic</t>
  </si>
  <si>
    <t>Kalundborg</t>
  </si>
  <si>
    <t>Amager</t>
  </si>
  <si>
    <t>Vanløse</t>
  </si>
  <si>
    <t>Dr. Nielsen Vinterhygge marathon</t>
  </si>
  <si>
    <t>Vejle</t>
  </si>
  <si>
    <t>Fredskov Marathon #287</t>
  </si>
  <si>
    <t>Haslev marathon #9</t>
  </si>
  <si>
    <t>Haslev</t>
  </si>
  <si>
    <t>Brøndby</t>
  </si>
  <si>
    <t>Fredskov Marathon #288</t>
  </si>
  <si>
    <t>(nettotid: 04:30:11)</t>
  </si>
  <si>
    <t>Vestegnsmarathon</t>
  </si>
  <si>
    <t>Ishøj</t>
  </si>
  <si>
    <t>Ringsted</t>
  </si>
  <si>
    <t>Hvidovre</t>
  </si>
  <si>
    <t>Fredskov Marathon #290</t>
  </si>
  <si>
    <t>(nettotid: 03:42:54)</t>
  </si>
  <si>
    <t>Fredskov Marathon #292</t>
  </si>
  <si>
    <t>Frydenlund Motion</t>
  </si>
  <si>
    <t>Langeskov</t>
  </si>
  <si>
    <t>Midt-i-marathon, Lars Jensen #100</t>
  </si>
  <si>
    <t>Fredskov marathon #293 - Annette 43 år</t>
  </si>
  <si>
    <t>Fruens Bøge - Lige Før Forår marathon</t>
  </si>
  <si>
    <t>Fredskov marathon #294</t>
  </si>
  <si>
    <t>Fredskov marathon #295</t>
  </si>
  <si>
    <t>Fredskov marathon #296</t>
  </si>
  <si>
    <t>Fredskov marathon #297</t>
  </si>
  <si>
    <t>Toppen af Nokken/Cannonball marathon</t>
  </si>
  <si>
    <t>Vi løber for mennesker med autisme</t>
  </si>
  <si>
    <t>(social-marathon)</t>
  </si>
  <si>
    <t>Fredskov marathon #298</t>
  </si>
  <si>
    <t>Hedeland</t>
  </si>
  <si>
    <t>Hedelands bjergløb / trailløb</t>
  </si>
  <si>
    <t>Fredskov marathon #299</t>
  </si>
  <si>
    <t>Hamburg</t>
  </si>
  <si>
    <t>Fredskov marathon #300</t>
  </si>
  <si>
    <t>Skodsborg marathon - 'Rød front i wishkey-bæltet'</t>
  </si>
  <si>
    <t>Streetcommander trailmarathon</t>
  </si>
  <si>
    <t>Nr. Vedby</t>
  </si>
  <si>
    <t>Mølle marathon</t>
  </si>
  <si>
    <t>Løve</t>
  </si>
  <si>
    <t>Fredskov marathon #302</t>
  </si>
  <si>
    <t>Fredskov maraton #303</t>
  </si>
  <si>
    <t>Tripple i Kalundborg</t>
  </si>
  <si>
    <t>Tripple i Kalundborg - Ole Bille #100</t>
  </si>
  <si>
    <t>(samlet vinder)</t>
  </si>
  <si>
    <t>Hundige</t>
  </si>
  <si>
    <t>Toppen af Nokken/Cannonball marathon - Kermit fødselsdagsløb</t>
  </si>
  <si>
    <t>Skinnermarathon #65</t>
  </si>
  <si>
    <t>Skinnermarathon #63</t>
  </si>
  <si>
    <t>Ø-marathon #69</t>
  </si>
  <si>
    <t>Ø-marathon #65</t>
  </si>
  <si>
    <t>Ø-marathon, Per Hviid 50 år #60</t>
  </si>
  <si>
    <t>Gåsetårn marathon #13</t>
  </si>
  <si>
    <t>Gåsetårn marathon #14</t>
  </si>
  <si>
    <t>Gåsetårn marathon - fastelavn #16</t>
  </si>
  <si>
    <t>Gåsetårn marathon #17</t>
  </si>
  <si>
    <t>Gåsetårn skærtorsdags marathon #18</t>
  </si>
  <si>
    <t>Gåsetårn marathon #19</t>
  </si>
  <si>
    <t>Sædder Marathon, Maria 30 år #1</t>
  </si>
  <si>
    <t>Sædder Marathon #4</t>
  </si>
  <si>
    <t>Sædder marathon #6</t>
  </si>
  <si>
    <t>Fitnessnation Cannonball Run #2</t>
  </si>
  <si>
    <t>Fitnessnation Cannonball Run #3</t>
  </si>
  <si>
    <t>Fitnessnation Cannonball Run #4</t>
  </si>
  <si>
    <t>Fitnessnation Cannonball Run #5</t>
  </si>
  <si>
    <t>Fitnessnation Cannonball Run #6</t>
  </si>
  <si>
    <t>Fitnessnation Cannonball Run #8</t>
  </si>
  <si>
    <t>Kanonkugle marathon - basic #17</t>
  </si>
  <si>
    <t>Skinnermarathon #66</t>
  </si>
  <si>
    <t>Fitnessnation Cannonball Run #9</t>
  </si>
  <si>
    <t>Fitnessnation Cannonball Run #10</t>
  </si>
  <si>
    <t>Kanonkugle marathon - basic #19</t>
  </si>
  <si>
    <t>Skinnermarathon #68</t>
  </si>
  <si>
    <t>Kanonkugle marathon - basic #20</t>
  </si>
  <si>
    <t>Fitnessnation Cannonball Run #11</t>
  </si>
  <si>
    <t>Skinnermarathon #62</t>
  </si>
  <si>
    <t>Skinnermarathon #69 - Leif Skinnerup #400</t>
  </si>
  <si>
    <t>Løberen Highland Trail - 3000 hm</t>
  </si>
  <si>
    <t>Fitnessnation Cannonball Run #12</t>
  </si>
  <si>
    <t>Skinnermarathon #71</t>
  </si>
  <si>
    <t>Gilleleje</t>
  </si>
  <si>
    <t>Skinnermarathon #72</t>
  </si>
  <si>
    <t>Ø-marathon #71</t>
  </si>
  <si>
    <t>Fitnessnation Cannonball Run #13</t>
  </si>
  <si>
    <t>Skinnermarathon #73</t>
  </si>
  <si>
    <t>Gåsetårn marathon #21 2 års fødselsdag</t>
  </si>
  <si>
    <t>Fitnessnation Cannonball Run - Basic #14</t>
  </si>
  <si>
    <t>Reykjavik</t>
  </si>
  <si>
    <t>Midt-i-marathon, fyraftensløb</t>
  </si>
  <si>
    <t>Fredskov marathon #305</t>
  </si>
  <si>
    <t>Fredskov marathon #306</t>
  </si>
  <si>
    <t>(nettotid: 03:58:50)</t>
  </si>
  <si>
    <t>Rydså "En fødselsdagshilsen til Preben Elkjær" marathon - del 1 af dobbeltmarathon</t>
  </si>
  <si>
    <t>Rydså "Fejring af Cataloniens nationaldag" marathon - del 2 af dobbeltmarathon</t>
  </si>
  <si>
    <t>Værtens mindste broløb, Karrebæksminde-Gavnø-Herlufsholm-Saltø maraton</t>
  </si>
  <si>
    <t>Karrebæksminde</t>
  </si>
  <si>
    <t>Radsted marathon</t>
  </si>
  <si>
    <t>Radsted</t>
  </si>
  <si>
    <t>Fredskov marathon #308</t>
  </si>
  <si>
    <t>Hornbæk</t>
  </si>
  <si>
    <t>Midt-i-marathon #30</t>
  </si>
  <si>
    <t>(Danmarksmester 20-22 år)</t>
  </si>
  <si>
    <t>Fitnessnation Cannonball Run #15</t>
  </si>
  <si>
    <t>(PR - 3. plads)</t>
  </si>
  <si>
    <t>Fitnessnation Cannonball Run #16</t>
  </si>
  <si>
    <t>Fitnessnation Cannonball Run #17</t>
  </si>
  <si>
    <t>Kanonkugle marathon - basic #26</t>
  </si>
  <si>
    <t>KHIF Cannonball #1</t>
  </si>
  <si>
    <t>Kirke-Hyllinge</t>
  </si>
  <si>
    <t>Mølle marathon - Line Kallehauge #100</t>
  </si>
  <si>
    <t>Kanonkugle marathon - basic #27</t>
  </si>
  <si>
    <t>Humør Marathon #1</t>
  </si>
  <si>
    <t>Gåsetårn Marathon #23 - Malene Jeppesen #100</t>
  </si>
  <si>
    <t>Humør Marathon #2</t>
  </si>
  <si>
    <t>Sandved</t>
  </si>
  <si>
    <t>Grønbroløbet - Juleløb</t>
  </si>
  <si>
    <t>Humør Marathon #3</t>
  </si>
  <si>
    <t>Humør Marathon #4</t>
  </si>
  <si>
    <t>Thors marathon #2</t>
  </si>
  <si>
    <t>Slagelse</t>
  </si>
  <si>
    <t>Fredskov marathon #309</t>
  </si>
  <si>
    <t>Gåsetårn marathon #24</t>
  </si>
  <si>
    <t>Humør Marathon #5</t>
  </si>
  <si>
    <t>Humør marathon #6</t>
  </si>
  <si>
    <t>Kanonkugle marathon #29</t>
  </si>
  <si>
    <t>Kanonkugle marathon #30</t>
  </si>
  <si>
    <t>Midt-i-marathon #32</t>
  </si>
  <si>
    <t>Brøderup marathon - Thomas Lønbæk #100</t>
  </si>
  <si>
    <t>Ø-marathon #74</t>
  </si>
  <si>
    <t>(nettotid: 4:06:00)</t>
  </si>
  <si>
    <t>Midt-i-marathon #35</t>
  </si>
  <si>
    <t>Midt-i-marathon #37</t>
  </si>
  <si>
    <t>Kanonkugle marathon #33 - Allan Witt #100</t>
  </si>
  <si>
    <t>Kanonkugle marathon #32</t>
  </si>
  <si>
    <t>Kanonkugle marathon - basic #34</t>
  </si>
  <si>
    <t>Barcelona</t>
  </si>
  <si>
    <t>Juhldal/Bjerrede Marathon #6 - Maria Holtze Kryger #100</t>
  </si>
  <si>
    <t>Bjerrede</t>
  </si>
  <si>
    <t>Midt-i-marathon #43</t>
  </si>
  <si>
    <t>Mølle marathon 1 års fødselsdag</t>
  </si>
  <si>
    <t>Gåsetårn marathon #26 Skærtorsdag</t>
  </si>
  <si>
    <t>5 Tårn Motion - Formandens #100 (Erik Johnsen)</t>
  </si>
  <si>
    <t>Hollufgård Påske Cannonball</t>
  </si>
  <si>
    <t>Fruens Bøge 5 års fødselsdag - Morten Iversen #100 &amp; Ulrik Pihl #400</t>
  </si>
  <si>
    <t>Silkeborg</t>
  </si>
  <si>
    <t>Brøderupløbet</t>
  </si>
  <si>
    <t>Skælskør maraton #4 - St. Bededagsmaraton</t>
  </si>
  <si>
    <t>Skælskør</t>
  </si>
  <si>
    <t>Ø-marathon #75</t>
  </si>
  <si>
    <t>Kanonkugle marathon  #37</t>
  </si>
  <si>
    <t>Copenhagen Marathon #36</t>
  </si>
  <si>
    <t>Copenhagen Marathon #35</t>
  </si>
  <si>
    <t>Copenhagen Marathon #34</t>
  </si>
  <si>
    <t>Copenhagen Marathon #31</t>
  </si>
  <si>
    <t>Hamburg Marathon #30</t>
  </si>
  <si>
    <t>Hamburg Marathon #31</t>
  </si>
  <si>
    <t>Marato Barcelona</t>
  </si>
  <si>
    <t>Kanonkugle marathon #38</t>
  </si>
  <si>
    <t>Humør Marathon #7</t>
  </si>
  <si>
    <t>Humør Marathon #8</t>
  </si>
  <si>
    <t>Humør Marathon #9</t>
  </si>
  <si>
    <t>Humør Marathon #10</t>
  </si>
  <si>
    <t>Skodsborg marathon - 'Der er et yndigt land'</t>
  </si>
  <si>
    <t>Mølle marathon - basic</t>
  </si>
  <si>
    <t>Kanonkugle marathon #39</t>
  </si>
  <si>
    <t>Storebælt Naturmaraton</t>
  </si>
  <si>
    <t>Humør marathon #11</t>
  </si>
  <si>
    <t>Humør marathon #12</t>
  </si>
  <si>
    <t>Skinnermarathon #77</t>
  </si>
  <si>
    <t>Midt-i-marathon #56</t>
  </si>
  <si>
    <t>Humør marathon #13</t>
  </si>
  <si>
    <t>Humør marathon #14</t>
  </si>
  <si>
    <t>Humør marathon #15</t>
  </si>
  <si>
    <t>Toppen af Nokken - Grønlands nationaldag</t>
  </si>
  <si>
    <t>Humør marathon #16 - basic</t>
  </si>
  <si>
    <t>Midt-i-marathon #57</t>
  </si>
  <si>
    <t>Brøderup marathon - Pia Hansson #400</t>
  </si>
  <si>
    <t>Veflinge marathon - Alex Lundahl #500</t>
  </si>
  <si>
    <t>Veflinge</t>
  </si>
  <si>
    <t>Thors marathon #3</t>
  </si>
  <si>
    <t>Triple i Kalundborg</t>
  </si>
  <si>
    <t>Brøderup marathon #52</t>
  </si>
  <si>
    <t>Mølle marathon - Peter Precht #100</t>
  </si>
  <si>
    <t>Skinnermarathon #93 - Johnny Wøldike #200</t>
  </si>
  <si>
    <t>Lundby</t>
  </si>
  <si>
    <t>Ø-marathon #76 på tur</t>
  </si>
  <si>
    <t>Midt-i-marathon #60</t>
  </si>
  <si>
    <t>Midt-i-marathon #59</t>
  </si>
  <si>
    <t>Midt-i-marathon #61 - Hos Balshøj</t>
  </si>
  <si>
    <t>Midt-i-marathon #62</t>
  </si>
  <si>
    <t>Humør marathon #17</t>
  </si>
  <si>
    <t>Humør marathon #18 - basic</t>
  </si>
  <si>
    <t>Humør marathon #19</t>
  </si>
  <si>
    <t>Humør marathon #20 - basic</t>
  </si>
  <si>
    <t>Gåsetårn fødselsdagsmarathon (3 år) #29</t>
  </si>
  <si>
    <t>Skinnermarathon #81 - Ydalina #100</t>
  </si>
  <si>
    <t>Hornbæk marathon #12</t>
  </si>
  <si>
    <t>Hornbæk marathon #10</t>
  </si>
  <si>
    <t>Hornbæk marathon #9 - Palle Mandrup #100</t>
  </si>
  <si>
    <t>Grønbroløbet - Sommerløbet</t>
  </si>
  <si>
    <t>Grønbroløbet - Efterårsløbet</t>
  </si>
  <si>
    <t>Midt-i-marathon #63 - Hans Christian Jensen #100</t>
  </si>
  <si>
    <t>Humør marathon #22</t>
  </si>
  <si>
    <t>Humør marathon #24</t>
  </si>
  <si>
    <t>Humør marathon #23</t>
  </si>
  <si>
    <t>Rydså marathon "Os der ikke løber Berlin"</t>
  </si>
  <si>
    <t>Hollufgård Cannonball - Ella Lissner #100</t>
  </si>
  <si>
    <t>Kanonkugle marathon #51</t>
  </si>
  <si>
    <t xml:space="preserve"> =</t>
  </si>
  <si>
    <t>Bremen</t>
  </si>
  <si>
    <t>Bluefield City, Virginia</t>
  </si>
  <si>
    <t>Bluefield City, West Virginia</t>
  </si>
  <si>
    <t>Appalachian Series 2016 Day 1 - VA</t>
  </si>
  <si>
    <t>Appalachian Series 2016 Day 2 - WV</t>
  </si>
  <si>
    <t>Appalachian Series 2016 Day 3 - TN</t>
  </si>
  <si>
    <t>Bristol, Tennessee</t>
  </si>
  <si>
    <t>Appalachian Series 2016 Day 4 - NC</t>
  </si>
  <si>
    <t>Appalachian Series 2016 Day 5 - SC</t>
  </si>
  <si>
    <t>Seneca, South Carolina</t>
  </si>
  <si>
    <t>Appalachian Series 2016 Day 6 - GE</t>
  </si>
  <si>
    <t>Dalton, Georgia</t>
  </si>
  <si>
    <t>Appalachian Series 2016 Day 7 - AL</t>
  </si>
  <si>
    <t>Guntersville, Alabama</t>
  </si>
  <si>
    <t>Middelaldercenteret, Nykøbing Falster</t>
  </si>
  <si>
    <t>Gåsetårn marathon #30 - Jon Holm Hansen #200</t>
  </si>
  <si>
    <t>Kanonkugle marathon #53</t>
  </si>
  <si>
    <t>Kanonkugle marathon #54</t>
  </si>
  <si>
    <t>Rørvig</t>
  </si>
  <si>
    <t>Rydså dobbeltmarathon - fordi vi kan 1</t>
  </si>
  <si>
    <t>Rydså dobbeltmarathon - fordi vi kan 2</t>
  </si>
  <si>
    <t>Humør marathon #25 - Skiften til vintertid</t>
  </si>
  <si>
    <t>Haslev marathon #11</t>
  </si>
  <si>
    <t>KHIF Cannonball #5</t>
  </si>
  <si>
    <t>Kanonkugle marathon #57</t>
  </si>
  <si>
    <t>Kanonkugle marathon #55</t>
  </si>
  <si>
    <t>Kanonkugle marathon #58</t>
  </si>
  <si>
    <t>Haslev marathon #12</t>
  </si>
  <si>
    <t>Midt-i-marathon #68</t>
  </si>
  <si>
    <t>Humør marathon #26</t>
  </si>
  <si>
    <t>Humør marathon #27</t>
  </si>
  <si>
    <t>Humør marathon #28</t>
  </si>
  <si>
    <t>Gåsetårn marathon #31</t>
  </si>
  <si>
    <t>Midt-i-marathon #69</t>
  </si>
  <si>
    <t>Sportigan-Slagelse Løbet</t>
  </si>
  <si>
    <t>Ø-marathon #78</t>
  </si>
  <si>
    <t>Kanonkugle marathon #62</t>
  </si>
  <si>
    <t>Midt-i-marathon #70 - Hos Balshøj</t>
  </si>
  <si>
    <t>Kanonkugle marathon #65 - Peter Seider #300</t>
  </si>
  <si>
    <t>Fredskov marathon #313</t>
  </si>
  <si>
    <t>Gåsetårn julemarathon #32</t>
  </si>
  <si>
    <t>Kanonkugle marathon #66</t>
  </si>
  <si>
    <t>(netto: 3:18:14)</t>
  </si>
  <si>
    <t>Midt-i-marathon #71 - Pernille Björklund #100</t>
  </si>
  <si>
    <t>Humør marathon #29 - Johanna Gren #100</t>
  </si>
  <si>
    <t>Humør marathon #30</t>
  </si>
  <si>
    <t>Humør marathon #31</t>
  </si>
  <si>
    <t>2 på 2 dage</t>
  </si>
  <si>
    <t>3 på 3 dage</t>
  </si>
  <si>
    <t>4 på 4 dage</t>
  </si>
  <si>
    <t>5 på 5 dage</t>
  </si>
  <si>
    <t>6 på 6 dage</t>
  </si>
  <si>
    <t>7 på 7 dage</t>
  </si>
  <si>
    <t>8 på 8 dage</t>
  </si>
  <si>
    <t>9 på 9 dage</t>
  </si>
  <si>
    <t>10 på 10 dage</t>
  </si>
  <si>
    <t>2 på 1 dag</t>
  </si>
  <si>
    <t>3 på 1 dag</t>
  </si>
  <si>
    <t>4 på 1 dag</t>
  </si>
  <si>
    <t>4 på 2 dage</t>
  </si>
  <si>
    <t>Midt-i-marathon #72</t>
  </si>
  <si>
    <t>Birkerød</t>
  </si>
  <si>
    <t>Succes marathon</t>
  </si>
  <si>
    <t>Midt-i-marathon #73</t>
  </si>
  <si>
    <t>Vedel marathon #1 - Claus Blaabjerg #100</t>
  </si>
  <si>
    <t>Kirke Helsinge</t>
  </si>
  <si>
    <t>Næver Run marathon #1</t>
  </si>
  <si>
    <t>Frederikssund</t>
  </si>
  <si>
    <t>3600 Marathon #14</t>
  </si>
  <si>
    <t>Midt-i-marathon #74</t>
  </si>
  <si>
    <t>Humør marathon #35</t>
  </si>
  <si>
    <t>Humør marathon #36</t>
  </si>
  <si>
    <t>Næver Run marathon #2</t>
  </si>
  <si>
    <t>Gåsetårn vinterferie marathon #34</t>
  </si>
  <si>
    <t>Vestvoldsmarathon #18</t>
  </si>
  <si>
    <t>Vestvoldsmarathon #13</t>
  </si>
  <si>
    <t>Vestvoldsmarathon #14</t>
  </si>
  <si>
    <t>Næver Run marathon #3</t>
  </si>
  <si>
    <t>Midt-i-marathon #75 - Michael Jensen #200</t>
  </si>
  <si>
    <t>Midt-i-marathon #76</t>
  </si>
  <si>
    <t>Humør marathon #39</t>
  </si>
  <si>
    <t>Humør marathon #40</t>
  </si>
  <si>
    <t>Humør marathon #41</t>
  </si>
  <si>
    <t>Næver Run marathon #4</t>
  </si>
  <si>
    <t>Fredskov Marathon #286 - Preben Damsgaard #100</t>
  </si>
  <si>
    <t>Gåsetårn marathon #35</t>
  </si>
  <si>
    <t>Midt-i-marathon #77 - Pia Hansson #500</t>
  </si>
  <si>
    <t>Fredskov marathon #314</t>
  </si>
  <si>
    <t>(Nettotid: 03:49:44)</t>
  </si>
  <si>
    <t>Sydkystløbet forår</t>
  </si>
  <si>
    <t>Greve</t>
  </si>
  <si>
    <t>Sydkystløbet efterår</t>
  </si>
  <si>
    <t>Kanonkugle marathon #77</t>
  </si>
  <si>
    <t>(nettotid: 04:02:05)</t>
  </si>
  <si>
    <t>Ø-marathon #79</t>
  </si>
  <si>
    <t>KHIF Cannonball #6</t>
  </si>
  <si>
    <t>Midt-i-marathon #78</t>
  </si>
  <si>
    <t>Kokkedal</t>
  </si>
  <si>
    <t>Hoka One One Time to fly marathon</t>
  </si>
  <si>
    <t>Kanonkugle marathon #79</t>
  </si>
  <si>
    <t>Winnsboro, Louisiana</t>
  </si>
  <si>
    <t>Riverboat Series 2018 Day 1 - LA</t>
  </si>
  <si>
    <t>Riverboat Series 2018 Day 2 - AR</t>
  </si>
  <si>
    <t>Riverboat Series 2018 Day 3 - MS</t>
  </si>
  <si>
    <t>Lake Village (Lake Chicot State Park), Arkansas</t>
  </si>
  <si>
    <t>Hollandale (Leroy Percy State Park), Mississippi</t>
  </si>
  <si>
    <t>Millington (Meeman-Shelby State Park), Tennessee</t>
  </si>
  <si>
    <t>Riverboet Series 2018 Day 6 - MO</t>
  </si>
  <si>
    <t>Cape Girardeau, Missouri</t>
  </si>
  <si>
    <t>Columbus, Kentucky</t>
  </si>
  <si>
    <t>Riverboat Series 2018 Day 5 - KY</t>
  </si>
  <si>
    <t>Riverboat Series 2018 Day 7 - IL</t>
  </si>
  <si>
    <t>Vienna, Illinois</t>
  </si>
  <si>
    <t>Hamburg marathon #32</t>
  </si>
  <si>
    <t>Midt-i-marathon #80 - Hos Balshøj, mad og motion</t>
  </si>
  <si>
    <t>Kanonkugle marathon #81</t>
  </si>
  <si>
    <t>Sakskøbing</t>
  </si>
  <si>
    <t>Prag Marathon</t>
  </si>
  <si>
    <t>Prag</t>
  </si>
  <si>
    <t>Humør marathon #43</t>
  </si>
  <si>
    <t>Haraldsted Sø</t>
  </si>
  <si>
    <t>Midt-i-marathon #81</t>
  </si>
  <si>
    <t>Slotsvoldsmarathon</t>
  </si>
  <si>
    <t>Nyborg</t>
  </si>
  <si>
    <t>Næver Run marathon #7</t>
  </si>
  <si>
    <t>Reykjavik Marathon #32</t>
  </si>
  <si>
    <t>Kanonkugle marathon #48</t>
  </si>
  <si>
    <t>Kanonkugle marathon #49</t>
  </si>
  <si>
    <t>5 Tårns Motion - Adventsmarathon</t>
  </si>
  <si>
    <t>Nummer</t>
  </si>
  <si>
    <t>Navn</t>
  </si>
  <si>
    <t>Antal gennemførte</t>
  </si>
  <si>
    <t>Copenhagen Marathon</t>
  </si>
  <si>
    <t>Sædder Marathon</t>
  </si>
  <si>
    <t>Sydkystløbet</t>
  </si>
  <si>
    <t>Gåsetårn Marathon</t>
  </si>
  <si>
    <t>Brøderup Marathon</t>
  </si>
  <si>
    <t>Skodsborg Marathon</t>
  </si>
  <si>
    <t>5 Tårns Motion Marathon</t>
  </si>
  <si>
    <t>Ø-marathon</t>
  </si>
  <si>
    <t>Damhus Cannonball Marathon</t>
  </si>
  <si>
    <t>Dr. Nielsen Vinterhygge Marathon</t>
  </si>
  <si>
    <t>Haslev Marathon</t>
  </si>
  <si>
    <t>Vestvoldsmarathon</t>
  </si>
  <si>
    <t>Fruens Bøge Marathon</t>
  </si>
  <si>
    <t>Toppen af Nokken</t>
  </si>
  <si>
    <t>Hamburg Marathon</t>
  </si>
  <si>
    <t>Streetcommander Trailmarathon (Nr. Vedby grusgrav)</t>
  </si>
  <si>
    <t>Skinnermarathon</t>
  </si>
  <si>
    <t>Reykjavik Marathon</t>
  </si>
  <si>
    <t>Rydså Marathon</t>
  </si>
  <si>
    <t>Værtens mindste broløb</t>
  </si>
  <si>
    <t>Radsted Marathon</t>
  </si>
  <si>
    <t>Hornbæk Marathon</t>
  </si>
  <si>
    <t>Grønbroløbet</t>
  </si>
  <si>
    <t>Thors Marathon</t>
  </si>
  <si>
    <t>Barcelona Marathon</t>
  </si>
  <si>
    <t>Juhldal/Bjerrede Marathon</t>
  </si>
  <si>
    <t>Hollufgård Cannonball</t>
  </si>
  <si>
    <t>Skælskør Marathon</t>
  </si>
  <si>
    <t>Storebælt Naturmarathon</t>
  </si>
  <si>
    <t>Veflinge Marathon</t>
  </si>
  <si>
    <t>Bremen Marathon</t>
  </si>
  <si>
    <t>Vedel Marathon</t>
  </si>
  <si>
    <t>Næver Run Marathon</t>
  </si>
  <si>
    <t>3600 Marathon</t>
  </si>
  <si>
    <t>Humør Marathon (Fitnessnation Cannonball Run)</t>
  </si>
  <si>
    <t>Total:</t>
  </si>
  <si>
    <t>Humør marathon #45</t>
  </si>
  <si>
    <t>Humør marathon #46</t>
  </si>
  <si>
    <t>Humør marathon #47</t>
  </si>
  <si>
    <t>Hr. og Fru Fischers Marathon</t>
  </si>
  <si>
    <t>Værløse (Søndersø)</t>
  </si>
  <si>
    <t>Hobro</t>
  </si>
  <si>
    <t>Himmelbjerget, Ry</t>
  </si>
  <si>
    <t>Middelfart</t>
  </si>
  <si>
    <t>Marathon Danmark - Region Sjælland</t>
  </si>
  <si>
    <t>Marathon Danmark - Region Syddanmark</t>
  </si>
  <si>
    <t>Marathon Danmark - Region Midtjylland</t>
  </si>
  <si>
    <t>Marathon Danmark - Region Nordjylland</t>
  </si>
  <si>
    <t>Mainly Marathons*</t>
  </si>
  <si>
    <t>Marathon Danmark - Regionsløb*</t>
  </si>
  <si>
    <t>*Mainly Marathons (stater)</t>
  </si>
  <si>
    <t>VA, VW, TN (2), NC, SC, GE, AL, LA, AR, MS, KY, MO, IL</t>
  </si>
  <si>
    <t>Kanonkugle Marathon</t>
  </si>
  <si>
    <t>Kanonkugle marathon #88</t>
  </si>
  <si>
    <t>Kanonkugle marathon #89</t>
  </si>
  <si>
    <t>KHIF Cannonball #7</t>
  </si>
  <si>
    <t>Sub4</t>
  </si>
  <si>
    <t>Sub3:30</t>
  </si>
  <si>
    <t>Løb i tidsrum:</t>
  </si>
  <si>
    <t>06:00:00 - 11:59:59</t>
  </si>
  <si>
    <t>12:00:00 - 17:59:59</t>
  </si>
  <si>
    <t>18:00:00 - 23:59:59</t>
  </si>
  <si>
    <t>00:00:00 - 05:59:59</t>
  </si>
  <si>
    <t>Hvalsø</t>
  </si>
  <si>
    <t>Hvalsø Cannonball</t>
  </si>
  <si>
    <t>Humør marathon #49</t>
  </si>
  <si>
    <t>Humør marathon #50</t>
  </si>
  <si>
    <t>Humør marathon #51</t>
  </si>
  <si>
    <t>Humør marathon #52</t>
  </si>
  <si>
    <t>Humør marathon #54</t>
  </si>
  <si>
    <t>Humør marathon #55</t>
  </si>
  <si>
    <t>Humør marathon #57</t>
  </si>
  <si>
    <t>Humør marathon #58</t>
  </si>
  <si>
    <t>Humør marathon #59</t>
  </si>
  <si>
    <t>Humør marathon #61</t>
  </si>
  <si>
    <t>Humør marathon #62</t>
  </si>
  <si>
    <t>Humør marathon #63</t>
  </si>
  <si>
    <t>Humør marathon #64</t>
  </si>
  <si>
    <t>Humør marathon #65</t>
  </si>
  <si>
    <t>Humør marathon #66</t>
  </si>
  <si>
    <t>Humør marathon #67</t>
  </si>
  <si>
    <t>20 på 10 dage</t>
  </si>
  <si>
    <t>Samlet tid = 95:25:29</t>
  </si>
  <si>
    <t>Gns./Marathon = 4:46:16</t>
  </si>
  <si>
    <t>Hoka One One Time to fly Marathon (Kokkedal)</t>
  </si>
  <si>
    <t>Vestvoldsmarathon #21</t>
  </si>
  <si>
    <t>Vedel marathon #3</t>
  </si>
  <si>
    <t>Fruens Bøge Marathon - Ricky Andersen #200</t>
  </si>
  <si>
    <t>Blokhus Marathon</t>
  </si>
  <si>
    <t>Blokhus</t>
  </si>
  <si>
    <t>År</t>
  </si>
  <si>
    <t>maj</t>
  </si>
  <si>
    <t>august</t>
  </si>
  <si>
    <t>juli</t>
  </si>
  <si>
    <t>september</t>
  </si>
  <si>
    <t>oktober</t>
  </si>
  <si>
    <t>november</t>
  </si>
  <si>
    <t>december</t>
  </si>
  <si>
    <t>januar</t>
  </si>
  <si>
    <t>februar</t>
  </si>
  <si>
    <t>marts</t>
  </si>
  <si>
    <t>april</t>
  </si>
  <si>
    <t>juni</t>
  </si>
  <si>
    <t>Dag</t>
  </si>
  <si>
    <t>Måned</t>
  </si>
  <si>
    <t>Skinnermarathon #107</t>
  </si>
  <si>
    <t>lørdag</t>
  </si>
  <si>
    <t>søndag</t>
  </si>
  <si>
    <t>torsdag</t>
  </si>
  <si>
    <t>fredag</t>
  </si>
  <si>
    <t>onsdag</t>
  </si>
  <si>
    <t>tirsdag</t>
  </si>
  <si>
    <t>mandag</t>
  </si>
  <si>
    <t>Ugedag</t>
  </si>
  <si>
    <t>Samsø Marathon</t>
  </si>
  <si>
    <t>Tranebjerg</t>
  </si>
  <si>
    <t>Midt-i-marathon #83, Parnas</t>
  </si>
  <si>
    <t>Nr.</t>
  </si>
  <si>
    <t>Sted</t>
  </si>
  <si>
    <t>Dato</t>
  </si>
  <si>
    <t>Tid</t>
  </si>
  <si>
    <t>Ringkøbing</t>
  </si>
  <si>
    <t>26. august 2017</t>
  </si>
  <si>
    <t>Ultraløbet Ringkøbing Fjord Rundt</t>
  </si>
  <si>
    <t>Helsingborg</t>
  </si>
  <si>
    <t>Helsingborg Marathon</t>
  </si>
  <si>
    <t>Fanø Marathon</t>
  </si>
  <si>
    <t>Fanø</t>
  </si>
  <si>
    <t>Haslev marathon #13 - Ole's 50 års fødselsdag</t>
  </si>
  <si>
    <t>Ø-marathon - Carsten Dahl #200</t>
  </si>
  <si>
    <t>Marathon PopUp</t>
  </si>
  <si>
    <t>Marathon PopUp #2</t>
  </si>
  <si>
    <t>Frederiksberg Marathon - 60/400 (Carsten Jensen 60 år, 400 marathons)</t>
  </si>
  <si>
    <t>Frederiksberg</t>
  </si>
  <si>
    <t>Frederiksberg Marathon</t>
  </si>
  <si>
    <t>Fitnessnation Cannonball Run #1 - 20 års fødselsdag</t>
  </si>
  <si>
    <t>Brøderup marathon - Bouchra #100 &amp; Henning Baginski #200</t>
  </si>
  <si>
    <t>Kanonkugle marathon #12 - lige ved og næsten marathon</t>
  </si>
  <si>
    <t>Kanonkugle marathon #11</t>
  </si>
  <si>
    <t>Kanonkugle marathon #15 - basic</t>
  </si>
  <si>
    <t>Kanonkugle marathon #13 - basic</t>
  </si>
  <si>
    <t>Kanonkugle marathon #16 - basic</t>
  </si>
  <si>
    <t>Midt-i-marathon - Michael Jensen #100</t>
  </si>
  <si>
    <t>Fitnessnation Cannonball Run #7 - Davids #100</t>
  </si>
  <si>
    <t>Midt-i-marathon #55 - Bouchra #200</t>
  </si>
  <si>
    <t>Kanonkugle marathon #102</t>
  </si>
  <si>
    <t>Humør marathon #69 - på tur til Tuse Næs</t>
  </si>
  <si>
    <t>Udby</t>
  </si>
  <si>
    <t>Humør marathon #70 - basic</t>
  </si>
  <si>
    <t>Gåsetårn marathon #42</t>
  </si>
  <si>
    <t>Neder Vindinge</t>
  </si>
  <si>
    <t>Humør marathon #71 - basic</t>
  </si>
  <si>
    <t>Vedel marathon #4 - Efterår</t>
  </si>
  <si>
    <t>Korsør</t>
  </si>
  <si>
    <t>Trivsel 24/7 Marathon</t>
  </si>
  <si>
    <t>Trivsel 24/7 Marathon #2</t>
  </si>
  <si>
    <t>Humør Marathon #72</t>
  </si>
  <si>
    <t>Växjö Marathon</t>
  </si>
  <si>
    <t>Växjö</t>
  </si>
  <si>
    <t>Humør marathon #73</t>
  </si>
  <si>
    <t>Sandflugtsløbet</t>
  </si>
  <si>
    <t>Avedøre Værket</t>
  </si>
  <si>
    <t>Marathon PopUp #4</t>
  </si>
  <si>
    <t>Humør marathon #74</t>
  </si>
  <si>
    <t>Humør marathon #75</t>
  </si>
  <si>
    <t>Humør marathon #76</t>
  </si>
  <si>
    <t>Næver Run Marathon #11</t>
  </si>
  <si>
    <t>Humør marathon #77 - på tur til Hareskoven, Klaus Johansen #100</t>
  </si>
  <si>
    <t>Humør marathon #78 - basic</t>
  </si>
  <si>
    <t>Vognsbølparkens Marathon</t>
  </si>
  <si>
    <t>Esbjerg</t>
  </si>
  <si>
    <t>Hollufgård champagne marathon</t>
  </si>
  <si>
    <t>Vognsbølparkens Marathon #22 - Lone Friis #100, Klub100 GF</t>
  </si>
  <si>
    <t>Humør marathon #79</t>
  </si>
  <si>
    <t>Humør marathon #80</t>
  </si>
  <si>
    <t>Sportigan-Slagelse Løbet - Ove Pedersen #200 &amp; Peter Møllebro #400</t>
  </si>
  <si>
    <t>Næver Run Marathon #12 - Mette Dideriksen #100</t>
  </si>
  <si>
    <t>Humør marathon #81 - basic</t>
  </si>
  <si>
    <t>Bornholms Cannonball Marathon</t>
  </si>
  <si>
    <t>Bornholms Cannonball Marathon - Hasse #100</t>
  </si>
  <si>
    <t>Dueodde</t>
  </si>
  <si>
    <t>Frederiksberg Marathon - Rummelighedsmarathon</t>
  </si>
  <si>
    <t>Fredskov marathon #316 - Juleløb</t>
  </si>
  <si>
    <t>Gåsetårn marathon #44 - Julemarathon</t>
  </si>
  <si>
    <t>(Netto: 3:43:33)</t>
  </si>
  <si>
    <t>Vestvoldsmarathon #22</t>
  </si>
  <si>
    <t>By:</t>
  </si>
  <si>
    <t>Adresse:</t>
  </si>
  <si>
    <t>Lokesvej 6</t>
  </si>
  <si>
    <t>Musvågevej 3</t>
  </si>
  <si>
    <t>Sydhavnsvej 80</t>
  </si>
  <si>
    <t>Brøndbyskoven</t>
  </si>
  <si>
    <t>Zahlesvej 4</t>
  </si>
  <si>
    <t>Ketteholm 101</t>
  </si>
  <si>
    <t>Knuthenborg Safaripark</t>
  </si>
  <si>
    <t>Moltkesvej 60</t>
  </si>
  <si>
    <t>Rugvænget 12b</t>
  </si>
  <si>
    <t>Sofiedalsvej 8</t>
  </si>
  <si>
    <t>Korsevænget 31</t>
  </si>
  <si>
    <t>Haraldsted Sø, Vest Dæmningen</t>
  </si>
  <si>
    <t>Humør marathon #44 - Johan Melin #300</t>
  </si>
  <si>
    <t>Brøndbyøster</t>
  </si>
  <si>
    <t>Dalbyvej 22, 4281 Gørlev</t>
  </si>
  <si>
    <t>Harevænget 46</t>
  </si>
  <si>
    <t>Sæddervej 26</t>
  </si>
  <si>
    <t>Hyltebjerg Allé</t>
  </si>
  <si>
    <t>Amager Strandvej 285</t>
  </si>
  <si>
    <t>Lærkevej 6</t>
  </si>
  <si>
    <t>Erik Bøghs Sti i Fruens Bøge</t>
  </si>
  <si>
    <t>Ishøj Idrætscenter, Vejledalen 17</t>
  </si>
  <si>
    <t>DGI Huset, Willy Sørensens Plads 5</t>
  </si>
  <si>
    <t>Vibeengskolen, Vibeeng Allé</t>
  </si>
  <si>
    <t>Skodsborg Strandvej 139</t>
  </si>
  <si>
    <t>Østersvej 1a</t>
  </si>
  <si>
    <t>Soldraget 10</t>
  </si>
  <si>
    <t>Bøstrupvej 7</t>
  </si>
  <si>
    <t>Kammasvej 3</t>
  </si>
  <si>
    <t>Telegrafvej</t>
  </si>
  <si>
    <t>Stillingevej 88</t>
  </si>
  <si>
    <t>Vandtårnet, Dronningens Bastion</t>
  </si>
  <si>
    <t>Stationsvej 14</t>
  </si>
  <si>
    <t>Gardehusarkasernen, Charlottedal Allé 4</t>
  </si>
  <si>
    <t>Hundige Havnevej</t>
  </si>
  <si>
    <t>Langgade</t>
  </si>
  <si>
    <t>Grønbrovej 1</t>
  </si>
  <si>
    <t>Lundemarken 64c</t>
  </si>
  <si>
    <t>Skandrups Allé 18</t>
  </si>
  <si>
    <t>Bjørnemosevej 223, Odense S</t>
  </si>
  <si>
    <t>Rødemosevej 9</t>
  </si>
  <si>
    <t>Karlshøj 40, Brøderup Efterskole</t>
  </si>
  <si>
    <t>Spegerborgvej 11b</t>
  </si>
  <si>
    <t>Nytorv</t>
  </si>
  <si>
    <t>Slagelse (Korsør, Skælskør)</t>
  </si>
  <si>
    <t>Artillerivej / Ved Slusen</t>
  </si>
  <si>
    <t>Torvet 9</t>
  </si>
  <si>
    <t>Udbyvej 57</t>
  </si>
  <si>
    <t>Jernholmen/Kystholmen</t>
  </si>
  <si>
    <t>Gl. Vardevej (Vognsbølparken)</t>
  </si>
  <si>
    <t>Kalundborgvej 39</t>
  </si>
  <si>
    <t>Spangsvej 126d, 5210 Odense NV</t>
  </si>
  <si>
    <t>Gransagervej 21, 5210 Odense NV</t>
  </si>
  <si>
    <t>Fredtoftevej 17</t>
  </si>
  <si>
    <t>Næstvedvej 37</t>
  </si>
  <si>
    <t>Smedeparken 1, Frederiksberghallen</t>
  </si>
  <si>
    <t>Herlufsholm Allé 233, Herlufsholm Svømmehal</t>
  </si>
  <si>
    <t>Parnasvej 21</t>
  </si>
  <si>
    <t>Munkegårdsvejen 10, Dueodde, 3730 Nexø</t>
  </si>
  <si>
    <t>Fanø Hallen, Stadionvej 11, Nordby</t>
  </si>
  <si>
    <t>Ballerupvej 75</t>
  </si>
  <si>
    <t>Ejlstrupvej 162, Haraldsted Sø, Vest Dæmningen</t>
  </si>
  <si>
    <t>Kongebrovej 63</t>
  </si>
  <si>
    <t>Johannes Ewalds Vej 21</t>
  </si>
  <si>
    <t>Lindebjerg 38-40, Veflingehallen</t>
  </si>
  <si>
    <t>Bankevejen 1</t>
  </si>
  <si>
    <t>Enø Kystvej</t>
  </si>
  <si>
    <t>Østerbyvej 8, 4990 Sakskøbing</t>
  </si>
  <si>
    <t>Nr. Vedbyvej, 4840 Nørre Alslev (Nr. Vedby Grusgrav)</t>
  </si>
  <si>
    <t>Frydenlundvej 4</t>
  </si>
  <si>
    <t>Stadion Allé 13, Munkesø Stadion</t>
  </si>
  <si>
    <t>Hr. og Fru Fischer Marathon - Jakob Fischer #100</t>
  </si>
  <si>
    <t>Tinkerup Strandvej 32</t>
  </si>
  <si>
    <t>Vognsbølparkens Marathon #23 - Christian Eliasen #100</t>
  </si>
  <si>
    <t>Gåsetårn marathon #45 - Nytårsløb</t>
  </si>
  <si>
    <t>Humør marathon #82 - basic</t>
  </si>
  <si>
    <t>Januar</t>
  </si>
  <si>
    <t>Februar</t>
  </si>
  <si>
    <t>Marts</t>
  </si>
  <si>
    <t>April</t>
  </si>
  <si>
    <t>Maj</t>
  </si>
  <si>
    <t>Juni</t>
  </si>
  <si>
    <t>Juli</t>
  </si>
  <si>
    <t>August</t>
  </si>
  <si>
    <t>September</t>
  </si>
  <si>
    <t>Oktober</t>
  </si>
  <si>
    <t>November</t>
  </si>
  <si>
    <t>December</t>
  </si>
  <si>
    <t>Sum</t>
  </si>
  <si>
    <t>Vedel marathon #5 - vinter</t>
  </si>
  <si>
    <t>Kitt Krogh Marathon #2</t>
  </si>
  <si>
    <t>Vemmelev</t>
  </si>
  <si>
    <t>Mærskvejen 5, Vemmelev</t>
  </si>
  <si>
    <t>Kitt Krogh Marathon</t>
  </si>
  <si>
    <t>Humør marathon #83 - basic</t>
  </si>
  <si>
    <t>Humør marathon #84 - basic</t>
  </si>
  <si>
    <t>Juhldal/Bjerrede #10</t>
  </si>
  <si>
    <t>Nedre Strandvej 75</t>
  </si>
  <si>
    <t>Humør marathon #85</t>
  </si>
  <si>
    <t>Humør marathon #86 - Lise Friis #300</t>
  </si>
  <si>
    <t>Humør marathon #87 - Peter Precht #200 &amp; Adam Dickmeiss #100</t>
  </si>
  <si>
    <t>Holstebro</t>
  </si>
  <si>
    <t>Holstebro Bymarathon</t>
  </si>
  <si>
    <t>Nørreportcenteret</t>
  </si>
  <si>
    <t>Jurassic Coast Challenge - Day 1</t>
  </si>
  <si>
    <t>Jurassic Coast Challenge - Day 2</t>
  </si>
  <si>
    <t>Jurassic Coast Challenge - Day 3</t>
  </si>
  <si>
    <t>KHIF Cannonball - Jesper Saksun #100</t>
  </si>
  <si>
    <t>Kirke Hyllinge</t>
  </si>
  <si>
    <t>Kongevejen 464</t>
  </si>
  <si>
    <t>Holte</t>
  </si>
  <si>
    <t>Gåsetårn marathon #47</t>
  </si>
  <si>
    <t>Greve Stadion</t>
  </si>
  <si>
    <t>Fredskov marathon #317 - Annette Fredskov 45 år</t>
  </si>
  <si>
    <t>Jurassic Coast Challenge</t>
  </si>
  <si>
    <t>Weymouth and Portland National Sailing Academy Center</t>
  </si>
  <si>
    <t>Osprey Quay, Portland, England</t>
  </si>
  <si>
    <t>Gåsetårn marathon #48 - Ole Mortensen #100</t>
  </si>
  <si>
    <t>Ved Slusen 2</t>
  </si>
  <si>
    <t>Marathon PopUp #14 - Påske Triple</t>
  </si>
  <si>
    <t>Gl. Landevej 23 (P-plads)</t>
  </si>
  <si>
    <t>Albertslund (Herstedøster)</t>
  </si>
  <si>
    <t>Marathon PopUp #16 - Påske Triple</t>
  </si>
  <si>
    <t>Værløse</t>
  </si>
  <si>
    <t>Flyvestation Værløse</t>
  </si>
  <si>
    <t>(stadion)</t>
  </si>
  <si>
    <t>Brøderup marathon - Dublet løbet</t>
  </si>
  <si>
    <t>Omg.:</t>
  </si>
  <si>
    <t>1 løb</t>
  </si>
  <si>
    <t>2 løb</t>
  </si>
  <si>
    <t>3 løb</t>
  </si>
  <si>
    <t>4 løb</t>
  </si>
  <si>
    <t>5 løb</t>
  </si>
  <si>
    <t>6 løb</t>
  </si>
  <si>
    <t>7 løb</t>
  </si>
  <si>
    <t>8 løb</t>
  </si>
  <si>
    <t>9 løb</t>
  </si>
  <si>
    <t>10 løb</t>
  </si>
  <si>
    <t>11 løb</t>
  </si>
  <si>
    <t>12 løb</t>
  </si>
  <si>
    <t>13 løb</t>
  </si>
  <si>
    <t>14 løb</t>
  </si>
  <si>
    <t>Antal løb på én uge (man-søndag):</t>
  </si>
  <si>
    <t>Humør marathon #88 - Zamel Zhaian #100</t>
  </si>
  <si>
    <t>Pistoria Marathon</t>
  </si>
  <si>
    <t>Møllevej 1, Odense S</t>
  </si>
  <si>
    <t>Skt. Klemens</t>
  </si>
  <si>
    <t>Vestvoldsmarathon #24</t>
  </si>
  <si>
    <t>Kanonkugle marathon #119</t>
  </si>
  <si>
    <t>Humør Marathon #89 - basic</t>
  </si>
  <si>
    <t>Kirke-Helsinge</t>
  </si>
  <si>
    <t>Trivsel 24/7 Marathon #6</t>
  </si>
  <si>
    <t>Havnevej 1</t>
  </si>
  <si>
    <t>Fredskov marathon #318 - Annette Eriksen #100</t>
  </si>
  <si>
    <t>Kalkmineløbet - 10 års jubilæum</t>
  </si>
  <si>
    <t>Daubjerg</t>
  </si>
  <si>
    <t>Daubjerg Kalkgruber</t>
  </si>
  <si>
    <t>Kalkmineløbet</t>
  </si>
  <si>
    <t>I alt</t>
  </si>
  <si>
    <t>Islands Brygge</t>
  </si>
  <si>
    <t>Humør marathon #90 - David #500</t>
  </si>
  <si>
    <t>Nykøbing Sj.</t>
  </si>
  <si>
    <t>Aage Beyers Vænge 14</t>
  </si>
  <si>
    <t>20. maj 2018</t>
  </si>
  <si>
    <t>Royal Run - HKH Frede 50 år</t>
  </si>
  <si>
    <t>Aalborg</t>
  </si>
  <si>
    <t>1 mil</t>
  </si>
  <si>
    <t>Århus</t>
  </si>
  <si>
    <t>København/Frederiksberg</t>
  </si>
  <si>
    <t>10k</t>
  </si>
  <si>
    <t>Gåsetårn Marathon #50</t>
  </si>
  <si>
    <t>Valby</t>
  </si>
  <si>
    <t>Givskud</t>
  </si>
  <si>
    <t>Dollerup</t>
  </si>
  <si>
    <t>Nykøbing Mors</t>
  </si>
  <si>
    <t>Julius Andersens Vej 7, Valby</t>
  </si>
  <si>
    <t>Skovvejen 85</t>
  </si>
  <si>
    <t>Løveparkvej 3 (Givskud Zoo)</t>
  </si>
  <si>
    <t>Ravnsbjergvej 70 (Ishuset Dollerup Bakker)</t>
  </si>
  <si>
    <t>Legindvej 30 (Jesperhus vandland)</t>
  </si>
  <si>
    <t>Vallensbæk</t>
  </si>
  <si>
    <t>Flådeegene Marathon #2</t>
  </si>
  <si>
    <t>Virum</t>
  </si>
  <si>
    <t>Virum vandvej 16A</t>
  </si>
  <si>
    <t>Flådeegnene Marathon</t>
  </si>
  <si>
    <t>Bro- &amp; Baneløbet</t>
  </si>
  <si>
    <t>Bro- &amp; Baneløbet - Nykøbing-Skive (Sallingsundbroen 40 års fødselsdag)</t>
  </si>
  <si>
    <t>Algade 3</t>
  </si>
  <si>
    <t>Postnr.:</t>
  </si>
  <si>
    <t>Kommune:</t>
  </si>
  <si>
    <t>Gribskov</t>
  </si>
  <si>
    <t>Knuthenborg Safaripark, Maribo</t>
  </si>
  <si>
    <t>Lolland</t>
  </si>
  <si>
    <t>Køge</t>
  </si>
  <si>
    <t>Rudersdal</t>
  </si>
  <si>
    <t>Tårnby</t>
  </si>
  <si>
    <t>Faxe</t>
  </si>
  <si>
    <t>Kerteminde</t>
  </si>
  <si>
    <t>Helsingør</t>
  </si>
  <si>
    <t>Lejre</t>
  </si>
  <si>
    <t>Fredskov marathon #310 - Morten Blok #100</t>
  </si>
  <si>
    <t>Guldborgsund</t>
  </si>
  <si>
    <t>Odsherred</t>
  </si>
  <si>
    <t>Fredensborg</t>
  </si>
  <si>
    <t>Furesø</t>
  </si>
  <si>
    <t>Himmelbjergvej 20</t>
  </si>
  <si>
    <t>Skanderborg</t>
  </si>
  <si>
    <t>Mariagerfjord</t>
  </si>
  <si>
    <t>Samsø</t>
  </si>
  <si>
    <t>Jammerbugt</t>
  </si>
  <si>
    <t>Albertslund</t>
  </si>
  <si>
    <t>Holbæk</t>
  </si>
  <si>
    <t>Bornholm</t>
  </si>
  <si>
    <t>Søerne</t>
  </si>
  <si>
    <t>Høje-Taastrup</t>
  </si>
  <si>
    <t>Nordfyns</t>
  </si>
  <si>
    <t>Viborg</t>
  </si>
  <si>
    <t>Morsø</t>
  </si>
  <si>
    <t>Lyngby-Taarbæk</t>
  </si>
  <si>
    <t>Odense Idrætspark</t>
  </si>
  <si>
    <t>Hovedstaden</t>
  </si>
  <si>
    <t>Sjælland</t>
  </si>
  <si>
    <t>Syddanmark</t>
  </si>
  <si>
    <t>Midtjylland</t>
  </si>
  <si>
    <t>Nordjylland</t>
  </si>
  <si>
    <t>30. juni 2018</t>
  </si>
  <si>
    <t>Ringsted-Sorø-Bisserup-Karrebæk</t>
  </si>
  <si>
    <t>Træning/Socialture</t>
  </si>
  <si>
    <t>Bemærkning</t>
  </si>
  <si>
    <t>Skinnermarathon #112</t>
  </si>
  <si>
    <t>Skinnermarathon #109 - Leif Skinnerup #500</t>
  </si>
  <si>
    <t>Humør marathon #91 - Pia Hansson #700</t>
  </si>
  <si>
    <t>Marathon PopUp #21</t>
  </si>
  <si>
    <t>Marathon PopUp #19</t>
  </si>
  <si>
    <t>Vedel Marathon #7 - sommer</t>
  </si>
  <si>
    <t>Skinnermarathon #116</t>
  </si>
  <si>
    <t>Humør marathon #92</t>
  </si>
  <si>
    <t>Humør marathon #93</t>
  </si>
  <si>
    <t>Skinnermarathon #117 - Seppo Langer #100</t>
  </si>
  <si>
    <t>Benløse</t>
  </si>
  <si>
    <t>Vænget 15</t>
  </si>
  <si>
    <t>Skinnermarathon #119</t>
  </si>
  <si>
    <t>Humør marathon #94 - basic</t>
  </si>
  <si>
    <t>Kitt Krogh Marathon #4</t>
  </si>
  <si>
    <t>Kitt Krogh Marathon #7</t>
  </si>
  <si>
    <t>Svendborg</t>
  </si>
  <si>
    <t>Rantzausminde Cannonball</t>
  </si>
  <si>
    <t>Rantzausminde Cannonball #5</t>
  </si>
  <si>
    <t>Lille Eng</t>
  </si>
  <si>
    <t>Samsø Marathon #10</t>
  </si>
  <si>
    <t>03:25:55:3</t>
  </si>
  <si>
    <t>Humør marathon #95 - basic</t>
  </si>
  <si>
    <t>25. august 2018</t>
  </si>
  <si>
    <t>Sædder marathon</t>
  </si>
  <si>
    <t>Skovløberen #16</t>
  </si>
  <si>
    <t>Skolevej 5</t>
  </si>
  <si>
    <t>Skovløberen</t>
  </si>
  <si>
    <t>Tosseløbs Cannonball</t>
  </si>
  <si>
    <t>Graversensvej 6</t>
  </si>
  <si>
    <t>Kitt Krogh marathon på tur - Luise Gangergaard #100</t>
  </si>
  <si>
    <t>Tjørnelunde Møllevej 8</t>
  </si>
  <si>
    <t>Tosseløbs Cannonball #1</t>
  </si>
  <si>
    <t>SG Cannonball</t>
  </si>
  <si>
    <t>SG Cannonball - Kim Hammerich #400</t>
  </si>
  <si>
    <t>Ryttervej 70 (SG Huset)</t>
  </si>
  <si>
    <t>Tjørnelunde</t>
  </si>
  <si>
    <t>Samlet</t>
  </si>
  <si>
    <t>Benjamin Olsen, to aggressive byger, svag vind</t>
  </si>
  <si>
    <t>Humør marathon #96 - basic</t>
  </si>
  <si>
    <t>Humør marathon #97 - basic</t>
  </si>
  <si>
    <t>Humør marathon #98 - basic</t>
  </si>
  <si>
    <t>Humør marathon #37 - basic</t>
  </si>
  <si>
    <t>Humør marathon #38 - basic</t>
  </si>
  <si>
    <t>Humør marathon #42 - basic</t>
  </si>
  <si>
    <t>Ø-fordeling:</t>
  </si>
  <si>
    <t>Fyn</t>
  </si>
  <si>
    <t>Falster</t>
  </si>
  <si>
    <t>Mors</t>
  </si>
  <si>
    <t>Jylland + Vendsyssel</t>
  </si>
  <si>
    <t>Møn</t>
  </si>
  <si>
    <t>Als</t>
  </si>
  <si>
    <t>Langeland</t>
  </si>
  <si>
    <t>Ærø</t>
  </si>
  <si>
    <t>Anholt</t>
  </si>
  <si>
    <t>Læsø</t>
  </si>
  <si>
    <t>København S</t>
  </si>
  <si>
    <t>Vognsbølparkens Marathon #27,5 - 3 års fødselsdag</t>
  </si>
  <si>
    <t>Kalvehave Havnevej</t>
  </si>
  <si>
    <t>Kalvehave</t>
  </si>
  <si>
    <t>Margueritløbet 2018 Kalvehave Havn</t>
  </si>
  <si>
    <t>Margueritløbet</t>
  </si>
  <si>
    <t>Raadvad</t>
  </si>
  <si>
    <t>Raadvad Kro, Svenskevej 52</t>
  </si>
  <si>
    <t>Frederiksberg marathon i Skodsborg - Carsten Jensen 61 år</t>
  </si>
  <si>
    <t>Frederiksberg Hallen, Smedeparken</t>
  </si>
  <si>
    <t>Midt-i-marathon #84</t>
  </si>
  <si>
    <t>Tosseløbs Cannonball #2</t>
  </si>
  <si>
    <t>Mølle Marathon</t>
  </si>
  <si>
    <t>Gåsetårn Marathon #53</t>
  </si>
  <si>
    <t>Humør marathon #99 - besøger Balshøj</t>
  </si>
  <si>
    <t>HTM Marathon #1</t>
  </si>
  <si>
    <t>Herlev</t>
  </si>
  <si>
    <t>Hjortespringbadet, Skinderskovvej 29</t>
  </si>
  <si>
    <t>HTM Marathon</t>
  </si>
  <si>
    <t>Benløse Marathon</t>
  </si>
  <si>
    <t>Benløse Marathon #2</t>
  </si>
  <si>
    <t>Benløse Marathon #1</t>
  </si>
  <si>
    <t>Stationspladsen</t>
  </si>
  <si>
    <t>Midt-i-marathon #85 - skovtur</t>
  </si>
  <si>
    <t>44k - fejlskiltning</t>
  </si>
  <si>
    <t>Promenaden</t>
  </si>
  <si>
    <t>Marathon PopUp #23 - Johanna Gren #100 i 2018</t>
  </si>
  <si>
    <t>Klub 100 Marathon</t>
  </si>
  <si>
    <t>Tosseløbs Cannonball #4</t>
  </si>
  <si>
    <t>Sandflugtsløbet - Rørvig</t>
  </si>
  <si>
    <t>Benløse Marathon #3</t>
  </si>
  <si>
    <t>Gåsetårn Marathon #54 - Nick Butter running the world</t>
  </si>
  <si>
    <t>Grønbroløbet - Juleløb - Michael Graabech #100</t>
  </si>
  <si>
    <t>Humør marathon #100 - basic (gratis)</t>
  </si>
  <si>
    <t>Hvalsø Cannonball #2</t>
  </si>
  <si>
    <t>Hvalsø Cannonball #12 - Morten Harboe-Jepsen #100</t>
  </si>
  <si>
    <t>Sportigan-Slagelse Løbet - Erik Larsen #200</t>
  </si>
  <si>
    <t>Klub 100 Marathon - Michael Strøh #200</t>
  </si>
  <si>
    <t>Tosseløbs Cannonball #5</t>
  </si>
  <si>
    <t>Marathon Danmark - Region Hovedstaden - Mindaugas Garmus #400</t>
  </si>
  <si>
    <t>Vedel Marathon #6 - forår - Peter Berg #100 &amp; Johanna Gren #200</t>
  </si>
  <si>
    <t>Gåsetårn Marathon #55</t>
  </si>
  <si>
    <t>Trivsel 24/7 Marathon #10</t>
  </si>
  <si>
    <t>Trivsel 24/7 Marathon #9 - Støt brysterne</t>
  </si>
  <si>
    <t>Fruens Bøge Marathon - Ricky Andersen #300</t>
  </si>
  <si>
    <t>Humør marathon #101 - basic</t>
  </si>
  <si>
    <t>Brøderup marathon - Thomas Lønbæk #200</t>
  </si>
  <si>
    <t>HC Andersen Marathon #19 - Claus Batiste #200</t>
  </si>
  <si>
    <t>Gåsetårn Marathon #56</t>
  </si>
  <si>
    <t>Frederiksberg Marathon i Skodsborg - Rummelighedsmarathon</t>
  </si>
  <si>
    <t>Tosseløbs Cannonball #6</t>
  </si>
  <si>
    <t>HTM Marathon #2</t>
  </si>
  <si>
    <t>Dr. Nielsen Vinterhygge marathon 10 års jubilæum - Peter Klarlund #300 &amp; Lars Troelsen #200</t>
  </si>
  <si>
    <t>Tosseløbs Cannonball #8</t>
  </si>
  <si>
    <t>Fletcher, North Carolina</t>
  </si>
  <si>
    <t>Herstedøster Skolevej 28 (Albertslund Lilleskole)</t>
  </si>
  <si>
    <t>Marathon PopUp #24</t>
  </si>
  <si>
    <t>Gåsetårn Marathon #58 - Maria Holtze Kryger #200</t>
  </si>
  <si>
    <t>Ravelinen Marathon - Peter Olsen 50 år</t>
  </si>
  <si>
    <t>Torvegade 79</t>
  </si>
  <si>
    <t>Christianshavn</t>
  </si>
  <si>
    <t>Ravelinen Marathon</t>
  </si>
  <si>
    <t>Tosseløbs Cannonball #9</t>
  </si>
  <si>
    <t>Harridslev</t>
  </si>
  <si>
    <t>Randers</t>
  </si>
  <si>
    <t>Pilevej 9</t>
  </si>
  <si>
    <t>FC Løb - Fusionsport</t>
  </si>
  <si>
    <t>Hasseris</t>
  </si>
  <si>
    <t>Kuhlausvej 11</t>
  </si>
  <si>
    <t>FC Løb</t>
  </si>
  <si>
    <t>Randers Cannonball</t>
  </si>
  <si>
    <t>Glamsbjerg</t>
  </si>
  <si>
    <t>Assens</t>
  </si>
  <si>
    <t>Glamsbjerg Marathon - Nicky Krogsøe #200</t>
  </si>
  <si>
    <t>Krengerupvej 50</t>
  </si>
  <si>
    <t>Glamsbjerg Marathon</t>
  </si>
  <si>
    <t>Palle-alene, men smuk rute, ingen vind. Fokus: Nyd det.</t>
  </si>
  <si>
    <t>45k - fejlskiltning</t>
  </si>
  <si>
    <t>Kanonkuglemarathon #10 - 40 års fødselsdag, René Hjort</t>
  </si>
  <si>
    <t>Klub 100 Marathon - Hopla #300, Ole Hansen #100</t>
  </si>
  <si>
    <t>Marathon Danmark - Region Hovedstaden - Tony Gren #400</t>
  </si>
  <si>
    <t>Humør marathon #60 - Romby #100</t>
  </si>
  <si>
    <t>Humør marathon #53 - Lise Friis #200</t>
  </si>
  <si>
    <t>Humør marathon #56 - Ole Toft #100</t>
  </si>
  <si>
    <t>#100</t>
  </si>
  <si>
    <t>#200</t>
  </si>
  <si>
    <t>#300</t>
  </si>
  <si>
    <t>#400</t>
  </si>
  <si>
    <t>#500</t>
  </si>
  <si>
    <t>#600</t>
  </si>
  <si>
    <t>#700</t>
  </si>
  <si>
    <t>Randers Cannonball - Anja Sørensen #100</t>
  </si>
  <si>
    <t>Copenhagen Marathon - Mark Arnecke #100, Claus Balshøj #200, Linda Kempel #200</t>
  </si>
  <si>
    <t>Humør marathon #34 - Karsten Waldorff #300</t>
  </si>
  <si>
    <t>Bremen marathon #12 - Morten Walter #300</t>
  </si>
  <si>
    <t>Copenhagen Marathon #37 - David #200, Carsten Jensen #300, Tor Rønnow #300</t>
  </si>
  <si>
    <t>Midt-i-marathon #87</t>
  </si>
  <si>
    <t>Ejby</t>
  </si>
  <si>
    <t>Glostrup</t>
  </si>
  <si>
    <t>Ejby Torvevej 13</t>
  </si>
  <si>
    <t>Marathon PopUp #28</t>
  </si>
  <si>
    <t>Ringsted-Politiskolen (Brøndby via Roskilde)</t>
  </si>
  <si>
    <t>1. april 2019</t>
  </si>
  <si>
    <t>Afsted kl. 01.00, helt vindstille, -3 grader (marathon både lør-/søndag)</t>
  </si>
  <si>
    <t>Asnæsløbet</t>
  </si>
  <si>
    <t>Asnæs</t>
  </si>
  <si>
    <t>Teglværkskrogen</t>
  </si>
  <si>
    <t>Grønbroløbet - Forårsløb</t>
  </si>
  <si>
    <t>Pandekageløbet</t>
  </si>
  <si>
    <t>Møgeltønder</t>
  </si>
  <si>
    <t>Tønder</t>
  </si>
  <si>
    <t>H.C. Davidsensvej 15</t>
  </si>
  <si>
    <t>Tosseløbs Cannonball basic #7</t>
  </si>
  <si>
    <t>Gåsetårn Skærtorsdag Marathon #60 - Christian Langballe #100</t>
  </si>
  <si>
    <t>Tosseløbs Cannonball #12</t>
  </si>
  <si>
    <t>Gns.</t>
  </si>
  <si>
    <t>Min./km</t>
  </si>
  <si>
    <t>Antal</t>
  </si>
  <si>
    <t>All</t>
  </si>
  <si>
    <t>Klub 100 Marathon - Erhard 80 års fødselsdag</t>
  </si>
  <si>
    <t>Erhard Filtenborg: Hellere slides op, end rustes op.</t>
  </si>
  <si>
    <t>Erhard Filtenborg: Vi lægger langsomt ud, og så sætter vi gradvist farten ned.</t>
  </si>
  <si>
    <t>Midt-i-marathon #88 - Ole Caffell #100</t>
  </si>
  <si>
    <t>Rødovre</t>
  </si>
  <si>
    <t>Elstedvej 40 (Rødovre Hallen)</t>
  </si>
  <si>
    <t>Marathon PopUp #30</t>
  </si>
  <si>
    <t>Rantzausminde Cannonball #6 - Lars Tuxen #100</t>
  </si>
  <si>
    <t>Sjælsø Maraton</t>
  </si>
  <si>
    <t>Sjælsø Maraton #8</t>
  </si>
  <si>
    <t>Sjælsø Maraton #3 - Benjamin Holst Kjeldsen #100</t>
  </si>
  <si>
    <t>Sjælsø Maraton #1</t>
  </si>
  <si>
    <t>Hvalsø Cannonball #14</t>
  </si>
  <si>
    <t>Hvalsø Cannonball #15</t>
  </si>
  <si>
    <t>Skovvej 23</t>
  </si>
  <si>
    <t>Snit</t>
  </si>
  <si>
    <t>Flådeegene Marathon #3</t>
  </si>
  <si>
    <t>Aabenraa Bjergmarathon</t>
  </si>
  <si>
    <t>Hvide Sande Beach Marathon</t>
  </si>
  <si>
    <t>Aabenraa</t>
  </si>
  <si>
    <t>Hvide Sande</t>
  </si>
  <si>
    <t>Ringkøbing-Skjern</t>
  </si>
  <si>
    <t>Aabenraa Bjergmarathon - 20 års jubilæum</t>
  </si>
  <si>
    <t>Hvide Sande Beach Marathon - 20 års jubilæum</t>
  </si>
  <si>
    <t>Auktionsgade</t>
  </si>
  <si>
    <t>Storetorv</t>
  </si>
  <si>
    <t>Det er bare noget vi leger.</t>
  </si>
  <si>
    <t>Hvorfor ændrer på noget, der fungerer</t>
  </si>
  <si>
    <t>Humør Marathon #102 - David #600, Claus Blaabjerg #300 &amp; Britt Jørgensen #300</t>
  </si>
  <si>
    <t>Frederikshavn</t>
  </si>
  <si>
    <t>Nordre Strandvej 22</t>
  </si>
  <si>
    <t>Oddervej 80</t>
  </si>
  <si>
    <t>Sønderborg</t>
  </si>
  <si>
    <t>Halsnæs</t>
  </si>
  <si>
    <t>Bygaden 16</t>
  </si>
  <si>
    <t>Kappelhøjvej (v. rideskolen)</t>
  </si>
  <si>
    <t>Arnkilsøre 13</t>
  </si>
  <si>
    <t>Sonnerup Skov</t>
  </si>
  <si>
    <t>Tosseløbs Cannonball basic #19</t>
  </si>
  <si>
    <t>Skinnermarathon #128 - Peter Møllebro #500</t>
  </si>
  <si>
    <t>Marathon Danmark - Region Hovedstaden - Maria Houmann #100</t>
  </si>
  <si>
    <t>Tosseløbs Cannonball basic #20</t>
  </si>
  <si>
    <t>Vognsbølparkens marathon #33 - Katja Walther Bjerre #100</t>
  </si>
  <si>
    <t>Vestvoldsmarathon #37</t>
  </si>
  <si>
    <t>Brian Arreborg: Hvis mit talent var større, så ville jeg også træne mindre. / Kilometerluder</t>
  </si>
  <si>
    <t>Humør Marathon #103 - Johnny Broe #100</t>
  </si>
  <si>
    <t>Gåsetårn Marathon #61 - Jari Hiltunen #100</t>
  </si>
  <si>
    <t>Hjerl Hede Naturløb</t>
  </si>
  <si>
    <t>Rubjerg Knude Marathon</t>
  </si>
  <si>
    <t>Hjerlhedevej 14</t>
  </si>
  <si>
    <t>Frilandsmuseet Hjerl Hede</t>
  </si>
  <si>
    <t>Hundelev</t>
  </si>
  <si>
    <t>Hundelev Fælled</t>
  </si>
  <si>
    <t>Hjørring</t>
  </si>
  <si>
    <t>Samsø Marathon #11</t>
  </si>
  <si>
    <t>Tosseløbs Cannonball - Stafet for Livet</t>
  </si>
  <si>
    <t>Anlægget</t>
  </si>
  <si>
    <t>Anholt Marathon #10</t>
  </si>
  <si>
    <t>Anholt By</t>
  </si>
  <si>
    <t>Norddjurs</t>
  </si>
  <si>
    <t>Anholt Marathon</t>
  </si>
  <si>
    <t>Jordmoderpladsen</t>
  </si>
  <si>
    <t>Gåsetårn Marathon #62</t>
  </si>
  <si>
    <t>Gåsetårn marathon #25 - Henriette Lisse #300 &amp; Peter Møllebro #300</t>
  </si>
  <si>
    <t>Jubilæumsløb (evt. flere jubilarer sammen)</t>
  </si>
  <si>
    <t>Kitt Krogh Marathon - Hans Christian Jensen #200</t>
  </si>
  <si>
    <t>Brøderup marathon - Finn Danielsen #100</t>
  </si>
  <si>
    <t>Tosseløbs Cannonball #17 - Kurt Olsen #100 &amp; Benjamin Olsen #100</t>
  </si>
  <si>
    <t>Vedel Marathon #10 - Kenneth Vedel #100</t>
  </si>
  <si>
    <t>Alberto Salazar*: Jeg gider ikke bidrage til myten om marathonløbet. Det er blot en distance, ikke et helligt skrin</t>
  </si>
  <si>
    <t>* Alberto Salazar første under 2.10.00 som debutant, 22 år og halvskadet (NYCM 1980)</t>
  </si>
  <si>
    <t>Vilje &gt; Talent</t>
  </si>
  <si>
    <t>Allerød</t>
  </si>
  <si>
    <t>Ballerup</t>
  </si>
  <si>
    <t>Dragør</t>
  </si>
  <si>
    <t>Egedal</t>
  </si>
  <si>
    <t>Gentofte</t>
  </si>
  <si>
    <t>Gladsaxe</t>
  </si>
  <si>
    <t>Hillerød</t>
  </si>
  <si>
    <t>Hørsholm</t>
  </si>
  <si>
    <t>Roskilde</t>
  </si>
  <si>
    <t>Solrød</t>
  </si>
  <si>
    <t>Stevns</t>
  </si>
  <si>
    <t>Billund</t>
  </si>
  <si>
    <t>Fredericia</t>
  </si>
  <si>
    <t>Faaborg-Midtfyn</t>
  </si>
  <si>
    <t>Haderslev</t>
  </si>
  <si>
    <t>Horsens</t>
  </si>
  <si>
    <t>Kolding</t>
  </si>
  <si>
    <t>Varde</t>
  </si>
  <si>
    <t>Vejen</t>
  </si>
  <si>
    <t>Favrskov</t>
  </si>
  <si>
    <t>Hedensted</t>
  </si>
  <si>
    <t>Herning</t>
  </si>
  <si>
    <t>Ikast-Brande</t>
  </si>
  <si>
    <t>Lemvig</t>
  </si>
  <si>
    <t>Syddjurs</t>
  </si>
  <si>
    <t>Skive</t>
  </si>
  <si>
    <t>Struer</t>
  </si>
  <si>
    <t>Odder</t>
  </si>
  <si>
    <t>Aarhus</t>
  </si>
  <si>
    <t>Brønderslev</t>
  </si>
  <si>
    <t>Rebild</t>
  </si>
  <si>
    <t>Thisted</t>
  </si>
  <si>
    <t>Vesthimmerland</t>
  </si>
  <si>
    <t>Marathon PopUp #15 - Påske Triple</t>
  </si>
  <si>
    <t>Stenløse</t>
  </si>
  <si>
    <t>Degnebakken 9 (Softball banen efter Stenløse Hallen)</t>
  </si>
  <si>
    <t>Marathon PopUp #31 - David &amp; Ulrik dublet #100</t>
  </si>
  <si>
    <t>Dublet #100</t>
  </si>
  <si>
    <t>Nr. kommune:</t>
  </si>
  <si>
    <t>1. kommune</t>
  </si>
  <si>
    <t>2. kommune</t>
  </si>
  <si>
    <t>3. kommune</t>
  </si>
  <si>
    <t>4. kommune</t>
  </si>
  <si>
    <t>5. kommune</t>
  </si>
  <si>
    <t>6. kommune</t>
  </si>
  <si>
    <t>7. kommune</t>
  </si>
  <si>
    <t>8. kommune</t>
  </si>
  <si>
    <t>9. kommune</t>
  </si>
  <si>
    <t>10. kommune</t>
  </si>
  <si>
    <t>11. kommune</t>
  </si>
  <si>
    <t>12. kommune</t>
  </si>
  <si>
    <t>13. kommune</t>
  </si>
  <si>
    <t>14. kommune</t>
  </si>
  <si>
    <t>15. kommune</t>
  </si>
  <si>
    <t>16. kommune</t>
  </si>
  <si>
    <t>17. kommune</t>
  </si>
  <si>
    <t>18. kommune</t>
  </si>
  <si>
    <t>19. kommune</t>
  </si>
  <si>
    <t>20. kommune</t>
  </si>
  <si>
    <t>21. kommune</t>
  </si>
  <si>
    <t>22. kommune</t>
  </si>
  <si>
    <t>43. kommune</t>
  </si>
  <si>
    <t>63. kommune</t>
  </si>
  <si>
    <t>23. kommune</t>
  </si>
  <si>
    <t>24. kommune</t>
  </si>
  <si>
    <t>25. kommune</t>
  </si>
  <si>
    <t>26. kommune</t>
  </si>
  <si>
    <t>28. kommune</t>
  </si>
  <si>
    <t>27. kommune</t>
  </si>
  <si>
    <t>29. kommune</t>
  </si>
  <si>
    <t>30. kommune</t>
  </si>
  <si>
    <t>31. kommune</t>
  </si>
  <si>
    <t>32. kommune</t>
  </si>
  <si>
    <t>33. kommune</t>
  </si>
  <si>
    <t>34. kommune</t>
  </si>
  <si>
    <t>35. kommune</t>
  </si>
  <si>
    <t>36. kommune</t>
  </si>
  <si>
    <t>37. kommune</t>
  </si>
  <si>
    <t>38. kommune</t>
  </si>
  <si>
    <t>39. kommune</t>
  </si>
  <si>
    <t>40. kommune</t>
  </si>
  <si>
    <t>41. kommune</t>
  </si>
  <si>
    <t>42. kommune</t>
  </si>
  <si>
    <t>44. kommune</t>
  </si>
  <si>
    <t>55. kommune</t>
  </si>
  <si>
    <t>45. kommune</t>
  </si>
  <si>
    <t>46. kommune</t>
  </si>
  <si>
    <t>47. kommune</t>
  </si>
  <si>
    <t>48. kommune</t>
  </si>
  <si>
    <t>58. kommune</t>
  </si>
  <si>
    <t>49. kommune</t>
  </si>
  <si>
    <t>50. kommune</t>
  </si>
  <si>
    <t>51. kommune</t>
  </si>
  <si>
    <t>52. kommune</t>
  </si>
  <si>
    <t>53. kommune</t>
  </si>
  <si>
    <t>54. kommune</t>
  </si>
  <si>
    <t>56. kommune</t>
  </si>
  <si>
    <t>57. kommune</t>
  </si>
  <si>
    <t>59. kommune</t>
  </si>
  <si>
    <t>60. kommune</t>
  </si>
  <si>
    <t>61. kommune</t>
  </si>
  <si>
    <t>62. kommune</t>
  </si>
  <si>
    <t>Ballerup Cannonball</t>
  </si>
  <si>
    <t>Ballerup Cannonball #2</t>
  </si>
  <si>
    <t>Banetoften</t>
  </si>
  <si>
    <t>64. kommune</t>
  </si>
  <si>
    <t>HC Andersen Marathon #20 - Karen Bente #100, Poul Petersen #100, Klaus Egedesø #300 &amp; Karin Eriksen #300</t>
  </si>
  <si>
    <t>HTM Marathon #3</t>
  </si>
  <si>
    <t>Snobberup Marathon</t>
  </si>
  <si>
    <t>Snobberup Marathon - Palle Arentoft #100</t>
  </si>
  <si>
    <t>65. kommune</t>
  </si>
  <si>
    <t>Folehavevej 66 (Mathildevejen)</t>
  </si>
  <si>
    <t>NSEJ Løb</t>
  </si>
  <si>
    <t>NSEJ Løb #2</t>
  </si>
  <si>
    <t>Jægerspris</t>
  </si>
  <si>
    <t>Vænget 33</t>
  </si>
  <si>
    <t>66. kommune</t>
  </si>
  <si>
    <t>Starup skolevej 35 (Starup Skole)</t>
  </si>
  <si>
    <t>Team Meins Running Løbet</t>
  </si>
  <si>
    <t>Starup</t>
  </si>
  <si>
    <t>Sandflugtsløbet #9</t>
  </si>
  <si>
    <t>Midt-i-marathon #92 + Klub 100 GF</t>
  </si>
  <si>
    <t>Skovmarathon #24</t>
  </si>
  <si>
    <t>Overdrevsvejen</t>
  </si>
  <si>
    <t>67. kommune</t>
  </si>
  <si>
    <t>Skovmarathon</t>
  </si>
  <si>
    <t>Marathon PopUp #32 (Herstedhøje)</t>
  </si>
  <si>
    <t>Gamle Landevej 17-21</t>
  </si>
  <si>
    <t>Copenhagen Marathon #40 - Annette Fredskov #700, Jesper Hahn #500, Carsten Jensen #500, Johanna Gren #300, Seider #400, Hopla #400, Lone Friis #200, Marianne Eliasen #200, Katrine Bernbom #200, Camilla Clara Dahl #100, Birgitte Langballe #100, Lisbeth Olsen #100, Per Christoffersen #100</t>
  </si>
  <si>
    <t>Marathonnr.:</t>
  </si>
  <si>
    <t>Gåsetårn Marathon #64</t>
  </si>
  <si>
    <t>Tosseløbs Cannonball #20</t>
  </si>
  <si>
    <t>68. kommune</t>
  </si>
  <si>
    <t>4 øer, 3 broer</t>
  </si>
  <si>
    <t>Øhavssti GPX Etape Marathon</t>
  </si>
  <si>
    <t>Øhavssti GPX Etape 5</t>
  </si>
  <si>
    <t>Tullebølle</t>
  </si>
  <si>
    <t>Bygaden 64, 5953 Tranekær</t>
  </si>
  <si>
    <t>Sportigan-Slagelse Løbet #4</t>
  </si>
  <si>
    <t>Østre Allé 38</t>
  </si>
  <si>
    <t>-</t>
  </si>
  <si>
    <t>Hvalsø Cannonball #17 - Anne-Marie Lyngbye #200</t>
  </si>
  <si>
    <t>Ikast Marathon</t>
  </si>
  <si>
    <t>Ikast Marathon - 3. Advent</t>
  </si>
  <si>
    <t>Thrigersvej 17</t>
  </si>
  <si>
    <t>Ikast</t>
  </si>
  <si>
    <t>Løb med glæde</t>
  </si>
  <si>
    <t>København N</t>
  </si>
  <si>
    <t>Moseskellet 47</t>
  </si>
  <si>
    <t>70. kommune</t>
  </si>
  <si>
    <t>Bramdrupskovvej 40</t>
  </si>
  <si>
    <t>Kolding Motion Julemarathon</t>
  </si>
  <si>
    <t>Fredericia / Randdal Cannonball</t>
  </si>
  <si>
    <t>Vestre Ringvej 100</t>
  </si>
  <si>
    <t>71. kommune</t>
  </si>
  <si>
    <t>Vognsbølparkens Marathon #37</t>
  </si>
  <si>
    <t>69. kommune</t>
  </si>
  <si>
    <t>Rendsagervej 5</t>
  </si>
  <si>
    <t>Marathon PopUp #34 (Tueholm Sø)</t>
  </si>
  <si>
    <t>72. kommune</t>
  </si>
  <si>
    <t>Dupond &amp; Dupond Løbet</t>
  </si>
  <si>
    <t>Vognsbølparkens Marathon #38</t>
  </si>
  <si>
    <t>Haverslev</t>
  </si>
  <si>
    <t>Strandvejen 4</t>
  </si>
  <si>
    <t>Dupond &amp; Dupond Løbet - Stefan Larsen #100</t>
  </si>
  <si>
    <t>Faaborgsund Marathon</t>
  </si>
  <si>
    <t>Faaborg</t>
  </si>
  <si>
    <t>Faaborgvænget 4-8</t>
  </si>
  <si>
    <t>73. kommune</t>
  </si>
  <si>
    <t>(danske postnr.)</t>
  </si>
  <si>
    <t>Marathon PopUp #35</t>
  </si>
  <si>
    <t>74. kommune</t>
  </si>
  <si>
    <t>Hareskovens Parkeringsplads, Frederiksborgvej</t>
  </si>
  <si>
    <t>Bagsværd</t>
  </si>
  <si>
    <t>Mdr. i træk</t>
  </si>
  <si>
    <t>Slagelse Marathon</t>
  </si>
  <si>
    <t>Rødekro Cannonball</t>
  </si>
  <si>
    <t>Slagelse Marathon #3</t>
  </si>
  <si>
    <t>Rødekro Cannonball - Hans Renkwitz #200</t>
  </si>
  <si>
    <t>Rødekro</t>
  </si>
  <si>
    <t>Birkeparken (fælleshuset)</t>
  </si>
  <si>
    <t>Børnedistancer</t>
  </si>
  <si>
    <t>Km</t>
  </si>
  <si>
    <t>Km-tider 1</t>
  </si>
  <si>
    <t>Km-tider 2</t>
  </si>
  <si>
    <t>Km-tider 3</t>
  </si>
  <si>
    <t>Km-tider 4</t>
  </si>
  <si>
    <t>Km-tider 5</t>
  </si>
  <si>
    <t>Km-tider 6</t>
  </si>
  <si>
    <t>Km-tider 7</t>
  </si>
  <si>
    <t>Km-tider 8</t>
  </si>
  <si>
    <t>Km-tider 9</t>
  </si>
  <si>
    <t>Km-tider 10</t>
  </si>
  <si>
    <t>Km-tider 11</t>
  </si>
  <si>
    <t>Km-tider 12</t>
  </si>
  <si>
    <t>Km-tider 13</t>
  </si>
  <si>
    <t>Km-tider 14</t>
  </si>
  <si>
    <t>Km-tider 15</t>
  </si>
  <si>
    <t>Km-tider 16</t>
  </si>
  <si>
    <t>Km-tider 17</t>
  </si>
  <si>
    <t>Km-tider 18</t>
  </si>
  <si>
    <t>Km-tider 19</t>
  </si>
  <si>
    <t>Km-tider 20</t>
  </si>
  <si>
    <t>Km-tider 21</t>
  </si>
  <si>
    <t>Kvick Run</t>
  </si>
  <si>
    <t>Hesselø Plantage</t>
  </si>
  <si>
    <t>Hesseløvej 100</t>
  </si>
  <si>
    <t>#800</t>
  </si>
  <si>
    <t>Kasernevej 24</t>
  </si>
  <si>
    <t>Fredskov Run &amp; Fun - Annette Fredskov #800</t>
  </si>
  <si>
    <t>Åmarksvej 2 (Åmarken Station)</t>
  </si>
  <si>
    <t>Marathon PopUp #37 - Valbyparken/Sydtippen</t>
  </si>
  <si>
    <t>Morud</t>
  </si>
  <si>
    <t>Morud Cannonball #2</t>
  </si>
  <si>
    <t>Idrætsvej (Langesøhallerne)</t>
  </si>
  <si>
    <t>SH Løb</t>
  </si>
  <si>
    <t>SH Løb - Run to the Hills</t>
  </si>
  <si>
    <t>Store Dyrehave</t>
  </si>
  <si>
    <t>N/A</t>
  </si>
  <si>
    <t>Roskilde + Solrød</t>
  </si>
  <si>
    <t>21. marts 2020</t>
  </si>
  <si>
    <t>Ringsted-Torpet-Bringstrup-Sigersted-Hagbards Høj-Vrangstrup-Sandby-Vetterslev-Sørup-Hjelmsømagle-Sneslev-Havbyrd-Ringsted</t>
  </si>
  <si>
    <t>22. marts 2020</t>
  </si>
  <si>
    <t>Alene i koldt, men klart og næsten vindstille vejr. Efterfulgt af aftenvagt.</t>
  </si>
  <si>
    <t>22k i Roskilde med Anne-Marie Lyngbye, Michael Nilsson og Henrik Birkedal efterfulgt af 7k i Solrød med Jesper Ølsgaard og Henrik Birkedal. Efterfulgt af aftenvagt.</t>
  </si>
  <si>
    <t>Rundt i Ringsted</t>
  </si>
  <si>
    <t>Hjerneblødning #1</t>
  </si>
  <si>
    <t>Hjerneblødning #3</t>
  </si>
  <si>
    <t>Hjerneblødning #2</t>
  </si>
  <si>
    <t>23. marts 2020</t>
  </si>
  <si>
    <t xml:space="preserve">Hver en 10k løbet på nøjagtig 1 time. Fantastisk vejr fuld sol, 5 grader og svag vind. Atletikbane, Kærehaveskoven, MTB-spor langs motorvejen, Benløse, egen rute x2 (+ samle skrald) og Kærehaveruten. </t>
  </si>
  <si>
    <t>Hjerneblødning #4</t>
  </si>
  <si>
    <t>Ringsted-Sorø-Alsted-Englerup-Høm-Ringsted</t>
  </si>
  <si>
    <t>24. marts 2020</t>
  </si>
  <si>
    <t>Træning i Ringsted &amp; omegn</t>
  </si>
  <si>
    <t>Smukt forårsvejr med 10-12 grader, fuld sol, men en relativ strid vind. Depot hjemme og runder mellem 7-15 km gennemløbet.</t>
  </si>
  <si>
    <t>Torvet, Blokhus</t>
  </si>
  <si>
    <t>Planen var 80k i dag og 100k i morgen, men droppet grundet manglende form og deraf manglende motivation.</t>
  </si>
  <si>
    <t>I flyver fra Nordsjælland med Morten Walter, PO, Pia Hansson (Tema: Barndom)</t>
  </si>
  <si>
    <t>Kort interview med TV2 (Tema: Uni)</t>
  </si>
  <si>
    <t>(Tema: Forsvaret)</t>
  </si>
  <si>
    <t>Corona-Marathon nr. 1</t>
  </si>
  <si>
    <t>19. april 2020</t>
  </si>
  <si>
    <t>Humør Marathon #105 - basic</t>
  </si>
  <si>
    <t>Den, som vil vinde en idrætskonkurrence, løber 100m løb. Den, som vil vide noget om livet, løber marathon. Emil Zatopek</t>
  </si>
  <si>
    <t>Humør Marathon #107 på tur i Allerød - basic</t>
  </si>
  <si>
    <t>Lillerød</t>
  </si>
  <si>
    <t>Poppelvej</t>
  </si>
  <si>
    <t>75. kommune</t>
  </si>
  <si>
    <t>44k</t>
  </si>
  <si>
    <t>Løb</t>
  </si>
  <si>
    <t>Erimitagen</t>
  </si>
  <si>
    <t>Træning</t>
  </si>
  <si>
    <t>Cph Half</t>
  </si>
  <si>
    <t>Tv Øst</t>
  </si>
  <si>
    <t>VM-halv</t>
  </si>
  <si>
    <t>Min/km</t>
  </si>
  <si>
    <t>IDÉ</t>
  </si>
  <si>
    <t>Last man standing race'</t>
  </si>
  <si>
    <t>1 mile i timen med start kl. hel hver gang</t>
  </si>
  <si>
    <t>https://www.runnersworld.com/news/a32388670/little-dog-front-yard-challenge/?fbclid=IwAR2iLrE5bdvJefUaGb-LbOBpU5qe2ab37CqTmcFLF_vajKG7FSnMfcFORHU</t>
  </si>
  <si>
    <t>To kvinder med +240 timer</t>
  </si>
  <si>
    <t>Løbeshop Marathon på tur i Varde</t>
  </si>
  <si>
    <t>76. kommune</t>
  </si>
  <si>
    <t>Mølledammen 4</t>
  </si>
  <si>
    <t>Haslev Marathon #14</t>
  </si>
  <si>
    <t>DNF</t>
  </si>
  <si>
    <t>25. oktober 2014</t>
  </si>
  <si>
    <t>15. januar 2015</t>
  </si>
  <si>
    <t>10. september 2017</t>
  </si>
  <si>
    <t>2. maj 2020</t>
  </si>
  <si>
    <t>Knæproblemer</t>
  </si>
  <si>
    <t>Fodproblemer måske ovenpå varieret underlag dagen forinden på Fanø</t>
  </si>
  <si>
    <t>Lidt i låret, men mest selvmedlidenhed</t>
  </si>
  <si>
    <t>Knæproblemer (6 uger på indvendig side af side) kom sig af corona-marathon</t>
  </si>
  <si>
    <t>Humør Marathon #109 - basic</t>
  </si>
  <si>
    <t>Marathon PopUp #39</t>
  </si>
  <si>
    <t>Løbeshop Marathon på tur i Hadsten</t>
  </si>
  <si>
    <t>Hadsten</t>
  </si>
  <si>
    <t>Gl. Sellingevej 1</t>
  </si>
  <si>
    <t>77. kommune</t>
  </si>
  <si>
    <t>Løbeshop Marathon (Marathon Danmark)</t>
  </si>
  <si>
    <t>Mgl. Datoer</t>
  </si>
  <si>
    <t>Frederiksberg Marathon i Skodsborg</t>
  </si>
  <si>
    <t>Tosseløbs Cannonball basic #68</t>
  </si>
  <si>
    <t>Paukevej 2</t>
  </si>
  <si>
    <t>Slagelse Marathon #12 - Kirsten Bonde-Hare #100 &amp; Brian Vernersen #200</t>
  </si>
  <si>
    <t>Klitmøller</t>
  </si>
  <si>
    <t>Rudkøbing</t>
  </si>
  <si>
    <t>Nykøbing Falster</t>
  </si>
  <si>
    <t>78. kommune</t>
  </si>
  <si>
    <t>Trøjborgvej</t>
  </si>
  <si>
    <t>Baggervejs (Kloster Surf Spot)</t>
  </si>
  <si>
    <t>Broløkken 7</t>
  </si>
  <si>
    <t>Cementen</t>
  </si>
  <si>
    <t>Marathon Danmark - Region Hovedstaden</t>
  </si>
  <si>
    <t>Søndre Strandvej</t>
  </si>
  <si>
    <t>79. kommune</t>
  </si>
  <si>
    <t>Humør Marathon #111 - på tur til Karrebæksminde</t>
  </si>
  <si>
    <t>Mejsesvinget 24</t>
  </si>
  <si>
    <t>Longest Mile</t>
  </si>
  <si>
    <t>100 m løb, 10 burpees, 100 m løb, 10 mavebøjning, 100 m løb, 10 airsquats, 100 m løb, 10 armstrækker X 4</t>
  </si>
  <si>
    <t>Humør marathon #112 - basic</t>
  </si>
  <si>
    <t>Tosseløbs Cannonball #25</t>
  </si>
  <si>
    <t>Lur Løbet</t>
  </si>
  <si>
    <t>Brørup</t>
  </si>
  <si>
    <t>80. kommune</t>
  </si>
  <si>
    <t>Byagervej 3 (Brørup Hallen)</t>
  </si>
  <si>
    <t>Marathon PopUp #41</t>
  </si>
  <si>
    <t>Taastrup</t>
  </si>
  <si>
    <t>Kroppedals Allé</t>
  </si>
  <si>
    <t>Tjørnevænget 32</t>
  </si>
  <si>
    <t>Trivsel 24/7 Marathon - Kenneth Sommer #100</t>
  </si>
  <si>
    <t>1000 Meter Marathon (1000 hm)</t>
  </si>
  <si>
    <t>Bjerrelide 1</t>
  </si>
  <si>
    <t>81. kommune</t>
  </si>
  <si>
    <t>Hornsyld</t>
  </si>
  <si>
    <t>1000 Meter Marathon</t>
  </si>
  <si>
    <t>Humør marathon #113 - basic</t>
  </si>
  <si>
    <t>Marathon PopUp #42 - Rikke Steen Olsen #100</t>
  </si>
  <si>
    <t>Hammelstrupvej 100</t>
  </si>
  <si>
    <t>5. april 2020</t>
  </si>
  <si>
    <t>Sub3.30</t>
  </si>
  <si>
    <t>Mors 100 miles</t>
  </si>
  <si>
    <t>5. september 2020</t>
  </si>
  <si>
    <t>Læsø Marathon</t>
  </si>
  <si>
    <t>Vesterø Havn</t>
  </si>
  <si>
    <t>Strandvejen 8</t>
  </si>
  <si>
    <t>82. kommune</t>
  </si>
  <si>
    <t>Ninna Toxvig: "Kun mig selv i hvert fald, tror altid på, at det kan jeg nemt" til konstateringen af, hvem siger det skal være nemt.</t>
  </si>
  <si>
    <t>Læsø Marathon - Jakob Diget #200</t>
  </si>
  <si>
    <t>Marathon PopUp #43</t>
  </si>
  <si>
    <t>Marathon Danmark - Kommuneserie Øst - Solrød</t>
  </si>
  <si>
    <t>Karlstrup Strandvej</t>
  </si>
  <si>
    <t>83. kommune</t>
  </si>
  <si>
    <t>Karlslunde</t>
  </si>
  <si>
    <t>13. oktober 2020</t>
  </si>
  <si>
    <t>Knæproblemer (eftervirkninger af overbelastning fra Mors)</t>
  </si>
  <si>
    <t>*Marathon Danmark - Kommuneserie Øst</t>
  </si>
  <si>
    <t>Marathon Danmark - Kommuneserie Øst*</t>
  </si>
  <si>
    <t>Løbeshop Marathon</t>
  </si>
  <si>
    <t>Marathon Danmark - Kommuneserie Øst - Stevns</t>
  </si>
  <si>
    <t>Store Heddinge</t>
  </si>
  <si>
    <t>Algade 12A</t>
  </si>
  <si>
    <t>84. kommune</t>
  </si>
  <si>
    <t>Marathon Danmark - Kommuneserie Øst - Roskilde</t>
  </si>
  <si>
    <t>Hyrdehøj 91</t>
  </si>
  <si>
    <t>85. kommune</t>
  </si>
  <si>
    <t>39k med næseblod</t>
  </si>
  <si>
    <t>Marathon PopUp #45</t>
  </si>
  <si>
    <t>Mørkebakkevej 1</t>
  </si>
  <si>
    <t>Haslev Marathon #15</t>
  </si>
  <si>
    <t>Kerteminde Cannonball</t>
  </si>
  <si>
    <t>Kerteminde Cannonball #40</t>
  </si>
  <si>
    <t>Ragnar Langesvej 1</t>
  </si>
  <si>
    <t>Humør marathon #68 - David #400 + #100 i 2017 (David/Pia)</t>
  </si>
  <si>
    <t>Humør Marathon #114 - basic</t>
  </si>
  <si>
    <t>Løbeshop Marathon i Skive</t>
  </si>
  <si>
    <t>86. kommune</t>
  </si>
  <si>
    <t>Strandvejen 26 (Skive Søsporthavn)</t>
  </si>
  <si>
    <t>Alex Lundahl: "Jeg har betalt for hele dagen alligevel"</t>
  </si>
  <si>
    <t>Slagelse Marathon - Brian Løager Jørgensen #100</t>
  </si>
  <si>
    <t>Humør Marathon #116</t>
  </si>
  <si>
    <t>Humør Marathon #117</t>
  </si>
  <si>
    <t>Zahlesvej 3</t>
  </si>
  <si>
    <t>AFT</t>
  </si>
  <si>
    <t>Cooper-test</t>
  </si>
  <si>
    <t>Fårevejle Stationsby</t>
  </si>
  <si>
    <t>Følvangsvej 3</t>
  </si>
  <si>
    <t>Letting Run #69</t>
  </si>
  <si>
    <t>Østersvej 4</t>
  </si>
  <si>
    <t>Letting Run</t>
  </si>
  <si>
    <t>Humør Marathon #119 - Ishøj</t>
  </si>
  <si>
    <t>Brentevej 34 (Ishøj Dyrepark)</t>
  </si>
  <si>
    <t>Benløseparken 2</t>
  </si>
  <si>
    <t>Kommuner</t>
  </si>
  <si>
    <t>Løbeshop MT</t>
  </si>
  <si>
    <t>PopUp MT</t>
  </si>
  <si>
    <t>Marathon Danmark</t>
  </si>
  <si>
    <t>Bornholm CB MT</t>
  </si>
  <si>
    <t>Rubjerg Knude MT</t>
  </si>
  <si>
    <t>Adventsmarathon</t>
  </si>
  <si>
    <t>Blokhus MT</t>
  </si>
  <si>
    <t>Frydenlund Motion, Kerteminde CB</t>
  </si>
  <si>
    <t>Sydkystløbet, Skinner-MT</t>
  </si>
  <si>
    <t>Øhavssti GPX, Marathon Danmark</t>
  </si>
  <si>
    <t>KHIF CB, Hvalsø CB, Skovløberen, Marathon Danmark</t>
  </si>
  <si>
    <t>Læsø MT</t>
  </si>
  <si>
    <t>Anholt MT</t>
  </si>
  <si>
    <t xml:space="preserve">HCA MT, Fruens Bøge MT, Rydså MT, Holludgård CB, Pistoria MT, </t>
  </si>
  <si>
    <t>Randers CB</t>
  </si>
  <si>
    <t>Hvide Sande Beach MT, Marathon Danmark</t>
  </si>
  <si>
    <t>Samsø MT</t>
  </si>
  <si>
    <t>Dr. Nielsen MT, Marathon Danmark</t>
  </si>
  <si>
    <t>Kalkmineløbet, Marathon Danmark</t>
  </si>
  <si>
    <t>Midt-i-marathon - hos Balshøj (Stillinge Forsamlingshus 25 års jubilæum)</t>
  </si>
  <si>
    <t>Humør Marathon #120</t>
  </si>
  <si>
    <t>Humør Marathon #121</t>
  </si>
  <si>
    <t>Indien</t>
  </si>
  <si>
    <t xml:space="preserve"> Juli 2016</t>
  </si>
  <si>
    <t>Samlet distance ca. 1500 km. Jeg løb ca. 800 km på 17 dage. Koloenorm oplevelse med Pia, Arun og med et stort setup.</t>
  </si>
  <si>
    <t>Humør Marathon #122</t>
  </si>
  <si>
    <t>Antal på én uge</t>
  </si>
  <si>
    <t>Snit/uge</t>
  </si>
  <si>
    <t>5+</t>
  </si>
  <si>
    <t>Interval</t>
  </si>
  <si>
    <t>Tempo</t>
  </si>
  <si>
    <t>10k test</t>
  </si>
  <si>
    <t>DHS - trail</t>
  </si>
  <si>
    <t>Semi-res. (1:46/1:50)</t>
  </si>
  <si>
    <t>Corona-Marathon nr. 2</t>
  </si>
  <si>
    <t>Km + tempo</t>
  </si>
  <si>
    <t>Res./Km</t>
  </si>
  <si>
    <t>Res.</t>
  </si>
  <si>
    <t>Humør Marathon #123</t>
  </si>
  <si>
    <t>(1:37/1:46)</t>
  </si>
  <si>
    <t>Run 4700 Happiness</t>
  </si>
  <si>
    <t>Torvestræde 3</t>
  </si>
  <si>
    <t>(1:56/1:54)</t>
  </si>
  <si>
    <t>(1:41/1:44)</t>
  </si>
  <si>
    <t>Humør Marathon #125</t>
  </si>
  <si>
    <t>(1:51/2:00)</t>
  </si>
  <si>
    <t>Vindmøllevej 6</t>
  </si>
  <si>
    <t>Magretheholm, Kbh. S</t>
  </si>
  <si>
    <t>Marathon PopUp #49 - Amager Forbrænding/Skibakken</t>
  </si>
  <si>
    <t>Humør Marathon #126</t>
  </si>
  <si>
    <t>(1:39/1:37)</t>
  </si>
  <si>
    <t>(1:55/2:04)</t>
  </si>
  <si>
    <t>(1:52/1:50)</t>
  </si>
  <si>
    <t>Papegøjeløbet</t>
  </si>
  <si>
    <t>Fuglebjerg</t>
  </si>
  <si>
    <t>Erik Bøghs Vej 23</t>
  </si>
  <si>
    <t>(2:14/2:14)</t>
  </si>
  <si>
    <t>Ndr. strandvej 23</t>
  </si>
  <si>
    <t>Fjordvej 1, Pakhuset</t>
  </si>
  <si>
    <t>87. kommune</t>
  </si>
  <si>
    <t>Æbeltoft</t>
  </si>
  <si>
    <t>Løbeshop Marathon i Æbeltoft</t>
  </si>
  <si>
    <t>Løbeshop Marathon i Hvalpsund</t>
  </si>
  <si>
    <t>Hvalpsund</t>
  </si>
  <si>
    <t>88. kommune</t>
  </si>
  <si>
    <t>(2:03/1:57)</t>
  </si>
  <si>
    <t>(1:54/1:56)</t>
  </si>
  <si>
    <t>(1:36/1:31)</t>
  </si>
  <si>
    <t>Humør Marathon #127</t>
  </si>
  <si>
    <t>(1:55/1:57)</t>
  </si>
  <si>
    <t>KM</t>
  </si>
  <si>
    <t>Gangergaardens Marathon</t>
  </si>
  <si>
    <t>Høng Landevej 5</t>
  </si>
  <si>
    <t>Humør Marathon #129</t>
  </si>
  <si>
    <t>(1:53/1:46)</t>
  </si>
  <si>
    <t>(1:50/1:56)</t>
  </si>
  <si>
    <t>(1:51/1:58)</t>
  </si>
  <si>
    <t>Møn - havn til havn</t>
  </si>
  <si>
    <t>Hårbølle</t>
  </si>
  <si>
    <t>Hårbølle Havn</t>
  </si>
  <si>
    <t>Fredskov Marathon - Run &amp; Fun - Helle Hvidt Wallentin #100</t>
  </si>
  <si>
    <t>Fredskov Marathon - 2500</t>
  </si>
  <si>
    <t>Fredskov Marathon / Fredskov Run &amp; Fun / Happy / 2500</t>
  </si>
  <si>
    <t>Benløse Marathon - Britt 50+1 år</t>
  </si>
  <si>
    <t>PR</t>
  </si>
  <si>
    <t>(1:26/1:30)</t>
  </si>
  <si>
    <t>Sub3</t>
  </si>
  <si>
    <t>Hareskovby Marathon</t>
  </si>
  <si>
    <t>Marathon Danmark, Humør MT, PopUp MT, Hareskovby MT</t>
  </si>
  <si>
    <t>(2:10/2:16)</t>
  </si>
  <si>
    <t>Als Rundt 100 km</t>
  </si>
  <si>
    <t>13. maj 2021</t>
  </si>
  <si>
    <t>Humør Marathon #130</t>
  </si>
  <si>
    <t>Copenfaken Marathon</t>
  </si>
  <si>
    <t>Gunnar Nu Hansen Plads</t>
  </si>
  <si>
    <t>Copenfaken Marathon - Jonas Andersen #100</t>
  </si>
  <si>
    <t>Gangergaardens Marathon - Claus Blaabjerg #400 &amp; Britt Jørgensen #400</t>
  </si>
  <si>
    <t>Hareskovby Marathon - Lise Friis #600 &amp; Sune Hundebøll #200</t>
  </si>
  <si>
    <t>Helsingborg marathon - Peter Olsen #100</t>
  </si>
  <si>
    <t>The Upperhill Marathon</t>
  </si>
  <si>
    <t>The Upperhill Marathon - Michael Dall #100</t>
  </si>
  <si>
    <t>Fisketorvet 3</t>
  </si>
  <si>
    <t>Marathon PopUp #51 - Jesper Ølsgaard #300</t>
  </si>
  <si>
    <t>Skovshoved</t>
  </si>
  <si>
    <t>Skovshoved Havbad, Skovshoved Havn11 A,</t>
  </si>
  <si>
    <t>89. kommune</t>
  </si>
  <si>
    <t>Dansk Mester 20-22 år</t>
  </si>
  <si>
    <t>Midtjysk Bjergmarathon (1000 hm)</t>
  </si>
  <si>
    <t>Virklund</t>
  </si>
  <si>
    <t>Paradisvænget 5</t>
  </si>
  <si>
    <t>Midtjysk Bjergmarathon</t>
  </si>
  <si>
    <t>Grønbroløbet - sommerløbet</t>
  </si>
  <si>
    <t>Midt-i-marathon Sorø - Ole Karlsen &amp; Karsten Bach Christensen #100</t>
  </si>
  <si>
    <t>Svanemøllen-Skalstrup Lufthavn</t>
  </si>
  <si>
    <t>29. juni 2021</t>
  </si>
  <si>
    <t>Papegøjeløbet - Bo Johansen #200</t>
  </si>
  <si>
    <t>Arden</t>
  </si>
  <si>
    <t>Skovvej 68</t>
  </si>
  <si>
    <t>Brunkulsvej</t>
  </si>
  <si>
    <t>90. kommune</t>
  </si>
  <si>
    <t>Søby Brunkulslejer</t>
  </si>
  <si>
    <t>Skærbæk</t>
  </si>
  <si>
    <t>Hjemstedvej 60 (Marsk Camp)</t>
  </si>
  <si>
    <t>Faxe Ladeplads</t>
  </si>
  <si>
    <t>Hovedgaden/Havnevej</t>
  </si>
  <si>
    <t>Med Ninna Toxvig &amp; Cassandra Sabra, der afsluttede enløbendefortælling 2.0. 25-28 grader, svag vind, sol med lette skyer og fantastisk humør og selskab!</t>
  </si>
  <si>
    <t>Træninger (coronanedlukning/sub3-træning)</t>
  </si>
  <si>
    <t>Træning-test</t>
  </si>
  <si>
    <t>Dronningens Kovang</t>
  </si>
  <si>
    <t>Fredskov Marathon - 2500 - Peter Møllebro #600</t>
  </si>
  <si>
    <t>Skinnermaraton #155a</t>
  </si>
  <si>
    <t>Oddesund Marathon</t>
  </si>
  <si>
    <t>Oddesund</t>
  </si>
  <si>
    <t>Skovvej 22</t>
  </si>
  <si>
    <t>91. kommune</t>
  </si>
  <si>
    <t>Humør Marathon #131</t>
  </si>
  <si>
    <t>Humør Marathon #132</t>
  </si>
  <si>
    <t>Gamle Landevej 24 (Albertslund Ridecenter)</t>
  </si>
  <si>
    <t>Marathon PopUp #54 - Betina Sørensen #100</t>
  </si>
  <si>
    <t>Humør marathon #33 - David #300</t>
  </si>
  <si>
    <t>Humør marathon #32</t>
  </si>
  <si>
    <t>Växjö Marathon - Claus Blaabjerg #200</t>
  </si>
  <si>
    <t>Kitt Krogh Marathon - Johanna Gren #400 &amp; Susanne Gren #600</t>
  </si>
  <si>
    <t>Midt-i-marathon - Pia Hansson #300</t>
  </si>
  <si>
    <t>Juhldal/Bjerrede - Maria Holtze Kryger #300</t>
  </si>
  <si>
    <t>Zealand - Coast2Coast</t>
  </si>
  <si>
    <t>Kalundborg-Nordhavn</t>
  </si>
  <si>
    <t>28. august 2021</t>
  </si>
  <si>
    <t>?</t>
  </si>
  <si>
    <t>Midt-i-marathon - Louise Blok &amp; Michael Jensen #300</t>
  </si>
  <si>
    <t>Skovløberen #19</t>
  </si>
  <si>
    <t>(2:06/1:35)</t>
  </si>
  <si>
    <t>Norgesvej 2</t>
  </si>
  <si>
    <t>PR (1:26/1:30)</t>
  </si>
  <si>
    <t>Succes Maraton</t>
  </si>
  <si>
    <t>Færgelejet (Vesterø Havn)</t>
  </si>
  <si>
    <t>Vognsbølparkens Marathon 6 års fødselsdag</t>
  </si>
  <si>
    <t>KHIF Cannonball (KH CB)</t>
  </si>
  <si>
    <t>KH Run - Morten Schiødt #100</t>
  </si>
  <si>
    <t>Mosevej 7</t>
  </si>
  <si>
    <t>New Delhi-Mumbai(The Great India Run)</t>
  </si>
  <si>
    <t>Ca. 800</t>
  </si>
  <si>
    <t>17 dage</t>
  </si>
  <si>
    <t>17 km</t>
  </si>
  <si>
    <t>21 km</t>
  </si>
  <si>
    <t>10 km</t>
  </si>
  <si>
    <t>4 km</t>
  </si>
  <si>
    <t>7 km</t>
  </si>
  <si>
    <t>Maks løb ét år (bortregnet kalenderår)</t>
  </si>
  <si>
    <t>174 (8. august 2016-6. august 2017)</t>
  </si>
  <si>
    <t>Uger i træk</t>
  </si>
  <si>
    <t>Samlet løb i perioden</t>
  </si>
  <si>
    <t>Uger</t>
  </si>
  <si>
    <t>Ugenr. Slut</t>
  </si>
  <si>
    <t>Gennemsnit</t>
  </si>
  <si>
    <t xml:space="preserve"> 8 - 2015</t>
  </si>
  <si>
    <t xml:space="preserve"> 42 - 2014</t>
  </si>
  <si>
    <t xml:space="preserve"> 39 - 2014</t>
  </si>
  <si>
    <t xml:space="preserve"> 25 - 2015</t>
  </si>
  <si>
    <t xml:space="preserve"> 42 - 2015</t>
  </si>
  <si>
    <t xml:space="preserve"> 1 - 2016</t>
  </si>
  <si>
    <t xml:space="preserve"> 4 - 2016</t>
  </si>
  <si>
    <t xml:space="preserve"> 7 - 2016</t>
  </si>
  <si>
    <t xml:space="preserve"> 27 - 2016</t>
  </si>
  <si>
    <t xml:space="preserve"> 27 - 2017</t>
  </si>
  <si>
    <t xml:space="preserve"> 1 - 2018</t>
  </si>
  <si>
    <t xml:space="preserve"> 5 - 2018</t>
  </si>
  <si>
    <t xml:space="preserve"> 23 - 2018</t>
  </si>
  <si>
    <t xml:space="preserve"> 1 - 2019</t>
  </si>
  <si>
    <t xml:space="preserve"> 6 - 2019</t>
  </si>
  <si>
    <t xml:space="preserve"> 22 - 2019</t>
  </si>
  <si>
    <t xml:space="preserve"> 26 - 2019</t>
  </si>
  <si>
    <t xml:space="preserve"> 39 - 2019</t>
  </si>
  <si>
    <t xml:space="preserve"> 5 - 2020</t>
  </si>
  <si>
    <t xml:space="preserve"> 10 - 2020</t>
  </si>
  <si>
    <t xml:space="preserve"> 35 - 2020</t>
  </si>
  <si>
    <t xml:space="preserve"> 41 - 2020</t>
  </si>
  <si>
    <t xml:space="preserve"> 53 - 2021</t>
  </si>
  <si>
    <t xml:space="preserve"> 9 - 2021</t>
  </si>
  <si>
    <t xml:space="preserve"> 19 - 2021</t>
  </si>
  <si>
    <t>Humør Marathon #133</t>
  </si>
  <si>
    <t>Ø-marathon i Kalbyrisskov</t>
  </si>
  <si>
    <t>Garnisionsvej (Retten)</t>
  </si>
  <si>
    <t>Hanstholm</t>
  </si>
  <si>
    <t>Marathon Danmark, Løbeshop MT</t>
  </si>
  <si>
    <t>Molevej 29 (Bunkermusem)</t>
  </si>
  <si>
    <t>Løbeshop Marathon - Olsen Banden i Jyllands 50 års jubilæum</t>
  </si>
  <si>
    <t>Regner Langesvej 1</t>
  </si>
  <si>
    <t>Midt-i-marathon - hos Balshøj med tapas og chokokage</t>
  </si>
  <si>
    <t>Kirke Stillinge</t>
  </si>
  <si>
    <t>Antal på måned</t>
  </si>
  <si>
    <t>Vestvoldsmarathon #36</t>
  </si>
  <si>
    <t>Kerteminde Cannonball #65 - Trine Dydensborg #100</t>
  </si>
  <si>
    <t>Vestvoldsmarathon #33</t>
  </si>
  <si>
    <t>Marathon PopUp #55</t>
  </si>
  <si>
    <t>92. kommune</t>
  </si>
  <si>
    <t>Agri Bavnehøj Vej 5A</t>
  </si>
  <si>
    <t>Agri</t>
  </si>
  <si>
    <t>Aarhus (Riis Skov)</t>
  </si>
  <si>
    <t>Marienlundsvej 10</t>
  </si>
  <si>
    <t>Marathon Danmark - Kommuneserie Vest - Syddjurs</t>
  </si>
  <si>
    <t>Marathon Danmark - Kommuneserie Vest - Aarhus</t>
  </si>
  <si>
    <t>Marathon Danmark - Kommuneserie Vest - Odder</t>
  </si>
  <si>
    <t>Hou</t>
  </si>
  <si>
    <t>93. kommune</t>
  </si>
  <si>
    <t>*Marathon Danmark - Kommuneserie Vest</t>
  </si>
  <si>
    <t>Marathon Danmark - Kommuneserie Vest*</t>
  </si>
  <si>
    <t>Strandgade 17</t>
  </si>
  <si>
    <t>Midt-i-Marathon</t>
  </si>
  <si>
    <t>Faaborgsund MT, Løbeshop MT (Klub 100 GF)</t>
  </si>
  <si>
    <t>Ringe</t>
  </si>
  <si>
    <t>Søvej 34 (Idrætscenter Midtfyn)</t>
  </si>
  <si>
    <t>Løbeshop Marathon - Klub 100 GF - Jørgen Jakobsen #500</t>
  </si>
  <si>
    <t>Gåsetårn Marathon #82</t>
  </si>
  <si>
    <t>Marathon PopUp #56 - Amagerbanen</t>
  </si>
  <si>
    <t>Kløvermarksvej 50 (Kløvermarkens Idrætsanlæg)</t>
  </si>
  <si>
    <t>Kløvermarken</t>
  </si>
  <si>
    <t>Frederiksberg Marathon #100</t>
  </si>
  <si>
    <t>Startede 13 min for sent</t>
  </si>
  <si>
    <t>Løbeshop MT, Marathon Danmark</t>
  </si>
  <si>
    <t>Humør Marathon</t>
  </si>
  <si>
    <t>28 km</t>
  </si>
  <si>
    <t>4. december 2021</t>
  </si>
  <si>
    <t>Svangen drillede, brækket tå, ømme trædepuder</t>
  </si>
  <si>
    <t>3-2-1 marathon</t>
  </si>
  <si>
    <t>48 - 2021</t>
  </si>
  <si>
    <t>Humør Marathon #134</t>
  </si>
  <si>
    <t>Humør Marathon #135</t>
  </si>
  <si>
    <t>Humør Marathon #136</t>
  </si>
  <si>
    <t>Humør Marathon #137</t>
  </si>
  <si>
    <t>Humør Marathon #138</t>
  </si>
  <si>
    <t>Humør Marathon #140</t>
  </si>
  <si>
    <t>Borgervænget 1</t>
  </si>
  <si>
    <t>EnviRun</t>
  </si>
  <si>
    <t>Karise Marathon</t>
  </si>
  <si>
    <t>Karise</t>
  </si>
  <si>
    <t>Prins Buris Vej 19</t>
  </si>
  <si>
    <t>Hurtigst/langsomst</t>
  </si>
  <si>
    <t>3:03:56 / 5:35:00</t>
  </si>
  <si>
    <t>3:02:15 / 5:39:17</t>
  </si>
  <si>
    <t>3:05:56 / 5:09:56</t>
  </si>
  <si>
    <t>3:14:00 / 4:42:05</t>
  </si>
  <si>
    <t>3:05:06 / 6:09:10</t>
  </si>
  <si>
    <t>3:12:53 / 5:21:49</t>
  </si>
  <si>
    <t>2:56:36 / 5:32:55</t>
  </si>
  <si>
    <t>Fredskov Marathon - 2500 - Steen Hermansen #100</t>
  </si>
  <si>
    <t>Humør Marathon #143</t>
  </si>
  <si>
    <t>52 - 2021</t>
  </si>
  <si>
    <t>Møllebro 51 mdr. foran</t>
  </si>
  <si>
    <t>Humør Marathon #144 - Christian Thestrup #100</t>
  </si>
  <si>
    <t>Sprogø Marathon</t>
  </si>
  <si>
    <t>Sprogø</t>
  </si>
  <si>
    <t xml:space="preserve"> = </t>
  </si>
  <si>
    <t>Lønbæk Cannonball</t>
  </si>
  <si>
    <t>Carlsensvej (broen over åen)</t>
  </si>
  <si>
    <t>Midt-i-marathon - Mad &amp; Motion</t>
  </si>
  <si>
    <t>Damgårds Allé 107</t>
  </si>
  <si>
    <t>Fredskov marathon - 2500</t>
  </si>
  <si>
    <t>3:39:57 netto</t>
  </si>
  <si>
    <t>startede 25 min. for sent (dog med chip)</t>
  </si>
  <si>
    <t>Total</t>
  </si>
  <si>
    <t xml:space="preserve"> 2-2</t>
  </si>
  <si>
    <t xml:space="preserve"> 2-1</t>
  </si>
  <si>
    <t xml:space="preserve"> 3-1</t>
  </si>
  <si>
    <t xml:space="preserve"> 4-1</t>
  </si>
  <si>
    <t xml:space="preserve"> 3-3</t>
  </si>
  <si>
    <t xml:space="preserve"> 4-4</t>
  </si>
  <si>
    <t xml:space="preserve"> 5-5</t>
  </si>
  <si>
    <t xml:space="preserve"> 6-6</t>
  </si>
  <si>
    <t xml:space="preserve"> 7-7</t>
  </si>
  <si>
    <t>Ultraløb</t>
  </si>
  <si>
    <t>Marathon</t>
  </si>
  <si>
    <t xml:space="preserve"> 8-8</t>
  </si>
  <si>
    <t xml:space="preserve"> 9-9</t>
  </si>
  <si>
    <t xml:space="preserve"> 10-10</t>
  </si>
  <si>
    <t xml:space="preserve"> 20-10</t>
  </si>
  <si>
    <t xml:space="preserve"> 4-2</t>
  </si>
  <si>
    <t xml:space="preserve"> 3-2-1</t>
  </si>
  <si>
    <t>Sub 4</t>
  </si>
  <si>
    <t xml:space="preserve"> 5+</t>
  </si>
  <si>
    <t>Sub 3:30</t>
  </si>
  <si>
    <t>Tosseløbs Cannonball - Harry Cilleborg #500</t>
  </si>
  <si>
    <t>Gangergaardens Marathon - Lise Friis #700</t>
  </si>
  <si>
    <t>Lønbæk Cannonball - Køge Å</t>
  </si>
  <si>
    <t>Kerteminde Cannonball - David Bredo #800 (palindrom)</t>
  </si>
  <si>
    <t>Nekselø</t>
  </si>
  <si>
    <t>Sj. Odde</t>
  </si>
  <si>
    <t>Gnibenvej 53</t>
  </si>
  <si>
    <t>Marathon Danmark - Kommuneserie Øst - Kalundborg</t>
  </si>
  <si>
    <t>Marathon Danmark - Kommuneserie Øst - Holbæk</t>
  </si>
  <si>
    <t>Marathon Danmark - Kommuneserie Øst - Odsherred</t>
  </si>
  <si>
    <t>Kerteminde Cannonball - Søren Kuhlmann #200</t>
  </si>
  <si>
    <t>Nordjysk Marathon</t>
  </si>
  <si>
    <t>Dronninglund</t>
  </si>
  <si>
    <t>94. kommune</t>
  </si>
  <si>
    <t>Nordjysk Marathon - Sten Christensen #300</t>
  </si>
  <si>
    <t>Rørholtvej 18 (Dronninglund Hallen)</t>
  </si>
  <si>
    <t>PE Marathon</t>
  </si>
  <si>
    <t>PE Marathon - Katrine Bernbom #300</t>
  </si>
  <si>
    <t>Kastrup</t>
  </si>
  <si>
    <t>Ugandavej 184</t>
  </si>
  <si>
    <t>Lønbæk Cannonball - Hedeland</t>
  </si>
  <si>
    <t>Tranemosevej 8</t>
  </si>
  <si>
    <t>95. kommune</t>
  </si>
  <si>
    <t>96. kommune</t>
  </si>
  <si>
    <t>Ærøskøbing</t>
  </si>
  <si>
    <t>Æræskøbing Havn 23 (Lenda's Grill'er)</t>
  </si>
  <si>
    <t>Løbeshop Marathon - Ærø</t>
  </si>
  <si>
    <t>Løbeshop Marathon - Horsens - Den Genfundne Bro</t>
  </si>
  <si>
    <t>Vestbirkvej 2A</t>
  </si>
  <si>
    <t>Vestbirk</t>
  </si>
  <si>
    <t>Humør Marathon #145</t>
  </si>
  <si>
    <t>Slagelse Marathon - Pernille Letting Flacheberg #100</t>
  </si>
  <si>
    <t>Hareskovby</t>
  </si>
  <si>
    <t>(inkl. 50 timers arbejde den uge)</t>
  </si>
  <si>
    <t>Copenhagen Marathon #41 - Johan Melin #500, Jakob Stæhr #300, Birgitte Storm #100</t>
  </si>
  <si>
    <t>Humør Marathon #146 - Jan Andersen #100</t>
  </si>
  <si>
    <t>Fodbygaardsvej 116</t>
  </si>
  <si>
    <t>Bovbjerg Beach Challenge</t>
  </si>
  <si>
    <t>Fyrvej 27 (Bovbjerg Fyr)</t>
  </si>
  <si>
    <t>97. kommune</t>
  </si>
  <si>
    <t>Bovbjerg</t>
  </si>
  <si>
    <t>Tosseløbs Cannonball - Kurt Olsen #300</t>
  </si>
  <si>
    <t>Humør Marathon #147</t>
  </si>
  <si>
    <t>Ø-marathon - solopgangsmarathon</t>
  </si>
  <si>
    <t>Fredskov Marathon - Annette Fredskov #1000</t>
  </si>
  <si>
    <t>#1000</t>
  </si>
  <si>
    <t>Humør Marathon #148</t>
  </si>
  <si>
    <t>Humør Marathon #149</t>
  </si>
  <si>
    <t>Humør Marathon #150 - Brian Jørgensen #200 &amp; Brian Vernersen #300</t>
  </si>
  <si>
    <t>Gangergaardens Marathon - Luise Gangergaard #300</t>
  </si>
  <si>
    <t>Ø-marathon #63</t>
  </si>
  <si>
    <t>Radsted marathon/Middelalder marathon</t>
  </si>
  <si>
    <t>Radsted Marathon - Forårsløb på Hotel Saxkjøbing</t>
  </si>
  <si>
    <t>5 Tårn Motion - Kalundborg Vintermarathon - Michael Strøh #100</t>
  </si>
  <si>
    <t>Damhus Cannonball Marathon - vinter marathon</t>
  </si>
  <si>
    <t>Damhus Cannonball Marathon - Forårs marathon</t>
  </si>
  <si>
    <t>Damhus Cannonball Marathon #58</t>
  </si>
  <si>
    <t>Damhus Cannonball Marathon #59</t>
  </si>
  <si>
    <t>5 Tårn Motion - Kermit #100 marathon (Leif Bjarne Larsen)</t>
  </si>
  <si>
    <t>Riverboat Series 2018 Day 4 - TN - Ila #200</t>
  </si>
  <si>
    <t>Humør Marathon #118 - Fårevejle - David #700</t>
  </si>
  <si>
    <t>3:13:17 / 4:51:01</t>
  </si>
  <si>
    <t>Påarp</t>
  </si>
  <si>
    <t>Helsingborg Cannonball</t>
  </si>
  <si>
    <t>Bäckängen 12</t>
  </si>
  <si>
    <t>*Marathon Danmark - Regionsløb 2017</t>
  </si>
  <si>
    <t>*Marathon Danmark - Regionsløb 2018</t>
  </si>
  <si>
    <t>*Marathon Danmark - Regionsløb 2019</t>
  </si>
  <si>
    <t>*Marathon Danmark - Regionsløb 2020</t>
  </si>
  <si>
    <t>*Marathon Danmark - Regionsløb 2021</t>
  </si>
  <si>
    <t>Vorbasse</t>
  </si>
  <si>
    <t>98. kommune</t>
  </si>
  <si>
    <t>Råbjerg Mile</t>
  </si>
  <si>
    <t>Hummeltoftevej 51 (Q8)</t>
  </si>
  <si>
    <t>Søndre Molevej 30</t>
  </si>
  <si>
    <t>Drivvejen 1 (Fritidscenter)</t>
  </si>
  <si>
    <t>Almindsøvej 17</t>
  </si>
  <si>
    <t>Råbjerg Mile Vej 2</t>
  </si>
  <si>
    <t>Marathon Danmark - Region Sjælland - Zamel Zhaian #300</t>
  </si>
  <si>
    <t>Marathon Danmark - Region Midtjylland - Jakob Diget Pedersen #300 + frieri</t>
  </si>
  <si>
    <t>*Marathon Danmark - Regionsløb 2022</t>
  </si>
  <si>
    <t>Flådeegene MT, Marathon Danmark</t>
  </si>
  <si>
    <t>Skinnermarathon #173</t>
  </si>
  <si>
    <t>6. februar 2021</t>
  </si>
  <si>
    <t>6:30/km-gruppe (Jonas Andersen, Bo Junker, Vagn Kirkelund, Peter Møller m.fl.), 10-14 grader, overskyet, 1 byge, ingen vind, vanvittig smuk rute og verdens bedste serviceteam (følge/servicebil, frontcykel og 4 bagstoppercykler). Lille krise ca. 70 km, men hurtigt ovenpå og sluttede med rigeligt overskud. Fremragende oplevelse!</t>
  </si>
  <si>
    <t>Distance (km)</t>
  </si>
  <si>
    <t>Mauerweglauf 100 Meilen Berlin - 10. udgave</t>
  </si>
  <si>
    <t>Berlin</t>
  </si>
  <si>
    <t>13. august 2022</t>
  </si>
  <si>
    <t>Jonas Andersen, Peter Møller, Ole Hansen, Søren Kuhlmann, Ulrik Pihl. 24-30 grader, delvis sol, 2 x små kraftige byger om natten, vindstille. Ole slap os ved ca. 90k. Vi, 5, stod prøvelserne igennem sammen til den bitre ende. Ømme trædepuder, men ellers ved godt mod. Succes med væskerygsæk. Resultatlink: https://my.raceresult.com/184322/results#0_0F9B3A</t>
  </si>
  <si>
    <t>Jonas Andersen, Peter Møller, Kenneth Guldhammer, Pernille Björklund, Louise Pernille Christensen. Frem til 50-60 km bygevejr og 10-12 m/s med 16-18 grader, hvorefter det blev stille og klart til natten med 11-13 grader. Problemer de sidste 25 km, hvor jeg var nødsaget til at løbe konstant. Fantastisk arrangement og uundværlig følgebil med KB Holmgaard + døtre. 100 km rundet i 12:09:34. Fokus: Nyd det og så god en oplevelse som muligt. Resultatlink: https://my.raceresult.com/138971/results#1_34594F</t>
  </si>
  <si>
    <t>Placering (samlet / køn / aldersgr.)</t>
  </si>
  <si>
    <t>3 / 3 / M23: 1</t>
  </si>
  <si>
    <t>124 / 100 / M20-29: 1</t>
  </si>
  <si>
    <t>12 / 11 / M23: 1</t>
  </si>
  <si>
    <t>28 / 25 / M23: 3</t>
  </si>
  <si>
    <t>Humør Marathon #151</t>
  </si>
  <si>
    <t>Søgade 1A</t>
  </si>
  <si>
    <t>26 - 2022</t>
  </si>
  <si>
    <t>27. august 2022</t>
  </si>
  <si>
    <t>24 etaper á 4,1-6,6 km med start hver time. MVSJÆ Politi arrangerede v. Karsten Bruhn og Bjørn Lundmann. 18-21 grader, svag vestenvind, overskyet uden regn, selvom der var varslet skybrud og regn stort set fra start til slut. Løb med Pernille Björklund og Louise Pernille Christensen samt øvrige politier.</t>
  </si>
  <si>
    <t>24 etaper á 4,1-6,6 km med start hver time. MVSJÆ Politi arrangerede v. Karsten Bruhn og Bjørn Lundmann. 14-17 grader, nordenvind, overskyet m. ganske lidt støvregn. Løb primært med Carina Jessen</t>
  </si>
  <si>
    <t>Gangergaardens Marathon - Per Christoffersen #200</t>
  </si>
  <si>
    <t>Sædder marathon - Maria Kryger 38 år</t>
  </si>
  <si>
    <t>Forskellige kommuner</t>
  </si>
  <si>
    <t>HC Andersen Marathon - Ulrik Pihl #1000 &amp; Johnny Heinmann #200</t>
  </si>
  <si>
    <t>Lønbæk Cannonball - Bagsværd Sø</t>
  </si>
  <si>
    <t>Skovalleen 42</t>
  </si>
  <si>
    <t>Marathon PopUp #64 - Vestskoven</t>
  </si>
  <si>
    <t>Midt-i-marathon - Mad &amp; Motion - Per Foss #100</t>
  </si>
  <si>
    <t>Tosseløbs Cannonball #200</t>
  </si>
  <si>
    <t>Helsingborg Cannonball - Johanna #500 (svensk) + 30 år</t>
  </si>
  <si>
    <t>Tosseløbs Cannonball - Johanna Gren #500 (dansk)</t>
  </si>
  <si>
    <t>Brøndbyøstervej 142 (Brøndbyskoven)</t>
  </si>
  <si>
    <t>Roskilde Marathon #2</t>
  </si>
  <si>
    <t>Roskilde Marathon</t>
  </si>
  <si>
    <t>Moffes Marathon</t>
  </si>
  <si>
    <t>Kanonkugle MT, PopUp MT, Moffes MT</t>
  </si>
  <si>
    <t>Nymarksvej 10</t>
  </si>
  <si>
    <t>Ndr. Kystagervej (Bjerget)</t>
  </si>
  <si>
    <t>Moffes Marathon #21</t>
  </si>
  <si>
    <t>Letting Run #179 - Mie Mandin Salame #100</t>
  </si>
  <si>
    <t>Letting Run #166 - Anne Leditzig #100</t>
  </si>
  <si>
    <t>Marathon Danmark - Kommuneserie Vest - Lemvig</t>
  </si>
  <si>
    <t>Bovbjerg Baech Challenge, Marathon Danmark</t>
  </si>
  <si>
    <t>Gl. Landevej/Jagtvej (Møllesøen)</t>
  </si>
  <si>
    <t>Klosterheden Plantage</t>
  </si>
  <si>
    <t>Marathon Danmark - Kommuneserie Vest - Struer</t>
  </si>
  <si>
    <t>Bremdal</t>
  </si>
  <si>
    <t>Oddesund MT, Marathon Danmark</t>
  </si>
  <si>
    <t>Fjordvejen 10</t>
  </si>
  <si>
    <t>Marathon Danmark - Kommuneserie Vest - Skive</t>
  </si>
  <si>
    <t>Marathon PopUp #65 - Vestskoven</t>
  </si>
  <si>
    <t>Letting  Run</t>
  </si>
  <si>
    <t>Københavns</t>
  </si>
  <si>
    <t>Bornholms</t>
  </si>
  <si>
    <t>Vesthimmerlands</t>
  </si>
  <si>
    <t>Dansk Mester 23-29 år</t>
  </si>
  <si>
    <t>Kokkedal Marathon - 2. advent</t>
  </si>
  <si>
    <t>Skovbrynet 8</t>
  </si>
  <si>
    <t>Kokkedal Marathon</t>
  </si>
  <si>
    <t>Hoka One One MT, Marathon Danmark, Kokkedal MT</t>
  </si>
  <si>
    <t>Humlevej 32 (Hancock Bryggeriet)</t>
  </si>
  <si>
    <t>Kimmerslev</t>
  </si>
  <si>
    <t>Slusevej 2</t>
  </si>
  <si>
    <t>Lønbæk Cannonball - Kimmerslev Sø</t>
  </si>
  <si>
    <t>Vintersolhvervløbet</t>
  </si>
  <si>
    <t>Kerteminde Cannonball - Trine Dydensborg #200</t>
  </si>
  <si>
    <t>Marathon PopUp #66 - Høje-Taastrup</t>
  </si>
  <si>
    <t>Øtoftegårdsvej 12</t>
  </si>
  <si>
    <t>#900</t>
  </si>
  <si>
    <t>Roskilde Marathon #3</t>
  </si>
  <si>
    <t>Marathon PopUp #67 - Vallensbæk</t>
  </si>
  <si>
    <t>Frederiksberg Marathon - Skodsborgruten</t>
  </si>
  <si>
    <t>Skodsborg MT, Sjælsø MT, Frederiksberg MT</t>
  </si>
  <si>
    <t>Kvick Run - Jes 60 år</t>
  </si>
  <si>
    <t>Englandsvej 5A</t>
  </si>
  <si>
    <t>Thurø</t>
  </si>
  <si>
    <t>Solbærvænget 9</t>
  </si>
  <si>
    <t>SH Løb - Ishøj Dyrepark</t>
  </si>
  <si>
    <t>Løbeshop Marathon - Peter Møller #200</t>
  </si>
  <si>
    <t>Kristall Marathon</t>
  </si>
  <si>
    <t>15. Kristall Marathon - 500 m under jorden med 750 hm</t>
  </si>
  <si>
    <t>Zufahrtstraße 1, 36460 Krayenberggemeinde</t>
  </si>
  <si>
    <t>Erlebnis Bergwerk Mine, Merkers</t>
  </si>
  <si>
    <t>Ø-marathon - onsdagssneglemarathon</t>
  </si>
  <si>
    <t>Midt-i-marathon - Mad &amp; Motion - Charlotte Lagersted #100</t>
  </si>
  <si>
    <t>Anlægsvej 15</t>
  </si>
  <si>
    <t/>
  </si>
  <si>
    <t>Center of Zealand Marathon</t>
  </si>
  <si>
    <t>Center of Zealand Marathon Cannonball</t>
  </si>
  <si>
    <t>Tosseløbs Cannonball - Harry Cilleborg #600 og 71 års fødselsdag</t>
  </si>
  <si>
    <t>Team Mormor Løbet</t>
  </si>
  <si>
    <t>Grindsted</t>
  </si>
  <si>
    <t>Floravej 2</t>
  </si>
  <si>
    <t>Stadion Allé 14 (Rungsted Gymnasium)</t>
  </si>
  <si>
    <t>Rungsted Kyst</t>
  </si>
  <si>
    <t>Skovensvej 10</t>
  </si>
  <si>
    <t>Randelæggerbakken</t>
  </si>
  <si>
    <t>Marathon Danmark - Kommuneserie Øst - Hørsholm</t>
  </si>
  <si>
    <t>Marathon Danmark - Kommuneserie Øst - Allerød</t>
  </si>
  <si>
    <t>Marathon Danmark - Kommuneserie Øst - Hillerød</t>
  </si>
  <si>
    <t>Skovmaren, SH Løb, Marathon Danmark</t>
  </si>
  <si>
    <t>Snobberup MT, Marathon Danmark</t>
  </si>
  <si>
    <t>Gadstrup</t>
  </si>
  <si>
    <t>Sørby Marathon</t>
  </si>
  <si>
    <t>Sørby Marathon - Daniel Madsen #100</t>
  </si>
  <si>
    <t>Nyvej 30</t>
  </si>
  <si>
    <t>Hvalsø Cannonball on tour Orø</t>
  </si>
  <si>
    <t>Bybjerg</t>
  </si>
  <si>
    <t>Orø</t>
  </si>
  <si>
    <t>Brøndevej 15 (Orø Hallen)</t>
  </si>
  <si>
    <t>Thüringen</t>
  </si>
  <si>
    <t>Kerteminde Cannonball i Helsingør</t>
  </si>
  <si>
    <t>Færgevej 1 (Helsingør Roklub)</t>
  </si>
  <si>
    <t>PE Marathon - Philip Reitzel og Warny Saurbrey #100</t>
  </si>
  <si>
    <t>Triple i Kalundborg - Michael Nilsson #200</t>
  </si>
  <si>
    <t>Roskilde Marathon #5 - Anne-Marie Lyngbye #300</t>
  </si>
  <si>
    <t>Copenhagen Marathon - Tor Rønnow #400</t>
  </si>
  <si>
    <t>Øster Allé 45</t>
  </si>
  <si>
    <t>Lønbæk Cannonball - Buresø - Kira Maibøll #100</t>
  </si>
  <si>
    <t>Skovvej 1</t>
  </si>
  <si>
    <t>Buresø</t>
  </si>
  <si>
    <t>Hvalsø Cannonball - Sagnlandet Lejre</t>
  </si>
  <si>
    <t>Slangealleen 2</t>
  </si>
  <si>
    <t>Torshavn Marathon</t>
  </si>
  <si>
    <t>Torshavn</t>
  </si>
  <si>
    <t>Torsgøta</t>
  </si>
  <si>
    <t>Samsø Ultra</t>
  </si>
  <si>
    <t>Nordby</t>
  </si>
  <si>
    <t>10. juni 2023</t>
  </si>
  <si>
    <t>102 km. Peter Møller fra start til slut. 21-24 grader, skyfrit, let vind. En del trail, bakker primært i begyndelsen og fantastisk flot. NEGATIV SPLIT</t>
  </si>
  <si>
    <t>Humør Marathon #152 - på tur til Karrebæksminde</t>
  </si>
  <si>
    <t>Marathon Danmark - Region Nordjylland - Birgitte Langballe #200</t>
  </si>
  <si>
    <t>*Marathon Danmark - Regionsløb 2023</t>
  </si>
  <si>
    <t>PopUp MT, Lønbæk CB, Marathon Danmark</t>
  </si>
  <si>
    <t>Holstebro ByMT, Hjerl Hede Naturløb, Marathon Danmark</t>
  </si>
  <si>
    <t>Dupond &amp; Dupond Løbet, Marathon Danmark</t>
  </si>
  <si>
    <t>Slipshavnsvej 16</t>
  </si>
  <si>
    <t>Skælskørvej 34</t>
  </si>
  <si>
    <t>Søgårdvej 34b</t>
  </si>
  <si>
    <t>Rebildvej 46</t>
  </si>
  <si>
    <t>Hareskovby Marathon - Pernille Krogh Björklund og Klaus Johansen #300</t>
  </si>
  <si>
    <t>Lynge-Eskilstrup</t>
  </si>
  <si>
    <t>Sevel</t>
  </si>
  <si>
    <t>3:21:42 / 4:29:40</t>
  </si>
  <si>
    <t>Rækkemærkater</t>
  </si>
  <si>
    <t>Hovedtotal</t>
  </si>
  <si>
    <t>Ø-marathon - Carsten Jensen #700 &amp; Charlotte Poulsen #600</t>
  </si>
  <si>
    <t>Snit pr. måned</t>
  </si>
  <si>
    <t>Ø-Marathon</t>
  </si>
  <si>
    <t>Marielyst Strand</t>
  </si>
  <si>
    <t>South Coast Beach Run</t>
  </si>
  <si>
    <t>Streetcommander Trail-MT, Radsted MT, Middelalder MT, Kvick Run, Marathon Danmark, South Coast Beach Run</t>
  </si>
  <si>
    <t>Humør Marathon #153</t>
  </si>
  <si>
    <t>Karise Marathon - i Stevns Kommune</t>
  </si>
  <si>
    <t>Hårlev</t>
  </si>
  <si>
    <t>Marathon Danmark, Karise MT</t>
  </si>
  <si>
    <t>Industrivej 39 (Hårlev Hallen)</t>
  </si>
  <si>
    <t>Tosseløbs Cannonball - Jan Boll Jensen #100</t>
  </si>
  <si>
    <t>Borup</t>
  </si>
  <si>
    <t>Hovedgaden 59</t>
  </si>
  <si>
    <t>Tosseløbs Cannonball - Kurt Olsen #400 + 70 år</t>
  </si>
  <si>
    <t>Malcom Gladwall (journalist og poscastvært): "Snyd bruger man til at ungå at yde alt"</t>
  </si>
  <si>
    <t>Nordborg Marathon</t>
  </si>
  <si>
    <t>Nordborg</t>
  </si>
  <si>
    <t>Marathon Danmark, Nordborg MT</t>
  </si>
  <si>
    <t>Stationsvej 10</t>
  </si>
  <si>
    <t>Humør Marathon #154</t>
  </si>
  <si>
    <t>Humør Marathon #155 - Ole Caffell #300</t>
  </si>
  <si>
    <t>Byagervej 11</t>
  </si>
  <si>
    <t>Førslev Motion - Paw Jeppesen #200</t>
  </si>
  <si>
    <t>Førslev</t>
  </si>
  <si>
    <t>Dyssevej 1a</t>
  </si>
  <si>
    <t>Førslev Motion</t>
  </si>
  <si>
    <t>Haslev MT, Juldahl/Bjerrede MT, Marathon Danmark, Karise MT, Førslev Motion</t>
  </si>
  <si>
    <t>PE Marathon - Adam Dickmeiss #200</t>
  </si>
  <si>
    <t>Eventyrkvarterets Marathon</t>
  </si>
  <si>
    <t>Emtedalen 30</t>
  </si>
  <si>
    <t>Karise Marathon - Louise Blok #500</t>
  </si>
  <si>
    <t>Reersøløbet - Ove Pedersen #300</t>
  </si>
  <si>
    <t>Reersø</t>
  </si>
  <si>
    <t>Reersøløbet</t>
  </si>
  <si>
    <t>Skansevej 2</t>
  </si>
  <si>
    <t>Fanø MT, Marathon Danmark</t>
  </si>
  <si>
    <t>Lur Løbet, Marathon Danmark</t>
  </si>
  <si>
    <t>Færgestrand 2 (Cykelparkering)</t>
  </si>
  <si>
    <t>Øster Hedevej 1 (Blaavand Zoo)</t>
  </si>
  <si>
    <t>Petersmindevej 2a (Vejen Idrætscenter)</t>
  </si>
  <si>
    <t>Oksby</t>
  </si>
  <si>
    <t>Marathon Danmark - Kommuneserie Vest - Fanø - Lena Nørgaard #200</t>
  </si>
  <si>
    <t>Marathon Danmark - Kommuneserie Vest - Varde</t>
  </si>
  <si>
    <t>Marathon Danmark - Kommuneserie Vest - Vejen</t>
  </si>
  <si>
    <t>Gl. Landevej 17-21</t>
  </si>
  <si>
    <t>Enø</t>
  </si>
  <si>
    <t>=</t>
  </si>
  <si>
    <t>Marathon PopUp #71 - Vestskoven</t>
  </si>
  <si>
    <t>Midt-i-marathon - Klub 100 GF</t>
  </si>
  <si>
    <t>Fodsporet (HG-Sla PG)</t>
  </si>
  <si>
    <t>Næstved-Slagelse</t>
  </si>
  <si>
    <t>17. november 2023</t>
  </si>
  <si>
    <t>Med Andreas Kastberg. Start kl. 0300. Vindstille, overskyet, 3-4 grader. 2 depoter, løb uden brug af pandelamper. Gode ben og selskab.</t>
  </si>
  <si>
    <t>5 Tårn Motion - Adventsløbet</t>
  </si>
  <si>
    <t>Roskilde Marathon #9</t>
  </si>
  <si>
    <t>Forår</t>
  </si>
  <si>
    <t>Vinter</t>
  </si>
  <si>
    <t>Sommer</t>
  </si>
  <si>
    <t>Efterår</t>
  </si>
  <si>
    <t>Tybjergløbet</t>
  </si>
  <si>
    <t>Ehgolm 15</t>
  </si>
  <si>
    <t>Thors MT, Skælskør MT, Storebælt Natur-MT, Midt-i-marathon, Klub 100 Marathon Danmark, Sportigan Slagelse Løbet, Trivsel 24/7 MT, Kitt Krogh MT, Marathon Danmark, Humør MT, Slagelse MT, The Upperhill MT, Sprogø MT, Sørby MT</t>
  </si>
  <si>
    <t>Antal af Ugedag</t>
  </si>
  <si>
    <t>Frederiksberg Marathon i Allerød</t>
  </si>
  <si>
    <t>Humør MT, PopUp MT, Marathon Danmark, Frb. MT</t>
  </si>
  <si>
    <t>Poppelvej 1B (Skovvang Stadion)</t>
  </si>
  <si>
    <t>Roskilde Marathon #10</t>
  </si>
  <si>
    <t>Fyrrevejen 30</t>
  </si>
  <si>
    <t>Bjergløb</t>
  </si>
  <si>
    <t>Haarby</t>
  </si>
  <si>
    <t>Gramvej 3 (BGI Akademiet)</t>
  </si>
  <si>
    <t>Pilevej 29</t>
  </si>
  <si>
    <t>Humør Marathon #156</t>
  </si>
  <si>
    <t>PE Marathon - Henriette Lisse #500</t>
  </si>
  <si>
    <t>Hvalsø Cannonball - Sune Hundebøll #300</t>
  </si>
  <si>
    <t>Marathon Danmark, EnviRun</t>
  </si>
  <si>
    <t>Prins Knuds Dæmning 1 (Dragør Fort)</t>
  </si>
  <si>
    <t>Skovvej 21</t>
  </si>
  <si>
    <t>Humør Marathon #157 - David Bredo #1000</t>
  </si>
  <si>
    <t>Anlægsvej 7 (Opalen)</t>
  </si>
  <si>
    <t>Rom Marathon</t>
  </si>
  <si>
    <t>Rom</t>
  </si>
  <si>
    <t>Piazza del Colosseo</t>
  </si>
  <si>
    <t>Vatican Express Marathon</t>
  </si>
  <si>
    <t>Vatikanet</t>
  </si>
  <si>
    <t>Piazza San Pietro (v Obelisken foran Peterskirken)</t>
  </si>
  <si>
    <t>Vatican Express Marathon #2</t>
  </si>
  <si>
    <t>Rom Marathon - Jonas Andersen #200</t>
  </si>
  <si>
    <t>https://drive.google.com/file/d/1kn7LKCKYw-iLV4TFRXdGVi8Z6gGDVrG7/view</t>
  </si>
  <si>
    <t>Hedelands bjergløb, PopUp MT, Lønbæk CB, Marathon Danmark</t>
  </si>
  <si>
    <t>PopUp MT, Marathon Danmark</t>
  </si>
  <si>
    <t>Marathon Danmark - Kommuneserie Øst - Albertslund - Kenneth Badensø #100</t>
  </si>
  <si>
    <t>Marathon Danmark - Kommuneserie Øst - Høje-Tasstrup - Jens Mogensen #400</t>
  </si>
  <si>
    <t>Skallerne 14 (Albertslund Stadion)</t>
  </si>
  <si>
    <t>Øtoftegårdsvej 11</t>
  </si>
  <si>
    <t>Sørby Marathon - Daniel Madsen #200</t>
  </si>
  <si>
    <t>Nordfyns Cannonball</t>
  </si>
  <si>
    <t>Otterup</t>
  </si>
  <si>
    <t>Morud Cannonball / Nordfyns Cannonball</t>
  </si>
  <si>
    <t>Stadionvej 50 (Otterup Idrætscenter)</t>
  </si>
  <si>
    <t>Tosseløbs Cannonball - da Børsen brændte</t>
  </si>
  <si>
    <t>21. april 2024</t>
  </si>
  <si>
    <t>Claus Jeslund marathon 200 - Silkeborg Løbeklub</t>
  </si>
  <si>
    <t>Løberen Highland Trail, Midtjysk Bjergmarathon, Marathon Danmark, Claus Jeslund #200</t>
  </si>
  <si>
    <t>Claus Jeslund Marathon #200</t>
  </si>
  <si>
    <t>Sædder marathon - Harry Cilleborg #700</t>
  </si>
  <si>
    <t>Hurtigst</t>
  </si>
  <si>
    <t>Langsomst</t>
  </si>
  <si>
    <t>Tosseløbs Cannonball - Louise Andersen #300</t>
  </si>
  <si>
    <t>Samlet Danmark</t>
  </si>
  <si>
    <t>Gns. Hurtigste kommuner</t>
  </si>
  <si>
    <t>Gns. Langsommeste kommuner</t>
  </si>
  <si>
    <t>Copenhagen Marathon - Gert Jensen #100</t>
  </si>
  <si>
    <t>9. maj 2024</t>
  </si>
  <si>
    <t>6:30/km-gruppe (Peter Møller, Vagn Kirkelund, Lisbeth Billeskov, Steen Christesen, Jens Mogensen, Lone Friis m.fl.) 14-17 grader, først sol og ellers overskyet stort set uden vind. Endnu en forrygende tur rundt om Als med det bedste serviceteam undervejs med for- og bagcykler samt rullende depot. 20 depoter i alt. Gode ben hele dagen. Ca. 800 hm samlet.</t>
  </si>
  <si>
    <t>Fejø</t>
  </si>
  <si>
    <t>Vesterby</t>
  </si>
  <si>
    <t>Herredvej 2A (Vesterby Havn)</t>
  </si>
  <si>
    <t>Knuthenborg Safari-MT, Kvick Run</t>
  </si>
  <si>
    <t>Tosseløbs Cannonball - Benjamin Olsen #200 &amp; Ulrik Pihl #1200</t>
  </si>
  <si>
    <t>#1200</t>
  </si>
  <si>
    <t>Korsdalsvej 100 (Avarta Boldklub)</t>
  </si>
  <si>
    <t>Marathon PopUp - Steen Christesen #500 &amp; Søren Kuhlmann #98 kommune</t>
  </si>
  <si>
    <t>Sørby Marathon - Sandie Olesen #100 &amp; Peter Jakobsen #100</t>
  </si>
  <si>
    <t>Eventyrkvarterets Marathon - Maria Dahl #100</t>
  </si>
  <si>
    <t>Søndersø / Furesø (Hovedstaden), Haraldsted Sø / Ringsted (Sjælland), Den Gamle Lillebæltsbro / Middelfart (Syddanmark), Himmelbjerget / Skanderborg (Midtjylland), Hobro / Mariagerfjord (Nordjylland)</t>
  </si>
  <si>
    <t>Valbyparken / Kbh. (Hovedstaden), Slagelse Lystskov / Slagelse (Sjælland), Givskud Zoo / Vejle (Syddanmark), Dollerup Bakker / Viborg (Midtjylland), Jesperhus / Morsø (Nordjylland)</t>
  </si>
  <si>
    <t>Klitmøller / Thisted (Nordjylland), Ringkøbing (Midtjylland), Rudkøbing / Langeland (Syddanmark), Nyk. F / Guldborgsund (Sjælland), Dragør (Hovedstaden)</t>
  </si>
  <si>
    <t>Arden / Mariagerfjord (Nordjylland), Søby Brunkulslejer / Herning (Midtjylland), Skærbæk / Tønder (Syddanmark), Faxe Ladeplads / Faxe (Sjælland), Fredensborg (Hovedstaden)</t>
  </si>
  <si>
    <t>Råbjerg Mile / Frederikshavn (Nordjylland), Silkeborg (Midtjylland), Vorbasse / Billund (Syddanmark), Køge (Sjælland), Virum /  Lyngby-Taarbæk (Hovedstaden)</t>
  </si>
  <si>
    <t>Bagsværd / Gladsaxe (Hovedstaden), Sorø (Sjælland), Nyborg (Syddanmark), Holstebro (Midtjylland), Rebild (Nordjylland)</t>
  </si>
  <si>
    <t>Palmestranden / Frederikshavn (Nordjylland), Skanderborg (Midtjylland), Sønderborg (Syddanmark), Lejre (Sjælland), Frederiksværk / Halsnæs (Hovedstaden)</t>
  </si>
  <si>
    <t>Ønskeløb:</t>
  </si>
  <si>
    <t>Helgoland</t>
  </si>
  <si>
    <t>3. maj 2025</t>
  </si>
  <si>
    <t>Cuxhaven</t>
  </si>
  <si>
    <t>4. maj 2025</t>
  </si>
  <si>
    <t>Munchen</t>
  </si>
  <si>
    <t>13. oktober 2024</t>
  </si>
  <si>
    <t>Münster</t>
  </si>
  <si>
    <t>8. september 2024</t>
  </si>
  <si>
    <t>Köln</t>
  </si>
  <si>
    <t>6. oktober 2024</t>
  </si>
  <si>
    <t>Schwarzwald-Marathon</t>
  </si>
  <si>
    <t>Delstat</t>
  </si>
  <si>
    <t>Nordrhein-Westfalen</t>
  </si>
  <si>
    <t>Bayern</t>
  </si>
  <si>
    <t>Niedersachsen</t>
  </si>
  <si>
    <t>Eifel</t>
  </si>
  <si>
    <t>9. juni 2024</t>
  </si>
  <si>
    <t>Altenburg, Skatstadt</t>
  </si>
  <si>
    <t>14. juni 2025</t>
  </si>
  <si>
    <t>Hessen</t>
  </si>
  <si>
    <t>Burgwald</t>
  </si>
  <si>
    <t>25. august 2024</t>
  </si>
  <si>
    <t>Fehmarn Marathon</t>
  </si>
  <si>
    <t>7. september 2024</t>
  </si>
  <si>
    <t>Slesvig-Holsten</t>
  </si>
  <si>
    <t>Spreewald</t>
  </si>
  <si>
    <t>Rostock</t>
  </si>
  <si>
    <t>Mecklenburg-Vorpommern</t>
  </si>
  <si>
    <t>3. august 2024</t>
  </si>
  <si>
    <t>Rügenbrücken</t>
  </si>
  <si>
    <t>12. oktober 2024</t>
  </si>
  <si>
    <t>Oldenburg</t>
  </si>
  <si>
    <t>20. oktober 2024</t>
  </si>
  <si>
    <t>PfälzerWald</t>
  </si>
  <si>
    <t>Rheinland-Pfalz</t>
  </si>
  <si>
    <t>14. september 2024</t>
  </si>
  <si>
    <t>Koblenz</t>
  </si>
  <si>
    <t>???</t>
  </si>
  <si>
    <t>Rheinland-Pfalz, Waxweiler</t>
  </si>
  <si>
    <t>Brandenburg, Burg</t>
  </si>
  <si>
    <t>Baden-Württemberg, Bräunlingen</t>
  </si>
  <si>
    <t>Globus Marathon St. Wendel</t>
  </si>
  <si>
    <t>Saarland</t>
  </si>
  <si>
    <t>28. april 2024</t>
  </si>
  <si>
    <t>Dredsen</t>
  </si>
  <si>
    <t>Sachsen</t>
  </si>
  <si>
    <t>27. oktober 2024</t>
  </si>
  <si>
    <t>Leipziger</t>
  </si>
  <si>
    <t>18. januar 2025</t>
  </si>
  <si>
    <t>Lausitzer Seenland 100</t>
  </si>
  <si>
    <t>14. juli 2024</t>
  </si>
  <si>
    <t>Magdeburg</t>
  </si>
  <si>
    <t>Harz-Gebirgslauf</t>
  </si>
  <si>
    <t>Mitteldeutscher</t>
  </si>
  <si>
    <t>Tangermünder Elbdeichmarathon</t>
  </si>
  <si>
    <t>Sachsen-Anhalt</t>
  </si>
  <si>
    <t>Elstertal</t>
  </si>
  <si>
    <t>Thüringen, Gera</t>
  </si>
  <si>
    <t>Königsschlösser Romantik Marathon</t>
  </si>
  <si>
    <t>Bayern, Füssen</t>
  </si>
  <si>
    <t>20. juli 2024</t>
  </si>
  <si>
    <t>Slotvolds-MT, Marathon Danmark, 5800 CB</t>
  </si>
  <si>
    <t>5800 Cannonball</t>
  </si>
  <si>
    <t>Skaboeshusevej 96</t>
  </si>
  <si>
    <t>100 = 175</t>
  </si>
  <si>
    <t>Baden-Württemberg</t>
  </si>
  <si>
    <t>Brandenburg</t>
  </si>
  <si>
    <t>Tyske bundesländer</t>
  </si>
  <si>
    <t>Skinnermarathon #203 - Emmanouil Psaradakis #200</t>
  </si>
  <si>
    <t>Sct. Bendtsgade 22</t>
  </si>
  <si>
    <t>Trivsel 24/7 Marathon - Mads Mikkelsen #100, Kenneth Sommer #200, Brian Jørgensen #300</t>
  </si>
  <si>
    <t>Skrænten 29</t>
  </si>
  <si>
    <t>Antal af Omg.:</t>
  </si>
  <si>
    <t>(tom)</t>
  </si>
  <si>
    <t>Antal af Antal på måned</t>
  </si>
  <si>
    <t>Kvick Run - Femø</t>
  </si>
  <si>
    <t>Femø Havn</t>
  </si>
  <si>
    <t>Kvick Run - Fejø</t>
  </si>
  <si>
    <t>Femø</t>
  </si>
  <si>
    <t>Flensburg</t>
  </si>
  <si>
    <t>Südermarkt</t>
  </si>
  <si>
    <t>Flensborg Marathon</t>
  </si>
  <si>
    <t>Flensborg Marathon #6 - Mikael Lassen #400</t>
  </si>
  <si>
    <t>Vestvoldsmarathon #46</t>
  </si>
  <si>
    <t>Femø Havn 9</t>
  </si>
  <si>
    <t>Kungsgatan 11</t>
  </si>
  <si>
    <t>Helsingborg Marathon - Tony Gren #1000 &amp; Mindaugas Garmus #700</t>
  </si>
  <si>
    <t>Vestvoldsmarathon #47</t>
  </si>
  <si>
    <t>Kerteminde Cannonball - Trine Dydensborg #300 &amp; Søren Kuhlmann #300</t>
  </si>
  <si>
    <t>Marinavejen 10b</t>
  </si>
  <si>
    <t>Karise Marathon - Eli halvmarathon #1000</t>
  </si>
  <si>
    <t>Bredgade 22 (Karise Kulturhus)</t>
  </si>
  <si>
    <t>Marathon Danmark - Kommuneserie Vest - Assens</t>
  </si>
  <si>
    <t>Marathon Danmark - Kommuneserie Vest - Nordfyns</t>
  </si>
  <si>
    <t>Marathon Danmark - Kommuneserie Vest - Ærø</t>
  </si>
  <si>
    <t>Helnæs</t>
  </si>
  <si>
    <t>Bogense</t>
  </si>
  <si>
    <t>Veflinge MT, Morud CB / Nordfyns CB, Marathon Danmark</t>
  </si>
  <si>
    <t>Glamsbjerg MT, Bjergløb, Marathon Danmark</t>
  </si>
  <si>
    <t>Lindhovedvej 33B (Helnæs Fyr)</t>
  </si>
  <si>
    <t>Kristianslundsvej 2 (Bogense Hallerne)</t>
  </si>
  <si>
    <t>Strandvejen 6 (Ærøskøbing Lystbådehavn)</t>
  </si>
  <si>
    <t>Bidstrupskovene 50k</t>
  </si>
  <si>
    <t>Bidstrupskovene</t>
  </si>
  <si>
    <t>10. oktober 2024</t>
  </si>
  <si>
    <t>Med Jonas i halv regn/halv tørvejr i ca. 13 grader. Bl.a. over Gyldenløvshøj</t>
  </si>
  <si>
    <t>3 Länder Marathon</t>
  </si>
  <si>
    <t>Lindau</t>
  </si>
  <si>
    <t>3 Länder</t>
  </si>
  <si>
    <t>Goldach</t>
  </si>
  <si>
    <t>Churerstrasse 4 (Parkplatz Strandbad)</t>
  </si>
  <si>
    <t>Schweiz</t>
  </si>
  <si>
    <t>Sverige</t>
  </si>
  <si>
    <t>Alfred-Nobel-Platz</t>
  </si>
  <si>
    <t>Lande</t>
  </si>
  <si>
    <t>Østrig</t>
  </si>
  <si>
    <t>Tyskland</t>
  </si>
  <si>
    <t>Island</t>
  </si>
  <si>
    <t>Spanien</t>
  </si>
  <si>
    <t>USA</t>
  </si>
  <si>
    <t>Tjekkiet</t>
  </si>
  <si>
    <t>England</t>
  </si>
  <si>
    <t>Færøerne</t>
  </si>
  <si>
    <t>Italien</t>
  </si>
  <si>
    <t>3:17:58 / 4:59:26</t>
  </si>
  <si>
    <t>Ø-Marathon - Rundt om Næstved</t>
  </si>
  <si>
    <t>Fredskov MT, Brøderup MT, Værtens mindste broløb, Grønbroløbet, Brøderupløbet, Succes MT, Næver Run MT, Run 4700 Happiness, Papegøjeløbet, Humør MT, Ø-Marathon</t>
  </si>
  <si>
    <t>Frifelt</t>
  </si>
  <si>
    <t>Søndermarksvej 5</t>
  </si>
  <si>
    <t>Møgeltønder Cannonball - Karen Gad #100</t>
  </si>
  <si>
    <t>Møgeltønder Cannonball</t>
  </si>
  <si>
    <t>Pandekageløbet, Marathon Danmark, Møgeltønder CB</t>
  </si>
  <si>
    <t>Anneberg Marathon</t>
  </si>
  <si>
    <t>Anneberg</t>
  </si>
  <si>
    <t>Mosbyvej 45</t>
  </si>
  <si>
    <t>Sandflugtsløbet, Humør MT, Asnæsløbet, Marathon Danmark, Anneberg MT</t>
  </si>
  <si>
    <t>Rødekro Cannonball - Klub 100 GF - Jesper Eegholm #400</t>
  </si>
  <si>
    <t>Tosseløbs Cannonball - Johanna Gren #600</t>
  </si>
  <si>
    <t>Marathon Danmark, Team Mormor Løbet, EnviRun</t>
  </si>
  <si>
    <t>Kærvej 501 (Billund Idrætscenter)</t>
  </si>
  <si>
    <t>Skovbrynet 10 (Fladhøjhallen)</t>
  </si>
  <si>
    <t>Roskilde Marathon - Rikke Cebula #300</t>
  </si>
  <si>
    <t>51 - 2024</t>
  </si>
  <si>
    <t>28. december 2024</t>
  </si>
  <si>
    <t>Vinterflugten fra Gestapo</t>
  </si>
  <si>
    <t>Fugleflugt fra Gestapos hovedkvarter = 80,24 km. Koncept: Start fra Gestapos HQ i Aalborg. Nå længst mulig på 12 timer i fugleflugtslinje. Hele turen med Jonas Andersen og med målet om Hadsten (bil holdt der og det var 80 km). Vejret var ideelt årstiden taget i betragtning. 5-6 grader, gråt i gråt, svag vind. Hint: Næste gang du løber i mørke på landevejen mellem Randers-Hadsten er en pandelampe en god idé.</t>
  </si>
  <si>
    <t>Sub 3</t>
  </si>
  <si>
    <t>Roskilde Marathon - Lars Heitmann #100</t>
  </si>
  <si>
    <t>Humør Marathon #158</t>
  </si>
  <si>
    <t>Abrikosvej 18</t>
  </si>
  <si>
    <t>PopUp MT, K2 MT</t>
  </si>
  <si>
    <t>K2 Marathon</t>
  </si>
  <si>
    <t>Islevdalvej 156</t>
  </si>
  <si>
    <t>Fur Ultra</t>
  </si>
  <si>
    <t>Fur</t>
  </si>
  <si>
    <t>29. marts 2025</t>
  </si>
  <si>
    <t>Selskab: Benjamin Olsen, Alex Rørbæk. Ufrivilligt pitstop før Fuglebjerg med næseblod. Afsluttende med frokost i Karrevæksminde. Første gang med rygsæk.</t>
  </si>
  <si>
    <t>Første "børneultra". 2 omg á 25k (solid negativ split). Første omg med Jonas Andersen. 10 grader, overvejende sol og let vind. Fantastisk naturskøn rute (700hm) med flotte udsigtspunkter. Lækker forplejning med suppe, brød &amp; 2xvand/øl bagefter. Vi sov i bilen on location, hvilket gav mange timers søvn. Alligevel måtte jeg i skoven 2 gange under løbet.</t>
  </si>
  <si>
    <t>Humør Marathon #104 - Johan Holst Nielsen &amp; Maja Florens Scheel #100</t>
  </si>
  <si>
    <t>Ballerup CB, Marathon Danmark</t>
  </si>
  <si>
    <t>HTM MT, Eventyrkvarterets MT, Marathon Danmark</t>
  </si>
  <si>
    <t>Marathon Danmark - Kommuneserie Øst - Egedal</t>
  </si>
  <si>
    <t>Marathon Danmark - Kommuneserie Øst - Ballerup - Kira Maibøll #200 &amp; Johan Holst Nielsen #200</t>
  </si>
  <si>
    <t>Marathon Danmark - Kommuneserie Øst - Herlev - Arne Hansen #100</t>
  </si>
  <si>
    <t>Flodvej 68 (Smørum Kulturhus)</t>
  </si>
  <si>
    <t>Tvedvangen 190 (Herlev Stadion)</t>
  </si>
  <si>
    <t>Marbækvej 10 (Ballerup Atletik Klub)</t>
  </si>
  <si>
    <t>Kristall</t>
  </si>
  <si>
    <t>Smørum</t>
  </si>
  <si>
    <t>Am Südstrand</t>
  </si>
  <si>
    <t>Helgoland Marathon</t>
  </si>
  <si>
    <t>Cuxhaven Marathon</t>
  </si>
  <si>
    <t>Strandstrasse (Kugelbake-Halle)</t>
  </si>
  <si>
    <t>Flensburg, Helgoland</t>
  </si>
  <si>
    <t>PR (1:26/1:24)</t>
  </si>
  <si>
    <t>Orehoved</t>
  </si>
  <si>
    <t>Havnegade 16</t>
  </si>
  <si>
    <t>Kvick Run - Det lille broløb Storstrømsbroen (den gamle)</t>
  </si>
  <si>
    <t>Sørby Marathon on tour - Harry Cilleborg #800</t>
  </si>
  <si>
    <t>Tårnborgvej 61</t>
  </si>
  <si>
    <t>#1300</t>
  </si>
  <si>
    <t>Copenhagen Marathon - Charlotte Langer #100 &amp; Ulrik Pihl #1300</t>
  </si>
  <si>
    <t>Dragstrup Marathon</t>
  </si>
  <si>
    <t>Dragstrup</t>
  </si>
  <si>
    <t>Kr. Koldsvej 38</t>
  </si>
  <si>
    <t>Marathon Danmark, Bro &amp; Bane Løbet, Dragstrup MT</t>
  </si>
  <si>
    <t>Møllebjergvej 28</t>
  </si>
  <si>
    <t>Hvalsø Cannonball - Klub 100 Marathon Landsdelsløb - Brian Feldborg #100</t>
  </si>
  <si>
    <t>Flådeegene Marathon</t>
  </si>
  <si>
    <t>Skovkilden/Skyttemarksvej</t>
  </si>
  <si>
    <t>Jungshoved (kirke)</t>
  </si>
  <si>
    <t>Juelsminde</t>
  </si>
  <si>
    <t>Ertebølle</t>
  </si>
  <si>
    <t>Bag Søndermarken 1 (akkurat i Søndermarken)</t>
  </si>
  <si>
    <t>Hovmarken 4A</t>
  </si>
  <si>
    <t>Øster Voldgade 15 (Østerstrand Cirkelbroen)</t>
  </si>
  <si>
    <t>Tofteskovvej 12 (Juelsminde Hallerne)</t>
  </si>
  <si>
    <t>Ertebøllevej 42 (Ertebølle Camping)</t>
  </si>
  <si>
    <t>*Marathon Danmark - Regionsløb 2025</t>
  </si>
  <si>
    <t>Ertebølle Camping / Vesthimmerlands (Nordjylland), Juelsminde (Midtjylland), Fredericia (Syddanmark), Jungshoved / Vordingborg (Sjælland), Frederiksberg (Hovedstaden)</t>
  </si>
  <si>
    <t>Fredericia / Randdal CB, Vintersolhvervløbet, Marathon Danmark</t>
  </si>
  <si>
    <t>Frederiksberg MT, Marathon Danmark</t>
  </si>
  <si>
    <t>Gåsetårn MT, Ø-marathon, Margueritløbet, Møn - havn til havn, Marathon Danmark</t>
  </si>
  <si>
    <t>Rostock Marathon</t>
  </si>
  <si>
    <t xml:space="preserve"> 7 / 16</t>
  </si>
  <si>
    <t>23. hella marathon nacht rostock - Lars Sørensen #200</t>
  </si>
  <si>
    <t>Haedgehafen 8 (Haedgehalbinsel)</t>
  </si>
  <si>
    <t>Sædder Marathon  - Maria Holtze Kryger #500</t>
  </si>
  <si>
    <t>30. august 2025</t>
  </si>
  <si>
    <t>24 etaper á 4-7 km. Denne gang med Peter Møller, Søren Kuhlmann &amp; Louise Pernille (Andreas Kastberg + Morten Linde. Fantastisk vejr. Ingen vind, ingen regn, lidt varmt om eftermiddagen (op til 23 grader). Om natten helt perfekt med stjerneklart, nul vind og 13-14 grader. Lidt kvalme på 3-4 etaper henunder aftenen, som hver gang tog 15-20 min af en etape. Gode ben og stærkt mindset. Fed gruppe og igen den bedste forplejning &amp; service af Kartsen, Bjørn, Martin &amp; Linda.</t>
  </si>
  <si>
    <t>Naturpark Åmosen Rundt</t>
  </si>
  <si>
    <t>Tissø (St. Fuglede)</t>
  </si>
  <si>
    <t>19. september 2025</t>
  </si>
  <si>
    <t>Kl. 0835 med Jonas, der kort var hjemme fra Letland, i tørvejr, frisk vind, 18-20 grader (oven på 15-23 vagt efterfulgt af nat + 18-2 + marathon). 400 hm. Virkelig smukt landskab og ganske lidt "aktivitet"</t>
  </si>
  <si>
    <t>Humør Marathon - Olsen Banden på sporet 50 års jubilæum</t>
  </si>
  <si>
    <t>Vermlandsgade/Kløvermarksvej</t>
  </si>
  <si>
    <t>Vestegnsmarathon, Humør MT, PopUp MT</t>
  </si>
  <si>
    <t>Copenhagen MT, Danmhus CB MT, Toppen af Nokken CB MT, Vi løber for mennesker med autisme, PopUp MT, Marathon Danmark, Ravelinen MT, Løb med glæde, Fredskov, Copenfaken MT, Humør MT</t>
  </si>
  <si>
    <t>Skovvej 110</t>
  </si>
  <si>
    <t>Musholmleden</t>
  </si>
  <si>
    <t>Korsør-Kalundborg</t>
  </si>
  <si>
    <t>10. oktober 2025</t>
  </si>
  <si>
    <t>Kl. 0700 med Jonas, der atter kort var hjemme fra Letland. Tørvejr, hård vestenvind, 12-14 grader. En del passager på stranden med tang, sand og rullesten med lækkert vu over Storebælt.</t>
  </si>
  <si>
    <t>Søby</t>
  </si>
  <si>
    <t>Ellehøjvej 1</t>
  </si>
  <si>
    <t>Den Fynske Øl-rute</t>
  </si>
  <si>
    <t>Løbeshop MT, Marathon Danmark, Den Fynske Øl-rute</t>
  </si>
  <si>
    <t>Den Fynske Øl-rute - Peter Møller #300 &amp; Jane Laulund #100</t>
  </si>
  <si>
    <t>Vestvoldsmarathon #51</t>
  </si>
  <si>
    <t>31-4-21</t>
  </si>
  <si>
    <t>Snobberup Marathon - Palle Arentoft #200</t>
  </si>
  <si>
    <t>Arboretvej 1</t>
  </si>
  <si>
    <t>Marathon Danmark - Kommuneserie Vest - Aabenraa</t>
  </si>
  <si>
    <t>Marathon Danmark - Kommuneserie Vest - Kolding</t>
  </si>
  <si>
    <t>Marathon Danmark - Kommuneserie Vest - Haderselv - David Bredo #1100</t>
  </si>
  <si>
    <t>Christiansfeld</t>
  </si>
  <si>
    <t>Aabenraa Bjerg MT, Rødekro CB, Marathon Danmark</t>
  </si>
  <si>
    <t>Team Meins Running Løbet, EnviRun, Marathon Danmark</t>
  </si>
  <si>
    <t>Kolding Motion, Marathon Danmark</t>
  </si>
  <si>
    <t>#1100</t>
  </si>
  <si>
    <t>2:50:34 / 6:09:10</t>
  </si>
  <si>
    <t>Stadionvej 7 (Haderslev stadion)</t>
  </si>
  <si>
    <t>Skolevej 14</t>
  </si>
  <si>
    <t>Hjelmalle 3 (Dyrskuepladsen)</t>
  </si>
  <si>
    <t>Humør Marathon #159 - Storebælt Naturmarathon-ruten</t>
  </si>
  <si>
    <t>Søskovvej 23</t>
  </si>
  <si>
    <t>Papegøjeløbet #40</t>
  </si>
  <si>
    <t>Papegøjeløbet #35</t>
  </si>
  <si>
    <t>1-100</t>
  </si>
  <si>
    <t>101-200</t>
  </si>
  <si>
    <t>201-300</t>
  </si>
  <si>
    <t>301-400</t>
  </si>
  <si>
    <t>401-500</t>
  </si>
  <si>
    <t>501-600</t>
  </si>
  <si>
    <t>601-700</t>
  </si>
  <si>
    <t>701-800</t>
  </si>
  <si>
    <t>801-900</t>
  </si>
  <si>
    <t>901-1000</t>
  </si>
  <si>
    <t>1001-1100</t>
  </si>
  <si>
    <t>Gennemsnittid</t>
  </si>
  <si>
    <t>3 hurtigste</t>
  </si>
  <si>
    <t>3 langsommeste</t>
  </si>
  <si>
    <t>Oftest løbet</t>
  </si>
  <si>
    <t>Brøderup (17)</t>
  </si>
  <si>
    <t>Fredskov (17)</t>
  </si>
  <si>
    <t>Humør, Skodsborg, Kanonkugle (7)</t>
  </si>
  <si>
    <t xml:space="preserve"> +4:30</t>
  </si>
  <si>
    <t>Humør (16)</t>
  </si>
  <si>
    <t>Kanonkugle (10)</t>
  </si>
  <si>
    <t>Skinner (9)</t>
  </si>
  <si>
    <t>1.</t>
  </si>
  <si>
    <t>2.</t>
  </si>
  <si>
    <t>3.</t>
  </si>
  <si>
    <t>Humør (26)</t>
  </si>
  <si>
    <t>Kanonkugle (13)</t>
  </si>
  <si>
    <t>Midt-i-marathon (12)</t>
  </si>
  <si>
    <t>Humør (34)</t>
  </si>
  <si>
    <t>Midt-i-marathon (10)</t>
  </si>
  <si>
    <t>Riverboat (7)</t>
  </si>
  <si>
    <t>Humør (22)</t>
  </si>
  <si>
    <t>Succes (12)</t>
  </si>
  <si>
    <t>PopUp, Gåsetårn (5)</t>
  </si>
  <si>
    <t>Tosseløbs (9)</t>
  </si>
  <si>
    <t>Gåsetårn (7)</t>
  </si>
  <si>
    <t>Humør (12)</t>
  </si>
  <si>
    <t>MT DK (13)</t>
  </si>
  <si>
    <t>PopUp (10)</t>
  </si>
  <si>
    <t>Humør (23)</t>
  </si>
  <si>
    <t>Tosseløbs (10)</t>
  </si>
  <si>
    <t>MT DK (8)</t>
  </si>
  <si>
    <t>Tosseløbs (24)</t>
  </si>
  <si>
    <t>MT DK (11)</t>
  </si>
  <si>
    <t>Humør (7)</t>
  </si>
  <si>
    <t>Tosseløbs (30)</t>
  </si>
  <si>
    <t>Ø-Marathon (8)</t>
  </si>
  <si>
    <t>Tosseløbs (21)</t>
  </si>
  <si>
    <t>MT DK (15)</t>
  </si>
  <si>
    <t>PopUp, Ø-Marathon (4)</t>
  </si>
  <si>
    <t>Dage ml. jubilæer</t>
  </si>
  <si>
    <t xml:space="preserve"> -</t>
  </si>
  <si>
    <t>1101-1200</t>
  </si>
  <si>
    <t>Pr. 100 løb</t>
  </si>
  <si>
    <t>Skive Marathon</t>
  </si>
  <si>
    <t>Engvej 19 (Skive Stadion)</t>
  </si>
  <si>
    <t>Løbeshop MT, Marathon Danmark, Skive MT</t>
  </si>
  <si>
    <t>Skive Marathon - Kim Høxbro 60 år</t>
  </si>
  <si>
    <t>Syddjurs, Aarhus, Odder + Lemvig, Struer, Skive + Fanø, Varde, Vejen + Ærø, Assens, Nordfyns + Aabenraa, Haderslev, Kolding</t>
  </si>
  <si>
    <t>Søstrupvej 82 (Vommevad Forsamlingshus)</t>
  </si>
  <si>
    <t>Sønder Jernløse</t>
  </si>
  <si>
    <t>Mørkøv Running</t>
  </si>
  <si>
    <t>Humør MT, Marathon Danmark, Mørkøv Running</t>
  </si>
  <si>
    <t>Mørkøv Running #1 - Henriette Lisse #600</t>
  </si>
  <si>
    <t>Vestvoldsmarathon #53</t>
  </si>
  <si>
    <t>Vallensbæk Marathon</t>
  </si>
  <si>
    <t>Kvick Run - Jakob Stæhr #500</t>
  </si>
  <si>
    <t>LNBK Hundested-Lynæs</t>
  </si>
  <si>
    <t>Hundested</t>
  </si>
  <si>
    <t>Amtsvejen 1B (Hundested Havns P-plads)</t>
  </si>
  <si>
    <t>Marathon Danmark, Lønbæk CB</t>
  </si>
  <si>
    <t>KO Cannonball</t>
  </si>
  <si>
    <t>Vestvoldsmarathon #54</t>
  </si>
  <si>
    <t>PopUp MT, Vallensbæk  MT</t>
  </si>
  <si>
    <t>2:50:34 / 4:34:03</t>
  </si>
  <si>
    <t>Vestvoldsmarathon #55</t>
  </si>
  <si>
    <t>Bjergbakke Marathon</t>
  </si>
  <si>
    <t>Bregnebjergvej 28</t>
  </si>
  <si>
    <t>Humør MT, Marathon Danmark, Benløse MT, Tosseløbs CB, Center of Zealand MT, KO CB, Bjergbakke MT</t>
  </si>
  <si>
    <t>Hvalsø Cannondall - på tur i Køge - Jeanne Høyer #100</t>
  </si>
  <si>
    <t>Sædder MT, Lønbæk CB, Marathon Danmark, Tosseløbs CB, Hvalsø CB</t>
  </si>
  <si>
    <t>Galoche Allé 1</t>
  </si>
  <si>
    <t>Marianne Eliasens marathon #300</t>
  </si>
  <si>
    <t>Sportsvej 21 (EFI-Hal)</t>
  </si>
  <si>
    <t>Vognsbølparkens MT, Marianne Eliasen #300</t>
  </si>
  <si>
    <t>Marianne Eliasen #300</t>
  </si>
  <si>
    <t>Vestvoldsmarathon #56</t>
  </si>
  <si>
    <t>Kerteminde Cannonball - Pia Angelbo Mortensen #300 &amp; Carsten Brix #100</t>
  </si>
  <si>
    <t>Skårup Stationsvej 10 (Pensionist-huset)</t>
  </si>
  <si>
    <t>Skårup</t>
  </si>
  <si>
    <t>Sydfyns Cannonball</t>
  </si>
  <si>
    <t>Rantzausminde CB, SG CB, Løbeshop MT, Sydfyns CB</t>
  </si>
  <si>
    <t>Sydfyns Cannonball - Smørrebrødsløbet</t>
  </si>
  <si>
    <t>Statenevej (Ejby shelter)</t>
  </si>
  <si>
    <t>Ø-Marathon - Mikkel Haasum-Barkholt #100</t>
  </si>
  <si>
    <t>Hvalsø Cannonball - Morten Brogaard Jakobsen #100</t>
  </si>
  <si>
    <t>Skolevej 12</t>
  </si>
  <si>
    <t>2:59:58 / 3:54:57</t>
  </si>
  <si>
    <t>KO Cannonball - i Roskilde - Lars Magnussen #200</t>
  </si>
  <si>
    <t>Roligehedsvej 4A</t>
  </si>
  <si>
    <t>Marathon Danmark, Roskilde MT, Sørby Marathon, KO CB</t>
  </si>
  <si>
    <t>Marathon Danmark - Kommuneserie Øst - Frederikssund</t>
  </si>
  <si>
    <t>Marathon Danmark - Kommuneserie Øst - Gribskov</t>
  </si>
  <si>
    <t>Marathon Danmark - Kommuneserie Øst - Helsingør</t>
  </si>
  <si>
    <t>Tisvilde</t>
  </si>
  <si>
    <t>Hr. &amp; Fru Fischer MT, Marathon Danmark</t>
  </si>
  <si>
    <t>3600 MT, NSEJ Løb, Letting Run, Marathon Danmark</t>
  </si>
  <si>
    <t>Hornbæk MT, Kerteminde CB,  Marathon Danmark</t>
  </si>
  <si>
    <t>Solrød, Stevns, Roskilde + Kalundborg, Holbæk, Odsherred + Hørsholm, Allerød, Hillerød + Albertslund, Høje-Taastrup + Ballerup, Herlev, Egedal + Frederikssund, Gribskov, Helsingør</t>
  </si>
  <si>
    <t>Kulhuse</t>
  </si>
  <si>
    <t>Skovkirkevej 2 (Skoven Kirke)</t>
  </si>
  <si>
    <t>Hovedgaden 112</t>
  </si>
  <si>
    <t>Strandpromenaden 8</t>
  </si>
  <si>
    <t>Karlstrand Strandvej (Trylleskoven)</t>
  </si>
  <si>
    <t>Solrød Strand</t>
  </si>
  <si>
    <t>Marathon PopUp #87</t>
  </si>
  <si>
    <t>Marathon PopUp #85</t>
  </si>
  <si>
    <t>Marathon PopUp #84 - Kim Gjetting #200 &amp; Lotte Høj Thomsen #100</t>
  </si>
  <si>
    <t>Marathon PopUp #76</t>
  </si>
  <si>
    <t>Marathon PopUp #75</t>
  </si>
  <si>
    <t>Marathon Danmark, PopUp MT</t>
  </si>
  <si>
    <t>Vestvoldsmarathon #57</t>
  </si>
  <si>
    <t>Bauneholmvej 52</t>
  </si>
  <si>
    <t>Humør Marathon #161 - Glænø</t>
  </si>
  <si>
    <t>Glænø</t>
  </si>
  <si>
    <t>Glænøvej 418</t>
  </si>
  <si>
    <t>Knudshoved Odde - Jungshoved</t>
  </si>
  <si>
    <t>4. juni 2026</t>
  </si>
  <si>
    <t>Kl. 0700 med Jonas efter 4 timers søvn (og efterfølgende 2 x marathon). 4,5 km ud til spidsen af Knudshoved Odde, inden de 50k reelt begyndte. Midtvejsdepot lagt ud. 17-20 grader, let vind og overskyet. Ligeså mange flåter som km var vel overskriften foruden en flot tur.</t>
  </si>
  <si>
    <t>Spæn Cannonball #4 - Grundlovsdag</t>
  </si>
  <si>
    <t>Flådeegene Marathon - Torben Sørensen #200 (+ Jakob Stæhr kommune #98)</t>
  </si>
  <si>
    <t>Spæn Cannonball</t>
  </si>
  <si>
    <t>Midt-i-marathon, Marathon Danmark, Sørby MT, Spæn CB</t>
  </si>
  <si>
    <t>5 Tårn Motion, Mølle MT, Vedel MT, Kitt Krogh, Gangergaardens MT, Marathon Danmark, Reersøløbet</t>
  </si>
  <si>
    <t>143 (aug. 2014 -jun. 2026)</t>
  </si>
  <si>
    <t>Tørring</t>
  </si>
  <si>
    <t>1000 m MT, Humør MT, Marathon Danmark, Team Mormor Løbet</t>
  </si>
  <si>
    <t>Team Mormor Løbet - Klub 100 Marathon Landsdelsmarathon  - Peter Møllebro #900</t>
  </si>
  <si>
    <t>Kirkevej 10 (Gudenåcenteret)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</si>
</sst>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F400]h:mm:ss\ AM/PM"/>
    <numFmt numFmtId="166" formatCode="hh:mm:ss;@"/>
    <numFmt numFmtId="167" formatCode="[$-F800]dddd\,\ mmmm\ dd\,\ yyyy"/>
    <numFmt numFmtId="168" formatCode="_ * #,##0_ ;_ * \-#,##0_ ;_ * &quot;-&quot;??_ ;_ @_ "/>
    <numFmt numFmtId="169" formatCode="0.000"/>
    <numFmt numFmtId="170" formatCode="hh:mm;@"/>
    <numFmt numFmtId="171" formatCode="0.0000%"/>
  </numFmts>
  <fonts count="28"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Calibri"/>
      <family val="2"/>
      <scheme val="minor"/>
    </font>
    <font>
      <sz val="11"/>
      <name val="Calibri"/>
      <family val="2"/>
      <scheme val="minor"/>
    </font>
    <font>
      <sz val="11"/>
      <color theme="1"/>
      <name val="Calibri"/>
      <family val="2"/>
      <scheme val="minor"/>
    </font>
    <font>
      <b/>
      <sz val="11"/>
      <color theme="1"/>
      <name val="Calibri"/>
      <family val="2"/>
      <scheme val="minor"/>
    </font>
    <font>
      <sz val="11"/>
      <color theme="0" tint="-0.14999847407452621"/>
      <name val="Calibri"/>
      <family val="2"/>
      <scheme val="minor"/>
    </font>
    <font>
      <sz val="11"/>
      <color theme="0"/>
      <name val="Calibri"/>
      <family val="2"/>
      <scheme val="minor"/>
    </font>
    <font>
      <sz val="11"/>
      <name val="Calibri"/>
      <family val="2"/>
      <scheme val="minor"/>
    </font>
    <font>
      <sz val="11"/>
      <color rgb="FFFF0000"/>
      <name val="Calibri"/>
      <family val="2"/>
      <scheme val="minor"/>
    </font>
    <font>
      <sz val="11"/>
      <name val="Arial"/>
      <family val="2"/>
    </font>
    <font>
      <b/>
      <sz val="11"/>
      <color rgb="FFFF0000"/>
      <name val="Calibri"/>
      <family val="2"/>
      <scheme val="minor"/>
    </font>
    <font>
      <sz val="11"/>
      <color theme="0" tint="-0.499984740745262"/>
      <name val="Calibri"/>
      <family val="2"/>
      <scheme val="minor"/>
    </font>
    <font>
      <b/>
      <sz val="11"/>
      <color theme="0"/>
      <name val="Calibri"/>
      <family val="2"/>
      <scheme val="minor"/>
    </font>
    <font>
      <sz val="11"/>
      <color theme="0" tint="-0.249977111117893"/>
      <name val="Calibri"/>
      <family val="2"/>
      <scheme val="minor"/>
    </font>
    <font>
      <sz val="16"/>
      <color theme="1"/>
      <name val="Calibri"/>
      <family val="2"/>
      <scheme val="minor"/>
    </font>
    <font>
      <sz val="8"/>
      <name val="Calibri"/>
      <family val="2"/>
      <scheme val="minor"/>
    </font>
    <font>
      <sz val="11"/>
      <color theme="1" tint="0.499984740745262"/>
      <name val="Calibri"/>
      <family val="2"/>
      <scheme val="minor"/>
    </font>
    <font>
      <b/>
      <sz val="11"/>
      <name val="Calibri"/>
      <family val="2"/>
      <scheme val="minor"/>
    </font>
    <font>
      <sz val="10"/>
      <name val="Arial"/>
      <family val="2"/>
    </font>
    <font>
      <sz val="11"/>
      <color theme="2" tint="-0.499984740745262"/>
      <name val="Calibri"/>
      <family val="2"/>
      <scheme val="minor"/>
    </font>
    <font>
      <b/>
      <sz val="11"/>
      <color theme="0" tint="-0.499984740745262"/>
      <name val="Calibri"/>
      <family val="2"/>
      <scheme val="minor"/>
    </font>
    <font>
      <sz val="11"/>
      <color theme="0" tint="-0.34998626667073579"/>
      <name val="Calibri"/>
      <family val="2"/>
      <scheme val="minor"/>
    </font>
    <font>
      <i/>
      <sz val="11"/>
      <color theme="1"/>
      <name val="Calibri"/>
      <family val="2"/>
      <scheme val="minor"/>
    </font>
    <font>
      <b/>
      <sz val="10"/>
      <name val="Calibri"/>
      <family val="2"/>
      <scheme val="minor"/>
    </font>
    <font>
      <sz val="10"/>
      <name val="Calibri"/>
      <family val="2"/>
      <scheme val="minor"/>
    </font>
    <font>
      <sz val="11"/>
      <color theme="1" tint="0.14999847407452621"/>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C00000"/>
        <bgColor indexed="64"/>
      </patternFill>
    </fill>
    <fill>
      <patternFill patternType="solid">
        <fgColor rgb="FF0070C0"/>
        <bgColor indexed="64"/>
      </patternFill>
    </fill>
    <fill>
      <patternFill patternType="solid">
        <fgColor rgb="FF002060"/>
        <bgColor indexed="64"/>
      </patternFill>
    </fill>
    <fill>
      <patternFill patternType="solid">
        <fgColor theme="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8"/>
        <bgColor indexed="64"/>
      </patternFill>
    </fill>
    <fill>
      <patternFill patternType="solid">
        <fgColor theme="6" tint="0.59999389629810485"/>
        <bgColor indexed="64"/>
      </patternFill>
    </fill>
    <fill>
      <patternFill patternType="solid">
        <fgColor theme="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7030A0"/>
        <bgColor indexed="64"/>
      </patternFill>
    </fill>
    <fill>
      <patternFill patternType="solid">
        <fgColor theme="4"/>
        <bgColor indexed="64"/>
      </patternFill>
    </fill>
    <fill>
      <patternFill patternType="solid">
        <fgColor rgb="FF00B0F0"/>
        <bgColor indexed="64"/>
      </patternFill>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xf numFmtId="0" fontId="20" fillId="0" borderId="0"/>
  </cellStyleXfs>
  <cellXfs count="315">
    <xf numFmtId="0" fontId="0" fillId="0" borderId="0" xfId="0"/>
    <xf numFmtId="0" fontId="0" fillId="0" borderId="0" xfId="0" applyAlignment="1">
      <alignment horizontal="center"/>
    </xf>
    <xf numFmtId="21" fontId="0" fillId="0" borderId="0" xfId="0" applyNumberFormat="1" applyAlignment="1">
      <alignment horizontal="center"/>
    </xf>
    <xf numFmtId="0" fontId="3" fillId="0" borderId="0" xfId="0" applyFont="1"/>
    <xf numFmtId="0" fontId="3" fillId="0" borderId="0" xfId="0" applyFont="1" applyAlignment="1">
      <alignment horizontal="center"/>
    </xf>
    <xf numFmtId="0" fontId="4" fillId="0" borderId="0" xfId="0" applyFont="1" applyAlignment="1">
      <alignment horizontal="center"/>
    </xf>
    <xf numFmtId="0" fontId="3" fillId="0" borderId="1" xfId="0" applyFont="1" applyBorder="1" applyAlignment="1">
      <alignment horizontal="center"/>
    </xf>
    <xf numFmtId="0" fontId="3" fillId="0" borderId="1" xfId="0" applyFont="1" applyBorder="1"/>
    <xf numFmtId="0" fontId="3" fillId="0" borderId="2" xfId="0" applyFont="1" applyBorder="1" applyAlignment="1">
      <alignment horizontal="center"/>
    </xf>
    <xf numFmtId="0" fontId="0" fillId="0" borderId="0" xfId="0" applyAlignment="1">
      <alignment horizontal="left"/>
    </xf>
    <xf numFmtId="0" fontId="0" fillId="0" borderId="1" xfId="0" applyBorder="1"/>
    <xf numFmtId="0" fontId="5" fillId="0" borderId="0" xfId="0" applyFont="1"/>
    <xf numFmtId="0" fontId="7" fillId="0" borderId="0" xfId="0" applyFont="1" applyAlignment="1">
      <alignment horizontal="center"/>
    </xf>
    <xf numFmtId="0" fontId="5" fillId="0" borderId="0" xfId="0" applyFont="1" applyAlignment="1">
      <alignment horizontal="center"/>
    </xf>
    <xf numFmtId="0" fontId="5" fillId="0" borderId="0" xfId="0" applyFont="1" applyAlignment="1">
      <alignment horizontal="left"/>
    </xf>
    <xf numFmtId="0" fontId="8" fillId="0" borderId="0" xfId="0" applyFont="1"/>
    <xf numFmtId="0" fontId="7" fillId="0" borderId="0" xfId="0" applyFont="1"/>
    <xf numFmtId="165" fontId="5" fillId="0" borderId="0" xfId="0" applyNumberFormat="1" applyFont="1"/>
    <xf numFmtId="0" fontId="9" fillId="0" borderId="0" xfId="2" applyFont="1"/>
    <xf numFmtId="46" fontId="8" fillId="0" borderId="0" xfId="0" applyNumberFormat="1" applyFont="1"/>
    <xf numFmtId="0" fontId="7" fillId="0" borderId="0" xfId="0" applyFont="1" applyAlignment="1">
      <alignment horizontal="left"/>
    </xf>
    <xf numFmtId="165" fontId="5" fillId="0" borderId="0" xfId="0" applyNumberFormat="1" applyFont="1" applyAlignment="1">
      <alignment horizontal="left"/>
    </xf>
    <xf numFmtId="0" fontId="5" fillId="0" borderId="0" xfId="0" applyFont="1" applyAlignment="1">
      <alignment horizontal="right"/>
    </xf>
    <xf numFmtId="0" fontId="8" fillId="0" borderId="0" xfId="0" applyFont="1" applyAlignment="1">
      <alignment horizontal="left"/>
    </xf>
    <xf numFmtId="0" fontId="4" fillId="0" borderId="1" xfId="0" applyFont="1" applyBorder="1" applyAlignment="1">
      <alignment horizontal="center"/>
    </xf>
    <xf numFmtId="0" fontId="0" fillId="0" borderId="1" xfId="0" applyBorder="1" applyAlignment="1">
      <alignment horizontal="center"/>
    </xf>
    <xf numFmtId="0" fontId="10" fillId="0" borderId="1" xfId="0" applyFont="1" applyBorder="1" applyAlignment="1">
      <alignment horizontal="center"/>
    </xf>
    <xf numFmtId="0" fontId="0" fillId="14" borderId="1" xfId="0" applyFill="1" applyBorder="1" applyAlignment="1">
      <alignment horizontal="center"/>
    </xf>
    <xf numFmtId="0" fontId="4" fillId="0" borderId="0" xfId="0" applyFont="1"/>
    <xf numFmtId="2" fontId="5" fillId="0" borderId="0" xfId="0" applyNumberFormat="1" applyFont="1"/>
    <xf numFmtId="2" fontId="5" fillId="0" borderId="0" xfId="0" applyNumberFormat="1" applyFont="1" applyAlignment="1">
      <alignment horizontal="right"/>
    </xf>
    <xf numFmtId="2" fontId="5" fillId="0" borderId="0" xfId="0" applyNumberFormat="1" applyFont="1" applyAlignment="1">
      <alignment horizontal="left"/>
    </xf>
    <xf numFmtId="0" fontId="5" fillId="0" borderId="0" xfId="1" applyNumberFormat="1" applyFont="1" applyAlignment="1">
      <alignment horizontal="center"/>
    </xf>
    <xf numFmtId="1" fontId="5" fillId="0" borderId="0" xfId="0" applyNumberFormat="1" applyFont="1" applyAlignment="1">
      <alignment horizontal="center"/>
    </xf>
    <xf numFmtId="0" fontId="11" fillId="0" borderId="0" xfId="0" applyFont="1" applyAlignment="1">
      <alignment vertical="center"/>
    </xf>
    <xf numFmtId="0" fontId="4" fillId="0" borderId="0" xfId="0" applyFont="1" applyAlignment="1">
      <alignment horizontal="left"/>
    </xf>
    <xf numFmtId="0" fontId="0" fillId="0" borderId="0" xfId="1" applyNumberFormat="1" applyFont="1" applyAlignment="1">
      <alignment horizontal="center"/>
    </xf>
    <xf numFmtId="0" fontId="10" fillId="0" borderId="0" xfId="0" applyFont="1"/>
    <xf numFmtId="46" fontId="10" fillId="0" borderId="0" xfId="0" applyNumberFormat="1" applyFont="1"/>
    <xf numFmtId="167" fontId="10" fillId="0" borderId="0" xfId="0" applyNumberFormat="1" applyFont="1"/>
    <xf numFmtId="0" fontId="6" fillId="0" borderId="1" xfId="0" applyFont="1" applyBorder="1" applyAlignment="1">
      <alignment horizontal="center"/>
    </xf>
    <xf numFmtId="165" fontId="10" fillId="0" borderId="0" xfId="0" applyNumberFormat="1" applyFont="1"/>
    <xf numFmtId="165" fontId="12" fillId="0" borderId="0" xfId="0" applyNumberFormat="1" applyFont="1"/>
    <xf numFmtId="21" fontId="12" fillId="0" borderId="0" xfId="0" applyNumberFormat="1" applyFont="1"/>
    <xf numFmtId="0" fontId="6" fillId="0" borderId="0" xfId="0" applyFont="1" applyAlignment="1">
      <alignment horizontal="center"/>
    </xf>
    <xf numFmtId="0" fontId="0" fillId="9" borderId="1" xfId="0" applyFill="1" applyBorder="1" applyAlignment="1">
      <alignment horizontal="center"/>
    </xf>
    <xf numFmtId="0" fontId="0" fillId="15" borderId="6" xfId="0" applyFill="1" applyBorder="1" applyAlignment="1">
      <alignment horizontal="center"/>
    </xf>
    <xf numFmtId="0" fontId="13" fillId="0" borderId="0" xfId="0" applyFont="1"/>
    <xf numFmtId="46" fontId="0" fillId="9" borderId="1" xfId="0" applyNumberFormat="1" applyFill="1" applyBorder="1" applyAlignment="1">
      <alignment horizontal="center"/>
    </xf>
    <xf numFmtId="46" fontId="0" fillId="0" borderId="1" xfId="0" applyNumberFormat="1" applyBorder="1" applyAlignment="1">
      <alignment horizontal="center"/>
    </xf>
    <xf numFmtId="46" fontId="0" fillId="0" borderId="3" xfId="0" applyNumberFormat="1" applyBorder="1" applyAlignment="1">
      <alignment horizontal="center"/>
    </xf>
    <xf numFmtId="46" fontId="0" fillId="0" borderId="2" xfId="0" applyNumberFormat="1" applyBorder="1" applyAlignment="1">
      <alignment horizontal="center"/>
    </xf>
    <xf numFmtId="0" fontId="0" fillId="0" borderId="2" xfId="0" applyBorder="1" applyAlignment="1">
      <alignment horizontal="center"/>
    </xf>
    <xf numFmtId="21" fontId="0" fillId="0" borderId="4" xfId="0" applyNumberFormat="1" applyBorder="1" applyAlignment="1">
      <alignment horizontal="center"/>
    </xf>
    <xf numFmtId="1" fontId="0" fillId="0" borderId="4" xfId="0" applyNumberFormat="1" applyBorder="1" applyAlignment="1">
      <alignment horizontal="center"/>
    </xf>
    <xf numFmtId="1" fontId="0" fillId="0" borderId="1" xfId="0" applyNumberFormat="1" applyBorder="1" applyAlignment="1">
      <alignment horizontal="center"/>
    </xf>
    <xf numFmtId="0" fontId="0" fillId="0" borderId="3" xfId="0" applyBorder="1" applyAlignment="1">
      <alignment horizontal="center"/>
    </xf>
    <xf numFmtId="21" fontId="5" fillId="0" borderId="0" xfId="1" applyNumberFormat="1" applyFont="1" applyAlignment="1">
      <alignment horizontal="center"/>
    </xf>
    <xf numFmtId="165" fontId="5" fillId="2" borderId="0" xfId="0" applyNumberFormat="1" applyFont="1" applyFill="1" applyAlignment="1">
      <alignment horizontal="center"/>
    </xf>
    <xf numFmtId="21" fontId="5" fillId="0" borderId="0" xfId="0" applyNumberFormat="1" applyFont="1" applyAlignment="1">
      <alignment horizontal="center"/>
    </xf>
    <xf numFmtId="165" fontId="5" fillId="7" borderId="0" xfId="0" applyNumberFormat="1" applyFont="1" applyFill="1" applyAlignment="1">
      <alignment horizontal="center"/>
    </xf>
    <xf numFmtId="165" fontId="5" fillId="0" borderId="0" xfId="0" applyNumberFormat="1" applyFont="1" applyAlignment="1">
      <alignment horizontal="center"/>
    </xf>
    <xf numFmtId="21" fontId="5" fillId="7" borderId="0" xfId="0" applyNumberFormat="1" applyFont="1" applyFill="1" applyAlignment="1">
      <alignment horizontal="center"/>
    </xf>
    <xf numFmtId="21" fontId="5" fillId="2" borderId="0" xfId="0" applyNumberFormat="1" applyFont="1" applyFill="1" applyAlignment="1">
      <alignment horizontal="center"/>
    </xf>
    <xf numFmtId="166" fontId="5" fillId="0" borderId="0" xfId="0" applyNumberFormat="1" applyFont="1" applyAlignment="1">
      <alignment horizontal="center"/>
    </xf>
    <xf numFmtId="165" fontId="0" fillId="2" borderId="0" xfId="0" applyNumberFormat="1" applyFill="1" applyAlignment="1">
      <alignment horizontal="center"/>
    </xf>
    <xf numFmtId="165" fontId="0" fillId="7" borderId="0" xfId="0" applyNumberFormat="1" applyFill="1" applyAlignment="1">
      <alignment horizontal="center"/>
    </xf>
    <xf numFmtId="165" fontId="0" fillId="0" borderId="0" xfId="0" applyNumberFormat="1" applyAlignment="1">
      <alignment horizontal="center"/>
    </xf>
    <xf numFmtId="164" fontId="5" fillId="0" borderId="0" xfId="1" applyFont="1" applyAlignment="1">
      <alignment horizontal="center"/>
    </xf>
    <xf numFmtId="168" fontId="5" fillId="0" borderId="0" xfId="1" applyNumberFormat="1" applyFont="1" applyAlignment="1">
      <alignment horizontal="center"/>
    </xf>
    <xf numFmtId="165" fontId="0" fillId="0" borderId="0" xfId="0" applyNumberFormat="1" applyAlignment="1">
      <alignment horizontal="left"/>
    </xf>
    <xf numFmtId="169" fontId="5" fillId="0" borderId="0" xfId="0" applyNumberFormat="1" applyFont="1" applyAlignment="1">
      <alignment horizontal="center"/>
    </xf>
    <xf numFmtId="0" fontId="6" fillId="0" borderId="0" xfId="0" applyFont="1" applyAlignment="1">
      <alignment horizontal="left"/>
    </xf>
    <xf numFmtId="0" fontId="14" fillId="0" borderId="0" xfId="0" applyFont="1"/>
    <xf numFmtId="0" fontId="12" fillId="0" borderId="0" xfId="0" applyFont="1"/>
    <xf numFmtId="0" fontId="6" fillId="0" borderId="1" xfId="0" applyFont="1" applyBorder="1" applyAlignment="1">
      <alignment horizontal="left"/>
    </xf>
    <xf numFmtId="164" fontId="15" fillId="0" borderId="0" xfId="1" applyFont="1" applyAlignment="1">
      <alignment horizontal="right"/>
    </xf>
    <xf numFmtId="2" fontId="15" fillId="0" borderId="0" xfId="0" applyNumberFormat="1" applyFont="1" applyAlignment="1">
      <alignment horizontal="left"/>
    </xf>
    <xf numFmtId="0" fontId="6" fillId="0" borderId="0" xfId="0" applyFont="1"/>
    <xf numFmtId="0" fontId="16" fillId="0" borderId="0" xfId="0" applyFont="1"/>
    <xf numFmtId="20" fontId="0" fillId="0" borderId="0" xfId="0" applyNumberFormat="1" applyAlignment="1">
      <alignment horizontal="center"/>
    </xf>
    <xf numFmtId="14" fontId="6" fillId="0" borderId="0" xfId="0" applyNumberFormat="1" applyFont="1" applyAlignment="1">
      <alignment horizontal="center"/>
    </xf>
    <xf numFmtId="21" fontId="6" fillId="0" borderId="0" xfId="0" applyNumberFormat="1" applyFont="1" applyAlignment="1">
      <alignment horizontal="center"/>
    </xf>
    <xf numFmtId="0" fontId="0" fillId="0" borderId="1" xfId="0" quotePrefix="1" applyBorder="1" applyAlignment="1">
      <alignment horizontal="center"/>
    </xf>
    <xf numFmtId="165" fontId="10" fillId="0" borderId="0" xfId="0" applyNumberFormat="1" applyFont="1" applyAlignment="1">
      <alignment horizontal="center"/>
    </xf>
    <xf numFmtId="46" fontId="0" fillId="0" borderId="0" xfId="0" applyNumberFormat="1" applyAlignment="1">
      <alignment horizontal="center"/>
    </xf>
    <xf numFmtId="1" fontId="0" fillId="0" borderId="0" xfId="0" applyNumberFormat="1" applyAlignment="1">
      <alignment horizontal="center"/>
    </xf>
    <xf numFmtId="0" fontId="0" fillId="15" borderId="0" xfId="0" applyFill="1" applyAlignment="1">
      <alignment horizontal="center"/>
    </xf>
    <xf numFmtId="0" fontId="0" fillId="15" borderId="5" xfId="0" applyFill="1" applyBorder="1"/>
    <xf numFmtId="165" fontId="0" fillId="0" borderId="1" xfId="0" applyNumberFormat="1" applyBorder="1" applyAlignment="1">
      <alignment horizontal="center"/>
    </xf>
    <xf numFmtId="0" fontId="0" fillId="11" borderId="1" xfId="0" applyFill="1" applyBorder="1" applyAlignment="1">
      <alignment horizontal="center"/>
    </xf>
    <xf numFmtId="0" fontId="0" fillId="16" borderId="0" xfId="0" applyFill="1" applyAlignment="1">
      <alignment horizontal="center"/>
    </xf>
    <xf numFmtId="0" fontId="6" fillId="16" borderId="1" xfId="0" applyFont="1" applyFill="1" applyBorder="1" applyAlignment="1">
      <alignment horizontal="center"/>
    </xf>
    <xf numFmtId="0" fontId="0" fillId="17" borderId="1" xfId="0" applyFill="1" applyBorder="1" applyAlignment="1">
      <alignment horizontal="center"/>
    </xf>
    <xf numFmtId="0" fontId="0" fillId="17" borderId="0" xfId="0" applyFill="1" applyAlignment="1">
      <alignment horizontal="center"/>
    </xf>
    <xf numFmtId="0" fontId="6" fillId="16" borderId="0" xfId="0" applyFont="1" applyFill="1" applyAlignment="1">
      <alignment horizontal="center"/>
    </xf>
    <xf numFmtId="0" fontId="0" fillId="18" borderId="1" xfId="0" applyFill="1" applyBorder="1" applyAlignment="1">
      <alignment horizontal="center"/>
    </xf>
    <xf numFmtId="0" fontId="10" fillId="18" borderId="1" xfId="0" applyFont="1" applyFill="1" applyBorder="1" applyAlignment="1">
      <alignment horizontal="center"/>
    </xf>
    <xf numFmtId="0" fontId="4" fillId="18" borderId="1" xfId="0" applyFont="1" applyFill="1" applyBorder="1" applyAlignment="1">
      <alignment horizontal="center"/>
    </xf>
    <xf numFmtId="0" fontId="5" fillId="13" borderId="0" xfId="0" applyFont="1" applyFill="1" applyAlignment="1">
      <alignment horizontal="center"/>
    </xf>
    <xf numFmtId="1" fontId="5" fillId="0" borderId="0" xfId="0" applyNumberFormat="1" applyFont="1" applyAlignment="1">
      <alignment horizontal="right"/>
    </xf>
    <xf numFmtId="2" fontId="4" fillId="0" borderId="0" xfId="0" applyNumberFormat="1" applyFont="1" applyAlignment="1">
      <alignment horizontal="left"/>
    </xf>
    <xf numFmtId="2" fontId="4" fillId="0" borderId="0" xfId="0" applyNumberFormat="1" applyFont="1" applyAlignment="1">
      <alignment horizontal="right"/>
    </xf>
    <xf numFmtId="0" fontId="4" fillId="0" borderId="0" xfId="0" applyFont="1" applyAlignment="1">
      <alignment vertical="center"/>
    </xf>
    <xf numFmtId="1" fontId="0" fillId="0" borderId="0" xfId="0" applyNumberFormat="1" applyAlignment="1">
      <alignment horizontal="right"/>
    </xf>
    <xf numFmtId="0" fontId="0" fillId="0" borderId="0" xfId="0" applyAlignment="1">
      <alignment horizontal="right"/>
    </xf>
    <xf numFmtId="0" fontId="4" fillId="0" borderId="0" xfId="1" applyNumberFormat="1" applyFont="1" applyAlignment="1">
      <alignment horizontal="right"/>
    </xf>
    <xf numFmtId="0" fontId="4" fillId="0" borderId="0" xfId="0" applyFont="1" applyAlignment="1">
      <alignment horizontal="right"/>
    </xf>
    <xf numFmtId="0" fontId="18" fillId="0" borderId="0" xfId="0" applyFont="1" applyAlignment="1">
      <alignment horizontal="center"/>
    </xf>
    <xf numFmtId="0" fontId="18" fillId="0" borderId="0" xfId="0" applyFont="1" applyAlignment="1">
      <alignment horizontal="left"/>
    </xf>
    <xf numFmtId="0" fontId="18" fillId="0" borderId="0" xfId="0" applyFont="1" applyAlignment="1">
      <alignment vertical="center"/>
    </xf>
    <xf numFmtId="165" fontId="18" fillId="0" borderId="0" xfId="0" applyNumberFormat="1" applyFont="1" applyAlignment="1">
      <alignment horizontal="center"/>
    </xf>
    <xf numFmtId="21" fontId="18" fillId="0" borderId="0" xfId="0" applyNumberFormat="1" applyFont="1" applyAlignment="1">
      <alignment horizontal="center"/>
    </xf>
    <xf numFmtId="1" fontId="18" fillId="0" borderId="0" xfId="0" applyNumberFormat="1" applyFont="1" applyAlignment="1">
      <alignment horizontal="center"/>
    </xf>
    <xf numFmtId="0" fontId="18" fillId="0" borderId="0" xfId="1" applyNumberFormat="1" applyFont="1" applyAlignment="1">
      <alignment horizontal="center"/>
    </xf>
    <xf numFmtId="2" fontId="18" fillId="0" borderId="0" xfId="0" applyNumberFormat="1" applyFont="1" applyAlignment="1">
      <alignment horizontal="center"/>
    </xf>
    <xf numFmtId="170" fontId="0" fillId="0" borderId="0" xfId="0" applyNumberFormat="1" applyAlignment="1">
      <alignment horizontal="center"/>
    </xf>
    <xf numFmtId="166" fontId="6" fillId="0" borderId="0" xfId="0" applyNumberFormat="1" applyFont="1" applyAlignment="1">
      <alignment horizontal="center"/>
    </xf>
    <xf numFmtId="0" fontId="0" fillId="0" borderId="0" xfId="0" quotePrefix="1" applyAlignment="1">
      <alignment horizontal="left"/>
    </xf>
    <xf numFmtId="0" fontId="2" fillId="0" borderId="0" xfId="2"/>
    <xf numFmtId="21" fontId="0" fillId="0" borderId="0" xfId="0" applyNumberFormat="1" applyAlignment="1">
      <alignment horizontal="left"/>
    </xf>
    <xf numFmtId="165" fontId="4" fillId="7" borderId="0" xfId="0" applyNumberFormat="1" applyFont="1" applyFill="1" applyAlignment="1">
      <alignment horizontal="center"/>
    </xf>
    <xf numFmtId="165" fontId="4" fillId="2" borderId="0" xfId="0" applyNumberFormat="1" applyFont="1" applyFill="1" applyAlignment="1">
      <alignment horizontal="center"/>
    </xf>
    <xf numFmtId="0" fontId="13" fillId="0" borderId="0" xfId="0" applyFont="1" applyAlignment="1">
      <alignment horizontal="center"/>
    </xf>
    <xf numFmtId="165" fontId="13" fillId="0" borderId="0" xfId="0" applyNumberFormat="1" applyFont="1"/>
    <xf numFmtId="165" fontId="4" fillId="0" borderId="0" xfId="0" applyNumberFormat="1" applyFont="1" applyAlignment="1">
      <alignment horizontal="center"/>
    </xf>
    <xf numFmtId="0" fontId="4" fillId="17" borderId="1" xfId="0" applyFont="1" applyFill="1" applyBorder="1" applyAlignment="1">
      <alignment horizontal="center"/>
    </xf>
    <xf numFmtId="0" fontId="3" fillId="2" borderId="5" xfId="0" applyFont="1" applyFill="1" applyBorder="1"/>
    <xf numFmtId="0" fontId="3" fillId="7" borderId="5" xfId="0" applyFont="1" applyFill="1" applyBorder="1"/>
    <xf numFmtId="0" fontId="3" fillId="6" borderId="5" xfId="0" applyFont="1" applyFill="1" applyBorder="1"/>
    <xf numFmtId="0" fontId="3" fillId="3" borderId="5" xfId="0" applyFont="1" applyFill="1" applyBorder="1"/>
    <xf numFmtId="0" fontId="3" fillId="5" borderId="5" xfId="0" applyFont="1" applyFill="1" applyBorder="1"/>
    <xf numFmtId="0" fontId="3" fillId="11" borderId="5" xfId="0" applyFont="1" applyFill="1" applyBorder="1"/>
    <xf numFmtId="0" fontId="3" fillId="0" borderId="5" xfId="0" applyFont="1" applyBorder="1"/>
    <xf numFmtId="0" fontId="3" fillId="8" borderId="5" xfId="0" applyFont="1" applyFill="1" applyBorder="1"/>
    <xf numFmtId="0" fontId="3" fillId="4" borderId="5" xfId="0" applyFont="1" applyFill="1" applyBorder="1"/>
    <xf numFmtId="0" fontId="3" fillId="10" borderId="5" xfId="0" applyFont="1" applyFill="1" applyBorder="1"/>
    <xf numFmtId="0" fontId="3" fillId="12" borderId="5" xfId="0" applyFont="1" applyFill="1" applyBorder="1"/>
    <xf numFmtId="0" fontId="3" fillId="13" borderId="5" xfId="0" applyFont="1" applyFill="1" applyBorder="1"/>
    <xf numFmtId="0" fontId="0" fillId="0" borderId="5" xfId="0" applyBorder="1"/>
    <xf numFmtId="0" fontId="6" fillId="0" borderId="5" xfId="0" applyFont="1" applyBorder="1" applyAlignment="1">
      <alignment horizontal="center"/>
    </xf>
    <xf numFmtId="0" fontId="0" fillId="15" borderId="6" xfId="0" applyFill="1" applyBorder="1"/>
    <xf numFmtId="165" fontId="0" fillId="0" borderId="7" xfId="0" applyNumberFormat="1" applyBorder="1" applyAlignment="1">
      <alignment horizontal="center"/>
    </xf>
    <xf numFmtId="21" fontId="0" fillId="9" borderId="5" xfId="0" applyNumberFormat="1" applyFill="1" applyBorder="1" applyAlignment="1">
      <alignment horizontal="center"/>
    </xf>
    <xf numFmtId="21" fontId="0" fillId="0" borderId="5" xfId="0" applyNumberFormat="1" applyBorder="1" applyAlignment="1">
      <alignment horizontal="center"/>
    </xf>
    <xf numFmtId="21" fontId="0" fillId="0" borderId="7" xfId="0" applyNumberFormat="1" applyBorder="1" applyAlignment="1">
      <alignment horizontal="center"/>
    </xf>
    <xf numFmtId="21" fontId="0" fillId="15" borderId="6" xfId="0" applyNumberFormat="1" applyFill="1" applyBorder="1" applyAlignment="1">
      <alignment horizontal="center"/>
    </xf>
    <xf numFmtId="21" fontId="0" fillId="0" borderId="8" xfId="0" applyNumberFormat="1" applyBorder="1" applyAlignment="1">
      <alignment horizontal="center"/>
    </xf>
    <xf numFmtId="21" fontId="0" fillId="0" borderId="9" xfId="0" applyNumberFormat="1" applyBorder="1" applyAlignment="1">
      <alignment horizontal="center"/>
    </xf>
    <xf numFmtId="0" fontId="0" fillId="0" borderId="1" xfId="0" applyBorder="1" applyAlignment="1">
      <alignment horizontal="left"/>
    </xf>
    <xf numFmtId="0" fontId="0" fillId="15" borderId="10" xfId="0" applyFill="1" applyBorder="1" applyAlignment="1">
      <alignment horizontal="center"/>
    </xf>
    <xf numFmtId="17" fontId="0" fillId="0" borderId="0" xfId="0" applyNumberFormat="1"/>
    <xf numFmtId="0" fontId="16" fillId="0" borderId="0" xfId="0" applyFont="1" applyAlignment="1">
      <alignment horizontal="left"/>
    </xf>
    <xf numFmtId="20" fontId="4" fillId="0" borderId="0" xfId="0" applyNumberFormat="1" applyFont="1" applyAlignment="1">
      <alignment horizontal="center"/>
    </xf>
    <xf numFmtId="20" fontId="4" fillId="19" borderId="0" xfId="0" applyNumberFormat="1" applyFont="1" applyFill="1" applyAlignment="1">
      <alignment horizontal="center"/>
    </xf>
    <xf numFmtId="20" fontId="4" fillId="20" borderId="0" xfId="0" applyNumberFormat="1" applyFont="1" applyFill="1" applyAlignment="1">
      <alignment horizontal="center"/>
    </xf>
    <xf numFmtId="0" fontId="13" fillId="0" borderId="0" xfId="0" applyFont="1" applyAlignment="1">
      <alignment horizontal="left"/>
    </xf>
    <xf numFmtId="0" fontId="13" fillId="0" borderId="0" xfId="0" applyFont="1" applyAlignment="1">
      <alignment vertical="center"/>
    </xf>
    <xf numFmtId="165" fontId="13" fillId="0" borderId="0" xfId="0" applyNumberFormat="1" applyFont="1" applyAlignment="1">
      <alignment horizontal="center"/>
    </xf>
    <xf numFmtId="21" fontId="13" fillId="0" borderId="0" xfId="0" applyNumberFormat="1" applyFont="1" applyAlignment="1">
      <alignment horizontal="center"/>
    </xf>
    <xf numFmtId="1" fontId="13" fillId="0" borderId="0" xfId="0" applyNumberFormat="1" applyFont="1" applyAlignment="1">
      <alignment horizontal="center"/>
    </xf>
    <xf numFmtId="0" fontId="13" fillId="0" borderId="0" xfId="1" applyNumberFormat="1" applyFont="1" applyAlignment="1">
      <alignment horizontal="center"/>
    </xf>
    <xf numFmtId="2" fontId="13" fillId="0" borderId="0" xfId="0" applyNumberFormat="1" applyFont="1" applyAlignment="1">
      <alignment horizontal="center"/>
    </xf>
    <xf numFmtId="20" fontId="0" fillId="20" borderId="0" xfId="0" applyNumberFormat="1" applyFill="1" applyAlignment="1">
      <alignment horizontal="center"/>
    </xf>
    <xf numFmtId="165" fontId="0" fillId="0" borderId="5" xfId="0" applyNumberFormat="1" applyBorder="1" applyAlignment="1">
      <alignment horizontal="center"/>
    </xf>
    <xf numFmtId="165" fontId="6" fillId="0" borderId="0" xfId="0" applyNumberFormat="1" applyFont="1" applyAlignment="1">
      <alignment horizontal="center"/>
    </xf>
    <xf numFmtId="0" fontId="15" fillId="0" borderId="1" xfId="0" applyFont="1" applyBorder="1" applyAlignment="1">
      <alignment horizontal="center"/>
    </xf>
    <xf numFmtId="2" fontId="15" fillId="0" borderId="1" xfId="0" applyNumberFormat="1" applyFont="1" applyBorder="1" applyAlignment="1">
      <alignment horizontal="center"/>
    </xf>
    <xf numFmtId="20" fontId="4" fillId="21" borderId="0" xfId="0" applyNumberFormat="1" applyFont="1" applyFill="1" applyAlignment="1">
      <alignment horizontal="center"/>
    </xf>
    <xf numFmtId="46" fontId="0" fillId="0" borderId="0" xfId="0" applyNumberFormat="1"/>
    <xf numFmtId="21" fontId="4" fillId="0" borderId="0" xfId="0" applyNumberFormat="1" applyFont="1" applyAlignment="1">
      <alignment horizontal="center"/>
    </xf>
    <xf numFmtId="46" fontId="6" fillId="0" borderId="0" xfId="0" applyNumberFormat="1" applyFont="1" applyAlignment="1">
      <alignment horizontal="center"/>
    </xf>
    <xf numFmtId="20" fontId="0" fillId="19" borderId="0" xfId="0" applyNumberFormat="1" applyFill="1" applyAlignment="1">
      <alignment horizontal="center"/>
    </xf>
    <xf numFmtId="21" fontId="6" fillId="7" borderId="0" xfId="0" applyNumberFormat="1" applyFont="1" applyFill="1" applyAlignment="1">
      <alignment horizontal="center"/>
    </xf>
    <xf numFmtId="165" fontId="6" fillId="7" borderId="0" xfId="0" applyNumberFormat="1" applyFont="1" applyFill="1" applyAlignment="1">
      <alignment horizontal="center"/>
    </xf>
    <xf numFmtId="165" fontId="19" fillId="7" borderId="0" xfId="0" applyNumberFormat="1" applyFont="1" applyFill="1" applyAlignment="1">
      <alignment horizontal="center"/>
    </xf>
    <xf numFmtId="165" fontId="6" fillId="2" borderId="0" xfId="1" applyNumberFormat="1" applyFont="1" applyFill="1" applyAlignment="1">
      <alignment horizontal="center"/>
    </xf>
    <xf numFmtId="165" fontId="19" fillId="3" borderId="0" xfId="0" applyNumberFormat="1" applyFont="1" applyFill="1" applyAlignment="1">
      <alignment horizontal="center"/>
    </xf>
    <xf numFmtId="165" fontId="8" fillId="0" borderId="0" xfId="0" applyNumberFormat="1" applyFont="1"/>
    <xf numFmtId="171" fontId="13" fillId="0" borderId="0" xfId="3" applyNumberFormat="1" applyFont="1" applyAlignment="1">
      <alignment horizontal="center"/>
    </xf>
    <xf numFmtId="9" fontId="13" fillId="0" borderId="0" xfId="3" applyFont="1" applyAlignment="1">
      <alignment horizontal="center"/>
    </xf>
    <xf numFmtId="0" fontId="0" fillId="0" borderId="0" xfId="1" applyNumberFormat="1" applyFont="1" applyAlignment="1">
      <alignment horizontal="left"/>
    </xf>
    <xf numFmtId="49" fontId="0" fillId="0" borderId="0" xfId="1" applyNumberFormat="1" applyFont="1" applyAlignment="1">
      <alignment horizontal="left"/>
    </xf>
    <xf numFmtId="21" fontId="6" fillId="0" borderId="0" xfId="0" applyNumberFormat="1" applyFont="1" applyAlignment="1">
      <alignment horizontal="left"/>
    </xf>
    <xf numFmtId="1" fontId="5" fillId="0" borderId="0" xfId="0" applyNumberFormat="1" applyFont="1" applyAlignment="1">
      <alignment horizontal="left"/>
    </xf>
    <xf numFmtId="0" fontId="15" fillId="0" borderId="0" xfId="0" applyFont="1" applyAlignment="1">
      <alignment horizontal="center"/>
    </xf>
    <xf numFmtId="2" fontId="6" fillId="0" borderId="1" xfId="0" applyNumberFormat="1" applyFont="1" applyBorder="1" applyAlignment="1">
      <alignment horizontal="center"/>
    </xf>
    <xf numFmtId="165" fontId="4" fillId="0" borderId="0" xfId="0" applyNumberFormat="1" applyFont="1"/>
    <xf numFmtId="14" fontId="0" fillId="22" borderId="10" xfId="0" applyNumberFormat="1" applyFill="1" applyBorder="1"/>
    <xf numFmtId="10" fontId="13" fillId="0" borderId="0" xfId="3" applyNumberFormat="1" applyFont="1" applyAlignment="1">
      <alignment horizontal="center"/>
    </xf>
    <xf numFmtId="0" fontId="19" fillId="0" borderId="1" xfId="0" applyFont="1" applyBorder="1" applyAlignment="1">
      <alignment horizontal="center"/>
    </xf>
    <xf numFmtId="0" fontId="0" fillId="0" borderId="6" xfId="0" applyBorder="1" applyAlignment="1">
      <alignment horizontal="center"/>
    </xf>
    <xf numFmtId="0" fontId="0" fillId="15" borderId="1" xfId="0" applyFill="1" applyBorder="1" applyAlignment="1">
      <alignment horizontal="center"/>
    </xf>
    <xf numFmtId="21" fontId="0" fillId="0" borderId="1" xfId="0" applyNumberFormat="1" applyBorder="1" applyAlignment="1">
      <alignment horizontal="center"/>
    </xf>
    <xf numFmtId="2" fontId="6" fillId="0" borderId="0" xfId="0" applyNumberFormat="1" applyFont="1" applyAlignment="1">
      <alignment horizontal="center"/>
    </xf>
    <xf numFmtId="10" fontId="21" fillId="0" borderId="0" xfId="3" applyNumberFormat="1" applyFont="1" applyAlignment="1">
      <alignment horizontal="center"/>
    </xf>
    <xf numFmtId="165" fontId="4" fillId="23" borderId="0" xfId="0" applyNumberFormat="1" applyFont="1" applyFill="1" applyAlignment="1">
      <alignment horizontal="center"/>
    </xf>
    <xf numFmtId="0" fontId="0" fillId="15" borderId="5" xfId="0" applyFill="1" applyBorder="1" applyAlignment="1">
      <alignment horizontal="center"/>
    </xf>
    <xf numFmtId="2" fontId="6" fillId="0" borderId="0" xfId="0" applyNumberFormat="1" applyFont="1" applyAlignment="1">
      <alignment horizontal="right"/>
    </xf>
    <xf numFmtId="0" fontId="19" fillId="0" borderId="0" xfId="0" applyFont="1" applyAlignment="1">
      <alignment horizontal="center"/>
    </xf>
    <xf numFmtId="49" fontId="13" fillId="0" borderId="0" xfId="1" applyNumberFormat="1" applyFont="1" applyAlignment="1">
      <alignment horizontal="center"/>
    </xf>
    <xf numFmtId="21" fontId="22" fillId="0" borderId="0" xfId="0" applyNumberFormat="1" applyFont="1" applyAlignment="1">
      <alignment horizontal="center"/>
    </xf>
    <xf numFmtId="0" fontId="23" fillId="0" borderId="0" xfId="0" applyFont="1" applyAlignment="1">
      <alignment horizontal="center"/>
    </xf>
    <xf numFmtId="0" fontId="23" fillId="0" borderId="0" xfId="0" applyFont="1" applyAlignment="1">
      <alignment horizontal="left"/>
    </xf>
    <xf numFmtId="49" fontId="0" fillId="0" borderId="0" xfId="0" applyNumberFormat="1" applyAlignment="1">
      <alignment horizontal="center"/>
    </xf>
    <xf numFmtId="0" fontId="7" fillId="15" borderId="1" xfId="0" applyFont="1" applyFill="1" applyBorder="1" applyAlignment="1">
      <alignment horizontal="center"/>
    </xf>
    <xf numFmtId="0" fontId="0" fillId="0" borderId="10" xfId="0" applyBorder="1" applyAlignment="1">
      <alignment horizontal="center"/>
    </xf>
    <xf numFmtId="0" fontId="4" fillId="0" borderId="0" xfId="0" quotePrefix="1" applyFont="1" applyAlignment="1">
      <alignment horizontal="center"/>
    </xf>
    <xf numFmtId="0" fontId="24" fillId="0" borderId="0" xfId="0" applyFont="1" applyAlignment="1">
      <alignment horizontal="center"/>
    </xf>
    <xf numFmtId="0" fontId="0" fillId="0" borderId="0" xfId="0" pivotButton="1"/>
    <xf numFmtId="2" fontId="0" fillId="15" borderId="0" xfId="0" applyNumberFormat="1" applyFill="1" applyAlignment="1">
      <alignment horizontal="center"/>
    </xf>
    <xf numFmtId="168" fontId="19" fillId="0" borderId="0" xfId="1" applyNumberFormat="1" applyFont="1" applyAlignment="1">
      <alignment horizontal="center" vertical="center"/>
    </xf>
    <xf numFmtId="0" fontId="0" fillId="24" borderId="1" xfId="0" applyFill="1" applyBorder="1" applyAlignment="1">
      <alignment horizontal="center"/>
    </xf>
    <xf numFmtId="2" fontId="6" fillId="24" borderId="1" xfId="0" applyNumberFormat="1" applyFont="1" applyFill="1" applyBorder="1" applyAlignment="1">
      <alignment horizontal="center"/>
    </xf>
    <xf numFmtId="0" fontId="0" fillId="24" borderId="1" xfId="3" applyNumberFormat="1" applyFont="1" applyFill="1" applyBorder="1" applyAlignment="1">
      <alignment horizontal="center"/>
    </xf>
    <xf numFmtId="2" fontId="6" fillId="3" borderId="0" xfId="0" applyNumberFormat="1" applyFont="1" applyFill="1" applyAlignment="1">
      <alignment horizontal="center"/>
    </xf>
    <xf numFmtId="0" fontId="25" fillId="0" borderId="1" xfId="4" applyFont="1" applyBorder="1" applyAlignment="1">
      <alignment horizontal="center"/>
    </xf>
    <xf numFmtId="0" fontId="26" fillId="0" borderId="1" xfId="4" applyFont="1" applyBorder="1" applyAlignment="1">
      <alignment horizontal="center"/>
    </xf>
    <xf numFmtId="1" fontId="26" fillId="0" borderId="1" xfId="4" applyNumberFormat="1" applyFont="1" applyBorder="1" applyAlignment="1">
      <alignment horizontal="center"/>
    </xf>
    <xf numFmtId="0" fontId="25" fillId="2" borderId="1" xfId="4" applyFont="1" applyFill="1" applyBorder="1" applyAlignment="1">
      <alignment horizontal="center"/>
    </xf>
    <xf numFmtId="0" fontId="6" fillId="7" borderId="1" xfId="0" applyFont="1" applyFill="1" applyBorder="1" applyAlignment="1">
      <alignment horizontal="center"/>
    </xf>
    <xf numFmtId="0" fontId="25" fillId="5" borderId="1" xfId="4" applyFont="1" applyFill="1" applyBorder="1" applyAlignment="1">
      <alignment horizontal="center"/>
    </xf>
    <xf numFmtId="0" fontId="25" fillId="3" borderId="1" xfId="4" applyFont="1" applyFill="1" applyBorder="1" applyAlignment="1">
      <alignment horizontal="center"/>
    </xf>
    <xf numFmtId="0" fontId="25" fillId="6" borderId="1" xfId="4" applyFont="1" applyFill="1" applyBorder="1" applyAlignment="1">
      <alignment horizontal="center"/>
    </xf>
    <xf numFmtId="16" fontId="25" fillId="8" borderId="1" xfId="4" applyNumberFormat="1" applyFont="1" applyFill="1" applyBorder="1" applyAlignment="1">
      <alignment horizontal="center"/>
    </xf>
    <xf numFmtId="0" fontId="25" fillId="4" borderId="1" xfId="4" applyFont="1" applyFill="1" applyBorder="1" applyAlignment="1">
      <alignment horizontal="center"/>
    </xf>
    <xf numFmtId="0" fontId="25" fillId="10" borderId="1" xfId="4" applyFont="1" applyFill="1" applyBorder="1" applyAlignment="1">
      <alignment horizontal="center"/>
    </xf>
    <xf numFmtId="0" fontId="6" fillId="2" borderId="1" xfId="0" applyFont="1" applyFill="1" applyBorder="1" applyAlignment="1">
      <alignment horizontal="center"/>
    </xf>
    <xf numFmtId="0" fontId="25" fillId="11" borderId="1" xfId="4" applyFont="1" applyFill="1" applyBorder="1" applyAlignment="1">
      <alignment horizontal="center"/>
    </xf>
    <xf numFmtId="0" fontId="6" fillId="12" borderId="1" xfId="0" applyFont="1" applyFill="1" applyBorder="1" applyAlignment="1">
      <alignment horizontal="center"/>
    </xf>
    <xf numFmtId="0" fontId="25" fillId="13" borderId="1" xfId="4" applyFont="1" applyFill="1" applyBorder="1" applyAlignment="1">
      <alignment horizontal="center"/>
    </xf>
    <xf numFmtId="0" fontId="25" fillId="22" borderId="1" xfId="4" applyFont="1" applyFill="1" applyBorder="1" applyAlignment="1">
      <alignment horizontal="center"/>
    </xf>
    <xf numFmtId="0" fontId="0" fillId="4" borderId="0" xfId="0" applyFill="1"/>
    <xf numFmtId="0" fontId="0" fillId="4" borderId="0" xfId="0" applyFill="1" applyAlignment="1">
      <alignment horizontal="center"/>
    </xf>
    <xf numFmtId="21" fontId="0" fillId="4" borderId="0" xfId="0" applyNumberFormat="1" applyFill="1" applyAlignment="1">
      <alignment horizontal="center"/>
    </xf>
    <xf numFmtId="0" fontId="0" fillId="15" borderId="1" xfId="0" applyFill="1" applyBorder="1"/>
    <xf numFmtId="0" fontId="0" fillId="3" borderId="1" xfId="0" applyFill="1" applyBorder="1"/>
    <xf numFmtId="0" fontId="23" fillId="0" borderId="0" xfId="0" applyFont="1"/>
    <xf numFmtId="165" fontId="4" fillId="0" borderId="1" xfId="0" applyNumberFormat="1" applyFont="1" applyBorder="1" applyAlignment="1">
      <alignment horizontal="center"/>
    </xf>
    <xf numFmtId="21" fontId="5" fillId="0" borderId="1" xfId="0" applyNumberFormat="1" applyFont="1" applyBorder="1" applyAlignment="1">
      <alignment horizontal="center"/>
    </xf>
    <xf numFmtId="165" fontId="5" fillId="0" borderId="1" xfId="0" applyNumberFormat="1" applyFont="1" applyBorder="1" applyAlignment="1">
      <alignment horizontal="center"/>
    </xf>
    <xf numFmtId="0" fontId="19" fillId="0" borderId="0" xfId="0" applyFont="1" applyAlignment="1">
      <alignment horizontal="left"/>
    </xf>
    <xf numFmtId="0" fontId="6" fillId="0" borderId="1" xfId="0" applyFont="1" applyBorder="1"/>
    <xf numFmtId="165" fontId="4" fillId="0" borderId="1" xfId="0" applyNumberFormat="1" applyFont="1" applyBorder="1" applyAlignment="1">
      <alignment horizontal="left"/>
    </xf>
    <xf numFmtId="165" fontId="0" fillId="0" borderId="1" xfId="0" applyNumberFormat="1" applyBorder="1" applyAlignment="1">
      <alignment horizontal="left"/>
    </xf>
    <xf numFmtId="21" fontId="5" fillId="0" borderId="1" xfId="0" applyNumberFormat="1" applyFont="1" applyBorder="1" applyAlignment="1">
      <alignment horizontal="left"/>
    </xf>
    <xf numFmtId="21" fontId="0" fillId="0" borderId="1" xfId="0" applyNumberFormat="1" applyBorder="1" applyAlignment="1">
      <alignment horizontal="left"/>
    </xf>
    <xf numFmtId="165" fontId="5" fillId="0" borderId="1" xfId="0" applyNumberFormat="1" applyFont="1" applyBorder="1" applyAlignment="1">
      <alignment horizontal="left"/>
    </xf>
    <xf numFmtId="0" fontId="24" fillId="0" borderId="0" xfId="0" applyFont="1"/>
    <xf numFmtId="0" fontId="6" fillId="11" borderId="1" xfId="0" applyFont="1" applyFill="1" applyBorder="1"/>
    <xf numFmtId="0" fontId="6" fillId="11" borderId="1" xfId="0" applyFont="1" applyFill="1" applyBorder="1" applyAlignment="1">
      <alignment horizontal="center"/>
    </xf>
    <xf numFmtId="21" fontId="0" fillId="2" borderId="0" xfId="0" applyNumberFormat="1" applyFill="1" applyAlignment="1">
      <alignment horizontal="center"/>
    </xf>
    <xf numFmtId="21" fontId="0" fillId="7" borderId="0" xfId="0" applyNumberFormat="1" applyFill="1" applyAlignment="1">
      <alignment horizontal="center"/>
    </xf>
    <xf numFmtId="0" fontId="4" fillId="0" borderId="0" xfId="2" applyFont="1"/>
    <xf numFmtId="0" fontId="6" fillId="0" borderId="4" xfId="0" applyFont="1" applyBorder="1" applyAlignment="1">
      <alignment horizontal="center"/>
    </xf>
    <xf numFmtId="0" fontId="6" fillId="0" borderId="11" xfId="0" applyFont="1" applyBorder="1" applyAlignment="1">
      <alignment horizontal="center"/>
    </xf>
    <xf numFmtId="0" fontId="26" fillId="0" borderId="11" xfId="4" applyFont="1" applyBorder="1" applyAlignment="1">
      <alignment horizontal="center"/>
    </xf>
    <xf numFmtId="166" fontId="0" fillId="0" borderId="0" xfId="0" applyNumberFormat="1" applyAlignment="1">
      <alignment horizontal="center"/>
    </xf>
    <xf numFmtId="14" fontId="0" fillId="0" borderId="0" xfId="0" applyNumberFormat="1" applyAlignment="1">
      <alignment horizontal="left"/>
    </xf>
    <xf numFmtId="14" fontId="5" fillId="0" borderId="0" xfId="0" applyNumberFormat="1" applyFont="1"/>
    <xf numFmtId="14" fontId="5" fillId="6" borderId="0" xfId="0" applyNumberFormat="1" applyFont="1" applyFill="1"/>
    <xf numFmtId="14" fontId="5" fillId="7" borderId="0" xfId="0" applyNumberFormat="1" applyFont="1" applyFill="1"/>
    <xf numFmtId="14" fontId="5" fillId="3" borderId="0" xfId="0" applyNumberFormat="1" applyFont="1" applyFill="1"/>
    <xf numFmtId="14" fontId="5" fillId="8" borderId="0" xfId="0" applyNumberFormat="1" applyFont="1" applyFill="1"/>
    <xf numFmtId="14" fontId="5" fillId="2" borderId="0" xfId="0" applyNumberFormat="1" applyFont="1" applyFill="1"/>
    <xf numFmtId="14" fontId="5" fillId="9" borderId="0" xfId="0" applyNumberFormat="1" applyFont="1" applyFill="1"/>
    <xf numFmtId="14" fontId="5" fillId="10" borderId="0" xfId="0" applyNumberFormat="1" applyFont="1" applyFill="1"/>
    <xf numFmtId="14" fontId="5" fillId="11" borderId="0" xfId="0" applyNumberFormat="1" applyFont="1" applyFill="1"/>
    <xf numFmtId="14" fontId="5" fillId="12" borderId="0" xfId="0" applyNumberFormat="1" applyFont="1" applyFill="1"/>
    <xf numFmtId="14" fontId="5" fillId="4" borderId="0" xfId="0" applyNumberFormat="1" applyFont="1" applyFill="1"/>
    <xf numFmtId="14" fontId="5" fillId="5" borderId="0" xfId="0" applyNumberFormat="1" applyFont="1" applyFill="1"/>
    <xf numFmtId="14" fontId="5" fillId="13" borderId="0" xfId="0" applyNumberFormat="1" applyFont="1" applyFill="1"/>
    <xf numFmtId="14" fontId="5" fillId="0" borderId="0" xfId="0" applyNumberFormat="1" applyFont="1" applyAlignment="1">
      <alignment horizontal="left"/>
    </xf>
    <xf numFmtId="14" fontId="0" fillId="6" borderId="0" xfId="0" applyNumberFormat="1" applyFill="1" applyAlignment="1">
      <alignment horizontal="left"/>
    </xf>
    <xf numFmtId="14" fontId="0" fillId="8" borderId="0" xfId="0" applyNumberFormat="1" applyFill="1" applyAlignment="1">
      <alignment horizontal="left"/>
    </xf>
    <xf numFmtId="14" fontId="0" fillId="3" borderId="0" xfId="0" applyNumberFormat="1" applyFill="1" applyAlignment="1">
      <alignment horizontal="left"/>
    </xf>
    <xf numFmtId="14" fontId="0" fillId="7" borderId="0" xfId="0" applyNumberFormat="1" applyFill="1" applyAlignment="1">
      <alignment horizontal="left"/>
    </xf>
    <xf numFmtId="14" fontId="0" fillId="5" borderId="0" xfId="0" applyNumberFormat="1" applyFill="1" applyAlignment="1">
      <alignment horizontal="left"/>
    </xf>
    <xf numFmtId="14" fontId="0" fillId="22" borderId="0" xfId="0" applyNumberFormat="1" applyFill="1" applyAlignment="1">
      <alignment horizontal="left"/>
    </xf>
    <xf numFmtId="14" fontId="0" fillId="6" borderId="0" xfId="0" applyNumberFormat="1" applyFill="1"/>
    <xf numFmtId="0" fontId="0" fillId="0" borderId="12" xfId="0" applyBorder="1"/>
    <xf numFmtId="0" fontId="0" fillId="0" borderId="13" xfId="0" applyBorder="1"/>
    <xf numFmtId="0" fontId="7" fillId="0" borderId="13" xfId="0" applyFont="1" applyBorder="1"/>
    <xf numFmtId="0" fontId="0" fillId="0" borderId="13" xfId="0" applyBorder="1" applyAlignment="1">
      <alignment horizontal="center"/>
    </xf>
    <xf numFmtId="0" fontId="27" fillId="25" borderId="0" xfId="0" applyFont="1" applyFill="1" applyAlignment="1">
      <alignment horizontal="center"/>
    </xf>
    <xf numFmtId="165" fontId="0" fillId="0" borderId="0" xfId="0" applyNumberFormat="1"/>
    <xf numFmtId="0" fontId="0" fillId="0" borderId="8" xfId="0" applyBorder="1"/>
    <xf numFmtId="0" fontId="0" fillId="0" borderId="6" xfId="0" applyBorder="1"/>
    <xf numFmtId="0" fontId="0" fillId="0" borderId="2" xfId="0" applyBorder="1"/>
    <xf numFmtId="0" fontId="0" fillId="0" borderId="4" xfId="0" applyBorder="1"/>
    <xf numFmtId="0" fontId="0" fillId="0" borderId="4" xfId="0" applyBorder="1" applyAlignment="1">
      <alignment horizontal="center"/>
    </xf>
    <xf numFmtId="165" fontId="0" fillId="0" borderId="4" xfId="0" applyNumberFormat="1" applyBorder="1" applyAlignment="1">
      <alignment horizontal="center"/>
    </xf>
    <xf numFmtId="21" fontId="0" fillId="0" borderId="2" xfId="0" applyNumberFormat="1" applyBorder="1" applyAlignment="1">
      <alignment horizontal="center"/>
    </xf>
    <xf numFmtId="0" fontId="0" fillId="11" borderId="1" xfId="0" applyFill="1" applyBorder="1"/>
    <xf numFmtId="0" fontId="0" fillId="0" borderId="3" xfId="0" applyBorder="1"/>
    <xf numFmtId="0" fontId="0" fillId="0" borderId="8" xfId="0" applyBorder="1" applyAlignment="1">
      <alignment horizontal="center"/>
    </xf>
    <xf numFmtId="165" fontId="0" fillId="0" borderId="1" xfId="0" applyNumberFormat="1" applyBorder="1"/>
    <xf numFmtId="0" fontId="6" fillId="0" borderId="3" xfId="0" applyFont="1" applyBorder="1"/>
    <xf numFmtId="0" fontId="6" fillId="0" borderId="2" xfId="0" applyFont="1" applyBorder="1"/>
    <xf numFmtId="0" fontId="6" fillId="0" borderId="4" xfId="0" applyFont="1" applyBorder="1"/>
    <xf numFmtId="21" fontId="0" fillId="0" borderId="0" xfId="0" applyNumberFormat="1"/>
    <xf numFmtId="21" fontId="0" fillId="0" borderId="1" xfId="0" applyNumberFormat="1" applyBorder="1"/>
    <xf numFmtId="0" fontId="0" fillId="15" borderId="0" xfId="0" applyFill="1"/>
    <xf numFmtId="165" fontId="0" fillId="0" borderId="10" xfId="0" applyNumberFormat="1" applyBorder="1" applyAlignment="1">
      <alignment horizontal="center"/>
    </xf>
    <xf numFmtId="0" fontId="0" fillId="0" borderId="5" xfId="0" applyBorder="1" applyAlignment="1">
      <alignment horizontal="center"/>
    </xf>
    <xf numFmtId="165" fontId="5" fillId="13" borderId="1" xfId="0" applyNumberFormat="1" applyFont="1" applyFill="1" applyBorder="1" applyAlignment="1">
      <alignment horizontal="center"/>
    </xf>
    <xf numFmtId="165" fontId="0" fillId="13" borderId="1" xfId="0" applyNumberFormat="1" applyFill="1" applyBorder="1" applyAlignment="1">
      <alignment horizontal="center"/>
    </xf>
    <xf numFmtId="165" fontId="4" fillId="13" borderId="1" xfId="0" applyNumberFormat="1" applyFont="1" applyFill="1" applyBorder="1" applyAlignment="1">
      <alignment horizontal="center"/>
    </xf>
    <xf numFmtId="21" fontId="0" fillId="13" borderId="1" xfId="0" applyNumberFormat="1" applyFill="1" applyBorder="1" applyAlignment="1">
      <alignment horizontal="center"/>
    </xf>
    <xf numFmtId="21" fontId="0" fillId="17" borderId="1" xfId="0" applyNumberFormat="1" applyFill="1" applyBorder="1" applyAlignment="1">
      <alignment horizontal="center"/>
    </xf>
    <xf numFmtId="165" fontId="0" fillId="17" borderId="1" xfId="0" applyNumberFormat="1" applyFill="1" applyBorder="1" applyAlignment="1">
      <alignment horizontal="center"/>
    </xf>
    <xf numFmtId="21" fontId="5" fillId="17" borderId="1" xfId="0" applyNumberFormat="1" applyFont="1" applyFill="1" applyBorder="1" applyAlignment="1">
      <alignment horizontal="center"/>
    </xf>
    <xf numFmtId="165" fontId="5" fillId="17" borderId="1" xfId="0" applyNumberFormat="1" applyFont="1" applyFill="1" applyBorder="1" applyAlignment="1">
      <alignment horizontal="center"/>
    </xf>
    <xf numFmtId="165" fontId="4" fillId="17" borderId="1" xfId="0" applyNumberFormat="1" applyFont="1" applyFill="1" applyBorder="1" applyAlignment="1">
      <alignment horizontal="center"/>
    </xf>
    <xf numFmtId="165" fontId="4" fillId="3" borderId="0" xfId="0" applyNumberFormat="1" applyFont="1" applyFill="1" applyAlignment="1">
      <alignment horizontal="center"/>
    </xf>
  </cellXfs>
  <cellStyles count="5">
    <cellStyle name="Komma" xfId="1" builtinId="3"/>
    <cellStyle name="Link" xfId="2" builtinId="8"/>
    <cellStyle name="Normal" xfId="0" builtinId="0"/>
    <cellStyle name="Normal 2" xfId="4" xr:uid="{A1949044-FA0E-44D4-A752-22738FDC9C42}"/>
    <cellStyle name="Procent" xfId="3" builtinId="5"/>
  </cellStyles>
  <dxfs count="0"/>
  <tableStyles count="0" defaultTableStyle="TableStyleMedium2" defaultPivotStyle="PivotStyleLight16"/>
  <colors>
    <mruColors>
      <color rgb="FF3399FF"/>
      <color rgb="FFFFFF99"/>
      <color rgb="FFFF99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alcChain" Target="calcChain.xml"/><Relationship Id="rId5" Type="http://schemas.openxmlformats.org/officeDocument/2006/relationships/pivotCacheDefinition" Target="pivotCache/pivotCacheDefinition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da-DK"/>
              <a:t>Fordeling i årstider</a:t>
            </a:r>
          </a:p>
        </c:rich>
      </c:tx>
      <c:overlay val="0"/>
      <c:spPr>
        <a:noFill/>
        <a:ln>
          <a:noFill/>
        </a:ln>
        <a:effectLst/>
      </c:spPr>
    </c:title>
    <c:autoTitleDeleted val="0"/>
    <c:plotArea>
      <c:layout/>
      <c:doughnut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38EC-4DE9-A20A-7DD06C7349F2}"/>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38EC-4DE9-A20A-7DD06C7349F2}"/>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38EC-4DE9-A20A-7DD06C7349F2}"/>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38EC-4DE9-A20A-7DD06C7349F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da-DK"/>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Statistik!$AB$2:$AE$2</c:f>
              <c:strCache>
                <c:ptCount val="4"/>
                <c:pt idx="0">
                  <c:v>Vinter</c:v>
                </c:pt>
                <c:pt idx="1">
                  <c:v>Forår</c:v>
                </c:pt>
                <c:pt idx="2">
                  <c:v>Sommer</c:v>
                </c:pt>
                <c:pt idx="3">
                  <c:v>Efterår</c:v>
                </c:pt>
              </c:strCache>
            </c:strRef>
          </c:cat>
          <c:val>
            <c:numRef>
              <c:f>Statistik!$AB$3:$AE$3</c:f>
              <c:numCache>
                <c:formatCode>General</c:formatCode>
                <c:ptCount val="4"/>
                <c:pt idx="0">
                  <c:v>244</c:v>
                </c:pt>
                <c:pt idx="1">
                  <c:v>298</c:v>
                </c:pt>
                <c:pt idx="2">
                  <c:v>307</c:v>
                </c:pt>
                <c:pt idx="3">
                  <c:v>291</c:v>
                </c:pt>
              </c:numCache>
            </c:numRef>
          </c:val>
          <c:extLst>
            <c:ext xmlns:c16="http://schemas.microsoft.com/office/drawing/2014/chart" uri="{C3380CC4-5D6E-409C-BE32-E72D297353CC}">
              <c16:uniqueId val="{00000000-08FD-41A0-8F2B-B1975372CC46}"/>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4</xdr:col>
      <xdr:colOff>8466</xdr:colOff>
      <xdr:row>1150</xdr:row>
      <xdr:rowOff>16933</xdr:rowOff>
    </xdr:from>
    <xdr:ext cx="3039534" cy="1496106"/>
    <xdr:pic>
      <xdr:nvPicPr>
        <xdr:cNvPr id="2" name="Billede 1">
          <a:extLst>
            <a:ext uri="{FF2B5EF4-FFF2-40B4-BE49-F238E27FC236}">
              <a16:creationId xmlns:a16="http://schemas.microsoft.com/office/drawing/2014/main" id="{9AA4AAF9-5CB0-4CAF-B8FF-DA7A6B110D3A}"/>
            </a:ext>
          </a:extLst>
        </xdr:cNvPr>
        <xdr:cNvPicPr>
          <a:picLocks noChangeAspect="1"/>
        </xdr:cNvPicPr>
      </xdr:nvPicPr>
      <xdr:blipFill>
        <a:blip xmlns:r="http://schemas.openxmlformats.org/officeDocument/2006/relationships" r:embed="rId1">
          <a:lum/>
          <a:alphaModFix/>
        </a:blip>
        <a:srcRect/>
        <a:stretch>
          <a:fillRect/>
        </a:stretch>
      </xdr:blipFill>
      <xdr:spPr>
        <a:xfrm>
          <a:off x="5656791" y="156379333"/>
          <a:ext cx="3039534" cy="149610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26</xdr:col>
      <xdr:colOff>609599</xdr:colOff>
      <xdr:row>3</xdr:row>
      <xdr:rowOff>141514</xdr:rowOff>
    </xdr:from>
    <xdr:to>
      <xdr:col>34</xdr:col>
      <xdr:colOff>32656</xdr:colOff>
      <xdr:row>25</xdr:row>
      <xdr:rowOff>-1</xdr:rowOff>
    </xdr:to>
    <xdr:graphicFrame macro="">
      <xdr:nvGraphicFramePr>
        <xdr:cNvPr id="3" name="Diagram 2">
          <a:extLst>
            <a:ext uri="{FF2B5EF4-FFF2-40B4-BE49-F238E27FC236}">
              <a16:creationId xmlns:a16="http://schemas.microsoft.com/office/drawing/2014/main" id="{C0728735-5AEF-2F52-B7FE-767E603D21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Bredo" refreshedDate="45950.398995023148" createdVersion="8" refreshedVersion="8" minRefreshableVersion="3" recordCount="1097" xr:uid="{DCCA4721-4D29-4A26-9ABD-D8F9A3813B81}">
  <cacheSource type="worksheet">
    <worksheetSource ref="U1:U1098" sheet="Marathon"/>
  </cacheSource>
  <cacheFields count="1">
    <cacheField name="Ugedag" numFmtId="0">
      <sharedItems count="7">
        <s v="søndag"/>
        <s v="lørdag"/>
        <s v="onsdag"/>
        <s v="fredag"/>
        <s v="torsdag"/>
        <s v="mandag"/>
        <s v="tirsdag"/>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Bredo" refreshedDate="45950.399540509257" createdVersion="8" refreshedVersion="8" minRefreshableVersion="3" recordCount="1094" xr:uid="{94190C5C-5467-47A2-87E6-F7F79364BC08}">
  <cacheSource type="worksheet">
    <worksheetSource ref="X1:X1095" sheet="Marathon"/>
  </cacheSource>
  <cacheFields count="1">
    <cacheField name="Antal på måned" numFmtId="0">
      <sharedItems containsString="0" containsBlank="1" containsNumber="1" containsInteger="1" minValue="1" maxValue="21" count="21">
        <n v="1"/>
        <m/>
        <n v="3"/>
        <n v="2"/>
        <n v="8"/>
        <n v="14"/>
        <n v="9"/>
        <n v="16"/>
        <n v="20"/>
        <n v="11"/>
        <n v="17"/>
        <n v="10"/>
        <n v="15"/>
        <n v="4"/>
        <n v="6"/>
        <n v="21"/>
        <n v="12"/>
        <n v="13"/>
        <n v="18"/>
        <n v="7"/>
        <n v="5"/>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Bredo" refreshedDate="45950.40078113426" createdVersion="8" refreshedVersion="8" minRefreshableVersion="3" recordCount="1097" xr:uid="{10F65A4D-D10C-4A79-B578-C6C154CE7F53}">
  <cacheSource type="worksheet">
    <worksheetSource ref="H1:H1098" sheet="Marathon"/>
  </cacheSource>
  <cacheFields count="1">
    <cacheField name="Omg.:" numFmtId="0">
      <sharedItems containsSemiMixedTypes="0" containsString="0" containsNumber="1" containsInteger="1" minValue="1" maxValue="92" count="18">
        <n v="1"/>
        <n v="6"/>
        <n v="5"/>
        <n v="2"/>
        <n v="4"/>
        <n v="8"/>
        <n v="7"/>
        <n v="10"/>
        <n v="14"/>
        <n v="22"/>
        <n v="12"/>
        <n v="92"/>
        <n v="3"/>
        <n v="55"/>
        <n v="9"/>
        <n v="30"/>
        <n v="13"/>
        <n v="1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97">
  <r>
    <x v="0"/>
  </r>
  <r>
    <x v="0"/>
  </r>
  <r>
    <x v="0"/>
  </r>
  <r>
    <x v="0"/>
  </r>
  <r>
    <x v="0"/>
  </r>
  <r>
    <x v="1"/>
  </r>
  <r>
    <x v="1"/>
  </r>
  <r>
    <x v="0"/>
  </r>
  <r>
    <x v="0"/>
  </r>
  <r>
    <x v="2"/>
  </r>
  <r>
    <x v="0"/>
  </r>
  <r>
    <x v="0"/>
  </r>
  <r>
    <x v="2"/>
  </r>
  <r>
    <x v="3"/>
  </r>
  <r>
    <x v="4"/>
  </r>
  <r>
    <x v="5"/>
  </r>
  <r>
    <x v="4"/>
  </r>
  <r>
    <x v="1"/>
  </r>
  <r>
    <x v="6"/>
  </r>
  <r>
    <x v="4"/>
  </r>
  <r>
    <x v="2"/>
  </r>
  <r>
    <x v="0"/>
  </r>
  <r>
    <x v="6"/>
  </r>
  <r>
    <x v="4"/>
  </r>
  <r>
    <x v="1"/>
  </r>
  <r>
    <x v="0"/>
  </r>
  <r>
    <x v="2"/>
  </r>
  <r>
    <x v="1"/>
  </r>
  <r>
    <x v="0"/>
  </r>
  <r>
    <x v="4"/>
  </r>
  <r>
    <x v="3"/>
  </r>
  <r>
    <x v="0"/>
  </r>
  <r>
    <x v="2"/>
  </r>
  <r>
    <x v="4"/>
  </r>
  <r>
    <x v="1"/>
  </r>
  <r>
    <x v="5"/>
  </r>
  <r>
    <x v="6"/>
  </r>
  <r>
    <x v="0"/>
  </r>
  <r>
    <x v="6"/>
  </r>
  <r>
    <x v="1"/>
  </r>
  <r>
    <x v="0"/>
  </r>
  <r>
    <x v="2"/>
  </r>
  <r>
    <x v="1"/>
  </r>
  <r>
    <x v="0"/>
  </r>
  <r>
    <x v="2"/>
  </r>
  <r>
    <x v="1"/>
  </r>
  <r>
    <x v="0"/>
  </r>
  <r>
    <x v="4"/>
  </r>
  <r>
    <x v="3"/>
  </r>
  <r>
    <x v="1"/>
  </r>
  <r>
    <x v="0"/>
  </r>
  <r>
    <x v="2"/>
  </r>
  <r>
    <x v="4"/>
  </r>
  <r>
    <x v="1"/>
  </r>
  <r>
    <x v="0"/>
  </r>
  <r>
    <x v="5"/>
  </r>
  <r>
    <x v="4"/>
  </r>
  <r>
    <x v="1"/>
  </r>
  <r>
    <x v="0"/>
  </r>
  <r>
    <x v="6"/>
  </r>
  <r>
    <x v="2"/>
  </r>
  <r>
    <x v="2"/>
  </r>
  <r>
    <x v="4"/>
  </r>
  <r>
    <x v="1"/>
  </r>
  <r>
    <x v="5"/>
  </r>
  <r>
    <x v="2"/>
  </r>
  <r>
    <x v="3"/>
  </r>
  <r>
    <x v="1"/>
  </r>
  <r>
    <x v="6"/>
  </r>
  <r>
    <x v="2"/>
  </r>
  <r>
    <x v="4"/>
  </r>
  <r>
    <x v="3"/>
  </r>
  <r>
    <x v="1"/>
  </r>
  <r>
    <x v="0"/>
  </r>
  <r>
    <x v="6"/>
  </r>
  <r>
    <x v="4"/>
  </r>
  <r>
    <x v="3"/>
  </r>
  <r>
    <x v="0"/>
  </r>
  <r>
    <x v="5"/>
  </r>
  <r>
    <x v="4"/>
  </r>
  <r>
    <x v="3"/>
  </r>
  <r>
    <x v="6"/>
  </r>
  <r>
    <x v="4"/>
  </r>
  <r>
    <x v="3"/>
  </r>
  <r>
    <x v="1"/>
  </r>
  <r>
    <x v="4"/>
  </r>
  <r>
    <x v="0"/>
  </r>
  <r>
    <x v="4"/>
  </r>
  <r>
    <x v="3"/>
  </r>
  <r>
    <x v="0"/>
  </r>
  <r>
    <x v="4"/>
  </r>
  <r>
    <x v="5"/>
  </r>
  <r>
    <x v="3"/>
  </r>
  <r>
    <x v="0"/>
  </r>
  <r>
    <x v="6"/>
  </r>
  <r>
    <x v="4"/>
  </r>
  <r>
    <x v="3"/>
  </r>
  <r>
    <x v="1"/>
  </r>
  <r>
    <x v="0"/>
  </r>
  <r>
    <x v="3"/>
  </r>
  <r>
    <x v="0"/>
  </r>
  <r>
    <x v="2"/>
  </r>
  <r>
    <x v="4"/>
  </r>
  <r>
    <x v="1"/>
  </r>
  <r>
    <x v="0"/>
  </r>
  <r>
    <x v="6"/>
  </r>
  <r>
    <x v="3"/>
  </r>
  <r>
    <x v="1"/>
  </r>
  <r>
    <x v="0"/>
  </r>
  <r>
    <x v="6"/>
  </r>
  <r>
    <x v="4"/>
  </r>
  <r>
    <x v="3"/>
  </r>
  <r>
    <x v="0"/>
  </r>
  <r>
    <x v="6"/>
  </r>
  <r>
    <x v="4"/>
  </r>
  <r>
    <x v="3"/>
  </r>
  <r>
    <x v="1"/>
  </r>
  <r>
    <x v="0"/>
  </r>
  <r>
    <x v="4"/>
  </r>
  <r>
    <x v="1"/>
  </r>
  <r>
    <x v="0"/>
  </r>
  <r>
    <x v="2"/>
  </r>
  <r>
    <x v="4"/>
  </r>
  <r>
    <x v="1"/>
  </r>
  <r>
    <x v="0"/>
  </r>
  <r>
    <x v="6"/>
  </r>
  <r>
    <x v="2"/>
  </r>
  <r>
    <x v="1"/>
  </r>
  <r>
    <x v="5"/>
  </r>
  <r>
    <x v="2"/>
  </r>
  <r>
    <x v="1"/>
  </r>
  <r>
    <x v="0"/>
  </r>
  <r>
    <x v="5"/>
  </r>
  <r>
    <x v="1"/>
  </r>
  <r>
    <x v="3"/>
  </r>
  <r>
    <x v="3"/>
  </r>
  <r>
    <x v="1"/>
  </r>
  <r>
    <x v="1"/>
  </r>
  <r>
    <x v="6"/>
  </r>
  <r>
    <x v="1"/>
  </r>
  <r>
    <x v="0"/>
  </r>
  <r>
    <x v="1"/>
  </r>
  <r>
    <x v="0"/>
  </r>
  <r>
    <x v="1"/>
  </r>
  <r>
    <x v="0"/>
  </r>
  <r>
    <x v="2"/>
  </r>
  <r>
    <x v="2"/>
  </r>
  <r>
    <x v="4"/>
  </r>
  <r>
    <x v="2"/>
  </r>
  <r>
    <x v="1"/>
  </r>
  <r>
    <x v="0"/>
  </r>
  <r>
    <x v="1"/>
  </r>
  <r>
    <x v="0"/>
  </r>
  <r>
    <x v="2"/>
  </r>
  <r>
    <x v="1"/>
  </r>
  <r>
    <x v="0"/>
  </r>
  <r>
    <x v="4"/>
  </r>
  <r>
    <x v="0"/>
  </r>
  <r>
    <x v="4"/>
  </r>
  <r>
    <x v="0"/>
  </r>
  <r>
    <x v="2"/>
  </r>
  <r>
    <x v="1"/>
  </r>
  <r>
    <x v="0"/>
  </r>
  <r>
    <x v="6"/>
  </r>
  <r>
    <x v="3"/>
  </r>
  <r>
    <x v="1"/>
  </r>
  <r>
    <x v="4"/>
  </r>
  <r>
    <x v="1"/>
  </r>
  <r>
    <x v="0"/>
  </r>
  <r>
    <x v="5"/>
  </r>
  <r>
    <x v="2"/>
  </r>
  <r>
    <x v="4"/>
  </r>
  <r>
    <x v="1"/>
  </r>
  <r>
    <x v="5"/>
  </r>
  <r>
    <x v="4"/>
  </r>
  <r>
    <x v="1"/>
  </r>
  <r>
    <x v="1"/>
  </r>
  <r>
    <x v="4"/>
  </r>
  <r>
    <x v="4"/>
  </r>
  <r>
    <x v="1"/>
  </r>
  <r>
    <x v="0"/>
  </r>
  <r>
    <x v="4"/>
  </r>
  <r>
    <x v="1"/>
  </r>
  <r>
    <x v="0"/>
  </r>
  <r>
    <x v="4"/>
  </r>
  <r>
    <x v="1"/>
  </r>
  <r>
    <x v="0"/>
  </r>
  <r>
    <x v="4"/>
  </r>
  <r>
    <x v="1"/>
  </r>
  <r>
    <x v="0"/>
  </r>
  <r>
    <x v="5"/>
  </r>
  <r>
    <x v="1"/>
  </r>
  <r>
    <x v="1"/>
  </r>
  <r>
    <x v="0"/>
  </r>
  <r>
    <x v="0"/>
  </r>
  <r>
    <x v="3"/>
  </r>
  <r>
    <x v="1"/>
  </r>
  <r>
    <x v="4"/>
  </r>
  <r>
    <x v="1"/>
  </r>
  <r>
    <x v="0"/>
  </r>
  <r>
    <x v="2"/>
  </r>
  <r>
    <x v="1"/>
  </r>
  <r>
    <x v="1"/>
  </r>
  <r>
    <x v="1"/>
  </r>
  <r>
    <x v="0"/>
  </r>
  <r>
    <x v="1"/>
  </r>
  <r>
    <x v="0"/>
  </r>
  <r>
    <x v="6"/>
  </r>
  <r>
    <x v="4"/>
  </r>
  <r>
    <x v="1"/>
  </r>
  <r>
    <x v="0"/>
  </r>
  <r>
    <x v="5"/>
  </r>
  <r>
    <x v="5"/>
  </r>
  <r>
    <x v="6"/>
  </r>
  <r>
    <x v="4"/>
  </r>
  <r>
    <x v="3"/>
  </r>
  <r>
    <x v="3"/>
  </r>
  <r>
    <x v="1"/>
  </r>
  <r>
    <x v="0"/>
  </r>
  <r>
    <x v="6"/>
  </r>
  <r>
    <x v="2"/>
  </r>
  <r>
    <x v="4"/>
  </r>
  <r>
    <x v="3"/>
  </r>
  <r>
    <x v="1"/>
  </r>
  <r>
    <x v="0"/>
  </r>
  <r>
    <x v="4"/>
  </r>
  <r>
    <x v="1"/>
  </r>
  <r>
    <x v="0"/>
  </r>
  <r>
    <x v="0"/>
  </r>
  <r>
    <x v="6"/>
  </r>
  <r>
    <x v="5"/>
  </r>
  <r>
    <x v="0"/>
  </r>
  <r>
    <x v="0"/>
  </r>
  <r>
    <x v="4"/>
  </r>
  <r>
    <x v="3"/>
  </r>
  <r>
    <x v="1"/>
  </r>
  <r>
    <x v="0"/>
  </r>
  <r>
    <x v="2"/>
  </r>
  <r>
    <x v="3"/>
  </r>
  <r>
    <x v="6"/>
  </r>
  <r>
    <x v="4"/>
  </r>
  <r>
    <x v="0"/>
  </r>
  <r>
    <x v="4"/>
  </r>
  <r>
    <x v="1"/>
  </r>
  <r>
    <x v="0"/>
  </r>
  <r>
    <x v="4"/>
  </r>
  <r>
    <x v="1"/>
  </r>
  <r>
    <x v="0"/>
  </r>
  <r>
    <x v="5"/>
  </r>
  <r>
    <x v="5"/>
  </r>
  <r>
    <x v="3"/>
  </r>
  <r>
    <x v="1"/>
  </r>
  <r>
    <x v="0"/>
  </r>
  <r>
    <x v="2"/>
  </r>
  <r>
    <x v="0"/>
  </r>
  <r>
    <x v="4"/>
  </r>
  <r>
    <x v="0"/>
  </r>
  <r>
    <x v="5"/>
  </r>
  <r>
    <x v="6"/>
  </r>
  <r>
    <x v="2"/>
  </r>
  <r>
    <x v="4"/>
  </r>
  <r>
    <x v="3"/>
  </r>
  <r>
    <x v="1"/>
  </r>
  <r>
    <x v="3"/>
  </r>
  <r>
    <x v="1"/>
  </r>
  <r>
    <x v="0"/>
  </r>
  <r>
    <x v="6"/>
  </r>
  <r>
    <x v="1"/>
  </r>
  <r>
    <x v="0"/>
  </r>
  <r>
    <x v="5"/>
  </r>
  <r>
    <x v="5"/>
  </r>
  <r>
    <x v="3"/>
  </r>
  <r>
    <x v="1"/>
  </r>
  <r>
    <x v="0"/>
  </r>
  <r>
    <x v="6"/>
  </r>
  <r>
    <x v="2"/>
  </r>
  <r>
    <x v="4"/>
  </r>
  <r>
    <x v="1"/>
  </r>
  <r>
    <x v="5"/>
  </r>
  <r>
    <x v="5"/>
  </r>
  <r>
    <x v="2"/>
  </r>
  <r>
    <x v="1"/>
  </r>
  <r>
    <x v="0"/>
  </r>
  <r>
    <x v="4"/>
  </r>
  <r>
    <x v="1"/>
  </r>
  <r>
    <x v="0"/>
  </r>
  <r>
    <x v="1"/>
  </r>
  <r>
    <x v="0"/>
  </r>
  <r>
    <x v="4"/>
  </r>
  <r>
    <x v="0"/>
  </r>
  <r>
    <x v="2"/>
  </r>
  <r>
    <x v="1"/>
  </r>
  <r>
    <x v="0"/>
  </r>
  <r>
    <x v="6"/>
  </r>
  <r>
    <x v="2"/>
  </r>
  <r>
    <x v="3"/>
  </r>
  <r>
    <x v="4"/>
  </r>
  <r>
    <x v="4"/>
  </r>
  <r>
    <x v="3"/>
  </r>
  <r>
    <x v="3"/>
  </r>
  <r>
    <x v="4"/>
  </r>
  <r>
    <x v="1"/>
  </r>
  <r>
    <x v="0"/>
  </r>
  <r>
    <x v="4"/>
  </r>
  <r>
    <x v="1"/>
  </r>
  <r>
    <x v="4"/>
  </r>
  <r>
    <x v="1"/>
  </r>
  <r>
    <x v="0"/>
  </r>
  <r>
    <x v="4"/>
  </r>
  <r>
    <x v="0"/>
  </r>
  <r>
    <x v="0"/>
  </r>
  <r>
    <x v="0"/>
  </r>
  <r>
    <x v="1"/>
  </r>
  <r>
    <x v="0"/>
  </r>
  <r>
    <x v="6"/>
  </r>
  <r>
    <x v="1"/>
  </r>
  <r>
    <x v="1"/>
  </r>
  <r>
    <x v="2"/>
  </r>
  <r>
    <x v="1"/>
  </r>
  <r>
    <x v="0"/>
  </r>
  <r>
    <x v="4"/>
  </r>
  <r>
    <x v="1"/>
  </r>
  <r>
    <x v="1"/>
  </r>
  <r>
    <x v="1"/>
  </r>
  <r>
    <x v="6"/>
  </r>
  <r>
    <x v="4"/>
  </r>
  <r>
    <x v="1"/>
  </r>
  <r>
    <x v="0"/>
  </r>
  <r>
    <x v="4"/>
  </r>
  <r>
    <x v="1"/>
  </r>
  <r>
    <x v="0"/>
  </r>
  <r>
    <x v="2"/>
  </r>
  <r>
    <x v="4"/>
  </r>
  <r>
    <x v="1"/>
  </r>
  <r>
    <x v="0"/>
  </r>
  <r>
    <x v="4"/>
  </r>
  <r>
    <x v="0"/>
  </r>
  <r>
    <x v="4"/>
  </r>
  <r>
    <x v="5"/>
  </r>
  <r>
    <x v="6"/>
  </r>
  <r>
    <x v="2"/>
  </r>
  <r>
    <x v="4"/>
  </r>
  <r>
    <x v="3"/>
  </r>
  <r>
    <x v="1"/>
  </r>
  <r>
    <x v="0"/>
  </r>
  <r>
    <x v="4"/>
  </r>
  <r>
    <x v="0"/>
  </r>
  <r>
    <x v="4"/>
  </r>
  <r>
    <x v="3"/>
  </r>
  <r>
    <x v="1"/>
  </r>
  <r>
    <x v="0"/>
  </r>
  <r>
    <x v="5"/>
  </r>
  <r>
    <x v="0"/>
  </r>
  <r>
    <x v="2"/>
  </r>
  <r>
    <x v="4"/>
  </r>
  <r>
    <x v="3"/>
  </r>
  <r>
    <x v="1"/>
  </r>
  <r>
    <x v="2"/>
  </r>
  <r>
    <x v="4"/>
  </r>
  <r>
    <x v="1"/>
  </r>
  <r>
    <x v="0"/>
  </r>
  <r>
    <x v="1"/>
  </r>
  <r>
    <x v="1"/>
  </r>
  <r>
    <x v="1"/>
  </r>
  <r>
    <x v="4"/>
  </r>
  <r>
    <x v="3"/>
  </r>
  <r>
    <x v="1"/>
  </r>
  <r>
    <x v="0"/>
  </r>
  <r>
    <x v="5"/>
  </r>
  <r>
    <x v="4"/>
  </r>
  <r>
    <x v="1"/>
  </r>
  <r>
    <x v="0"/>
  </r>
  <r>
    <x v="2"/>
  </r>
  <r>
    <x v="4"/>
  </r>
  <r>
    <x v="1"/>
  </r>
  <r>
    <x v="0"/>
  </r>
  <r>
    <x v="6"/>
  </r>
  <r>
    <x v="3"/>
  </r>
  <r>
    <x v="1"/>
  </r>
  <r>
    <x v="0"/>
  </r>
  <r>
    <x v="3"/>
  </r>
  <r>
    <x v="3"/>
  </r>
  <r>
    <x v="1"/>
  </r>
  <r>
    <x v="1"/>
  </r>
  <r>
    <x v="0"/>
  </r>
  <r>
    <x v="0"/>
  </r>
  <r>
    <x v="5"/>
  </r>
  <r>
    <x v="5"/>
  </r>
  <r>
    <x v="6"/>
  </r>
  <r>
    <x v="6"/>
  </r>
  <r>
    <x v="2"/>
  </r>
  <r>
    <x v="2"/>
  </r>
  <r>
    <x v="4"/>
  </r>
  <r>
    <x v="4"/>
  </r>
  <r>
    <x v="3"/>
  </r>
  <r>
    <x v="3"/>
  </r>
  <r>
    <x v="1"/>
  </r>
  <r>
    <x v="1"/>
  </r>
  <r>
    <x v="0"/>
  </r>
  <r>
    <x v="0"/>
  </r>
  <r>
    <x v="4"/>
  </r>
  <r>
    <x v="1"/>
  </r>
  <r>
    <x v="1"/>
  </r>
  <r>
    <x v="0"/>
  </r>
  <r>
    <x v="1"/>
  </r>
  <r>
    <x v="4"/>
  </r>
  <r>
    <x v="1"/>
  </r>
  <r>
    <x v="2"/>
  </r>
  <r>
    <x v="4"/>
  </r>
  <r>
    <x v="1"/>
  </r>
  <r>
    <x v="1"/>
  </r>
  <r>
    <x v="4"/>
  </r>
  <r>
    <x v="1"/>
  </r>
  <r>
    <x v="4"/>
  </r>
  <r>
    <x v="1"/>
  </r>
  <r>
    <x v="0"/>
  </r>
  <r>
    <x v="6"/>
  </r>
  <r>
    <x v="4"/>
  </r>
  <r>
    <x v="1"/>
  </r>
  <r>
    <x v="0"/>
  </r>
  <r>
    <x v="6"/>
  </r>
  <r>
    <x v="1"/>
  </r>
  <r>
    <x v="0"/>
  </r>
  <r>
    <x v="5"/>
  </r>
  <r>
    <x v="4"/>
  </r>
  <r>
    <x v="3"/>
  </r>
  <r>
    <x v="1"/>
  </r>
  <r>
    <x v="0"/>
  </r>
  <r>
    <x v="6"/>
  </r>
  <r>
    <x v="4"/>
  </r>
  <r>
    <x v="1"/>
  </r>
  <r>
    <x v="2"/>
  </r>
  <r>
    <x v="1"/>
  </r>
  <r>
    <x v="0"/>
  </r>
  <r>
    <x v="3"/>
  </r>
  <r>
    <x v="3"/>
  </r>
  <r>
    <x v="1"/>
  </r>
  <r>
    <x v="1"/>
  </r>
  <r>
    <x v="0"/>
  </r>
  <r>
    <x v="2"/>
  </r>
  <r>
    <x v="3"/>
  </r>
  <r>
    <x v="1"/>
  </r>
  <r>
    <x v="5"/>
  </r>
  <r>
    <x v="2"/>
  </r>
  <r>
    <x v="1"/>
  </r>
  <r>
    <x v="0"/>
  </r>
  <r>
    <x v="4"/>
  </r>
  <r>
    <x v="1"/>
  </r>
  <r>
    <x v="0"/>
  </r>
  <r>
    <x v="2"/>
  </r>
  <r>
    <x v="1"/>
  </r>
  <r>
    <x v="2"/>
  </r>
  <r>
    <x v="1"/>
  </r>
  <r>
    <x v="0"/>
  </r>
  <r>
    <x v="4"/>
  </r>
  <r>
    <x v="4"/>
  </r>
  <r>
    <x v="0"/>
  </r>
  <r>
    <x v="5"/>
  </r>
  <r>
    <x v="4"/>
  </r>
  <r>
    <x v="1"/>
  </r>
  <r>
    <x v="2"/>
  </r>
  <r>
    <x v="1"/>
  </r>
  <r>
    <x v="0"/>
  </r>
  <r>
    <x v="2"/>
  </r>
  <r>
    <x v="1"/>
  </r>
  <r>
    <x v="4"/>
  </r>
  <r>
    <x v="0"/>
  </r>
  <r>
    <x v="0"/>
  </r>
  <r>
    <x v="4"/>
  </r>
  <r>
    <x v="1"/>
  </r>
  <r>
    <x v="0"/>
  </r>
  <r>
    <x v="1"/>
  </r>
  <r>
    <x v="2"/>
  </r>
  <r>
    <x v="4"/>
  </r>
  <r>
    <x v="3"/>
  </r>
  <r>
    <x v="0"/>
  </r>
  <r>
    <x v="1"/>
  </r>
  <r>
    <x v="0"/>
  </r>
  <r>
    <x v="3"/>
  </r>
  <r>
    <x v="1"/>
  </r>
  <r>
    <x v="0"/>
  </r>
  <r>
    <x v="4"/>
  </r>
  <r>
    <x v="3"/>
  </r>
  <r>
    <x v="1"/>
  </r>
  <r>
    <x v="0"/>
  </r>
  <r>
    <x v="1"/>
  </r>
  <r>
    <x v="0"/>
  </r>
  <r>
    <x v="2"/>
  </r>
  <r>
    <x v="1"/>
  </r>
  <r>
    <x v="0"/>
  </r>
  <r>
    <x v="2"/>
  </r>
  <r>
    <x v="1"/>
  </r>
  <r>
    <x v="2"/>
  </r>
  <r>
    <x v="3"/>
  </r>
  <r>
    <x v="1"/>
  </r>
  <r>
    <x v="0"/>
  </r>
  <r>
    <x v="1"/>
  </r>
  <r>
    <x v="4"/>
  </r>
  <r>
    <x v="0"/>
  </r>
  <r>
    <x v="0"/>
  </r>
  <r>
    <x v="1"/>
  </r>
  <r>
    <x v="0"/>
  </r>
  <r>
    <x v="3"/>
  </r>
  <r>
    <x v="1"/>
  </r>
  <r>
    <x v="0"/>
  </r>
  <r>
    <x v="5"/>
  </r>
  <r>
    <x v="6"/>
  </r>
  <r>
    <x v="1"/>
  </r>
  <r>
    <x v="0"/>
  </r>
  <r>
    <x v="1"/>
  </r>
  <r>
    <x v="4"/>
  </r>
  <r>
    <x v="3"/>
  </r>
  <r>
    <x v="1"/>
  </r>
  <r>
    <x v="1"/>
  </r>
  <r>
    <x v="3"/>
  </r>
  <r>
    <x v="1"/>
  </r>
  <r>
    <x v="0"/>
  </r>
  <r>
    <x v="2"/>
  </r>
  <r>
    <x v="2"/>
  </r>
  <r>
    <x v="1"/>
  </r>
  <r>
    <x v="3"/>
  </r>
  <r>
    <x v="1"/>
  </r>
  <r>
    <x v="6"/>
  </r>
  <r>
    <x v="1"/>
  </r>
  <r>
    <x v="0"/>
  </r>
  <r>
    <x v="1"/>
  </r>
  <r>
    <x v="6"/>
  </r>
  <r>
    <x v="3"/>
  </r>
  <r>
    <x v="0"/>
  </r>
  <r>
    <x v="3"/>
  </r>
  <r>
    <x v="1"/>
  </r>
  <r>
    <x v="0"/>
  </r>
  <r>
    <x v="0"/>
  </r>
  <r>
    <x v="0"/>
  </r>
  <r>
    <x v="6"/>
  </r>
  <r>
    <x v="2"/>
  </r>
  <r>
    <x v="1"/>
  </r>
  <r>
    <x v="0"/>
  </r>
  <r>
    <x v="2"/>
  </r>
  <r>
    <x v="1"/>
  </r>
  <r>
    <x v="0"/>
  </r>
  <r>
    <x v="3"/>
  </r>
  <r>
    <x v="1"/>
  </r>
  <r>
    <x v="0"/>
  </r>
  <r>
    <x v="6"/>
  </r>
  <r>
    <x v="1"/>
  </r>
  <r>
    <x v="4"/>
  </r>
  <r>
    <x v="1"/>
  </r>
  <r>
    <x v="0"/>
  </r>
  <r>
    <x v="1"/>
  </r>
  <r>
    <x v="1"/>
  </r>
  <r>
    <x v="0"/>
  </r>
  <r>
    <x v="1"/>
  </r>
  <r>
    <x v="3"/>
  </r>
  <r>
    <x v="1"/>
  </r>
  <r>
    <x v="0"/>
  </r>
  <r>
    <x v="1"/>
  </r>
  <r>
    <x v="1"/>
  </r>
  <r>
    <x v="0"/>
  </r>
  <r>
    <x v="3"/>
  </r>
  <r>
    <x v="1"/>
  </r>
  <r>
    <x v="3"/>
  </r>
  <r>
    <x v="0"/>
  </r>
  <r>
    <x v="1"/>
  </r>
  <r>
    <x v="0"/>
  </r>
  <r>
    <x v="2"/>
  </r>
  <r>
    <x v="1"/>
  </r>
  <r>
    <x v="5"/>
  </r>
  <r>
    <x v="3"/>
  </r>
  <r>
    <x v="0"/>
  </r>
  <r>
    <x v="0"/>
  </r>
  <r>
    <x v="3"/>
  </r>
  <r>
    <x v="1"/>
  </r>
  <r>
    <x v="1"/>
  </r>
  <r>
    <x v="0"/>
  </r>
  <r>
    <x v="1"/>
  </r>
  <r>
    <x v="0"/>
  </r>
  <r>
    <x v="1"/>
  </r>
  <r>
    <x v="0"/>
  </r>
  <r>
    <x v="1"/>
  </r>
  <r>
    <x v="1"/>
  </r>
  <r>
    <x v="0"/>
  </r>
  <r>
    <x v="1"/>
  </r>
  <r>
    <x v="1"/>
  </r>
  <r>
    <x v="0"/>
  </r>
  <r>
    <x v="6"/>
  </r>
  <r>
    <x v="4"/>
  </r>
  <r>
    <x v="3"/>
  </r>
  <r>
    <x v="1"/>
  </r>
  <r>
    <x v="1"/>
  </r>
  <r>
    <x v="0"/>
  </r>
  <r>
    <x v="1"/>
  </r>
  <r>
    <x v="0"/>
  </r>
  <r>
    <x v="0"/>
  </r>
  <r>
    <x v="1"/>
  </r>
  <r>
    <x v="1"/>
  </r>
  <r>
    <x v="0"/>
  </r>
  <r>
    <x v="1"/>
  </r>
  <r>
    <x v="0"/>
  </r>
  <r>
    <x v="1"/>
  </r>
  <r>
    <x v="2"/>
  </r>
  <r>
    <x v="4"/>
  </r>
  <r>
    <x v="3"/>
  </r>
  <r>
    <x v="1"/>
  </r>
  <r>
    <x v="0"/>
  </r>
  <r>
    <x v="6"/>
  </r>
  <r>
    <x v="1"/>
  </r>
  <r>
    <x v="6"/>
  </r>
  <r>
    <x v="2"/>
  </r>
  <r>
    <x v="1"/>
  </r>
  <r>
    <x v="1"/>
  </r>
  <r>
    <x v="0"/>
  </r>
  <r>
    <x v="1"/>
  </r>
  <r>
    <x v="0"/>
  </r>
  <r>
    <x v="1"/>
  </r>
  <r>
    <x v="0"/>
  </r>
  <r>
    <x v="1"/>
  </r>
  <r>
    <x v="1"/>
  </r>
  <r>
    <x v="0"/>
  </r>
  <r>
    <x v="1"/>
  </r>
  <r>
    <x v="1"/>
  </r>
  <r>
    <x v="0"/>
  </r>
  <r>
    <x v="1"/>
  </r>
  <r>
    <x v="0"/>
  </r>
  <r>
    <x v="1"/>
  </r>
  <r>
    <x v="0"/>
  </r>
  <r>
    <x v="1"/>
  </r>
  <r>
    <x v="0"/>
  </r>
  <r>
    <x v="1"/>
  </r>
  <r>
    <x v="1"/>
  </r>
  <r>
    <x v="0"/>
  </r>
  <r>
    <x v="0"/>
  </r>
  <r>
    <x v="0"/>
  </r>
  <r>
    <x v="1"/>
  </r>
  <r>
    <x v="0"/>
  </r>
  <r>
    <x v="1"/>
  </r>
  <r>
    <x v="1"/>
  </r>
  <r>
    <x v="1"/>
  </r>
  <r>
    <x v="0"/>
  </r>
  <r>
    <x v="1"/>
  </r>
  <r>
    <x v="0"/>
  </r>
  <r>
    <x v="1"/>
  </r>
  <r>
    <x v="0"/>
  </r>
  <r>
    <x v="0"/>
  </r>
  <r>
    <x v="1"/>
  </r>
  <r>
    <x v="0"/>
  </r>
  <r>
    <x v="1"/>
  </r>
  <r>
    <x v="1"/>
  </r>
  <r>
    <x v="0"/>
  </r>
  <r>
    <x v="1"/>
  </r>
  <r>
    <x v="0"/>
  </r>
  <r>
    <x v="0"/>
  </r>
  <r>
    <x v="1"/>
  </r>
  <r>
    <x v="0"/>
  </r>
  <r>
    <x v="1"/>
  </r>
  <r>
    <x v="1"/>
  </r>
  <r>
    <x v="0"/>
  </r>
  <r>
    <x v="5"/>
  </r>
  <r>
    <x v="1"/>
  </r>
  <r>
    <x v="1"/>
  </r>
  <r>
    <x v="4"/>
  </r>
  <r>
    <x v="4"/>
  </r>
  <r>
    <x v="0"/>
  </r>
  <r>
    <x v="1"/>
  </r>
  <r>
    <x v="2"/>
  </r>
  <r>
    <x v="3"/>
  </r>
  <r>
    <x v="0"/>
  </r>
  <r>
    <x v="6"/>
  </r>
  <r>
    <x v="0"/>
  </r>
  <r>
    <x v="2"/>
  </r>
  <r>
    <x v="4"/>
  </r>
  <r>
    <x v="3"/>
  </r>
  <r>
    <x v="1"/>
  </r>
  <r>
    <x v="0"/>
  </r>
  <r>
    <x v="2"/>
  </r>
  <r>
    <x v="3"/>
  </r>
  <r>
    <x v="1"/>
  </r>
  <r>
    <x v="0"/>
  </r>
  <r>
    <x v="4"/>
  </r>
  <r>
    <x v="1"/>
  </r>
  <r>
    <x v="1"/>
  </r>
  <r>
    <x v="0"/>
  </r>
  <r>
    <x v="0"/>
  </r>
  <r>
    <x v="6"/>
  </r>
  <r>
    <x v="2"/>
  </r>
  <r>
    <x v="1"/>
  </r>
  <r>
    <x v="0"/>
  </r>
  <r>
    <x v="1"/>
  </r>
  <r>
    <x v="3"/>
  </r>
  <r>
    <x v="1"/>
  </r>
  <r>
    <x v="0"/>
  </r>
  <r>
    <x v="0"/>
  </r>
  <r>
    <x v="6"/>
  </r>
  <r>
    <x v="1"/>
  </r>
  <r>
    <x v="5"/>
  </r>
  <r>
    <x v="4"/>
  </r>
  <r>
    <x v="1"/>
  </r>
  <r>
    <x v="0"/>
  </r>
  <r>
    <x v="1"/>
  </r>
  <r>
    <x v="1"/>
  </r>
  <r>
    <x v="0"/>
  </r>
  <r>
    <x v="3"/>
  </r>
  <r>
    <x v="0"/>
  </r>
  <r>
    <x v="5"/>
  </r>
  <r>
    <x v="6"/>
  </r>
  <r>
    <x v="4"/>
  </r>
  <r>
    <x v="0"/>
  </r>
  <r>
    <x v="1"/>
  </r>
  <r>
    <x v="2"/>
  </r>
  <r>
    <x v="1"/>
  </r>
  <r>
    <x v="1"/>
  </r>
  <r>
    <x v="0"/>
  </r>
  <r>
    <x v="5"/>
  </r>
  <r>
    <x v="4"/>
  </r>
  <r>
    <x v="3"/>
  </r>
  <r>
    <x v="1"/>
  </r>
  <r>
    <x v="0"/>
  </r>
  <r>
    <x v="1"/>
  </r>
  <r>
    <x v="0"/>
  </r>
  <r>
    <x v="1"/>
  </r>
  <r>
    <x v="5"/>
  </r>
  <r>
    <x v="1"/>
  </r>
  <r>
    <x v="0"/>
  </r>
  <r>
    <x v="3"/>
  </r>
  <r>
    <x v="1"/>
  </r>
  <r>
    <x v="1"/>
  </r>
  <r>
    <x v="0"/>
  </r>
  <r>
    <x v="1"/>
  </r>
  <r>
    <x v="0"/>
  </r>
  <r>
    <x v="5"/>
  </r>
  <r>
    <x v="1"/>
  </r>
  <r>
    <x v="0"/>
  </r>
  <r>
    <x v="1"/>
  </r>
  <r>
    <x v="0"/>
  </r>
  <r>
    <x v="1"/>
  </r>
  <r>
    <x v="1"/>
  </r>
  <r>
    <x v="1"/>
  </r>
  <r>
    <x v="0"/>
  </r>
  <r>
    <x v="2"/>
  </r>
  <r>
    <x v="4"/>
  </r>
  <r>
    <x v="3"/>
  </r>
  <r>
    <x v="1"/>
  </r>
  <r>
    <x v="0"/>
  </r>
  <r>
    <x v="2"/>
  </r>
  <r>
    <x v="0"/>
  </r>
  <r>
    <x v="5"/>
  </r>
  <r>
    <x v="1"/>
  </r>
  <r>
    <x v="4"/>
  </r>
  <r>
    <x v="4"/>
  </r>
  <r>
    <x v="5"/>
  </r>
  <r>
    <x v="5"/>
  </r>
  <r>
    <x v="1"/>
  </r>
  <r>
    <x v="5"/>
  </r>
  <r>
    <x v="6"/>
  </r>
  <r>
    <x v="2"/>
  </r>
  <r>
    <x v="1"/>
  </r>
  <r>
    <x v="0"/>
  </r>
  <r>
    <x v="6"/>
  </r>
  <r>
    <x v="6"/>
  </r>
  <r>
    <x v="1"/>
  </r>
  <r>
    <x v="0"/>
  </r>
  <r>
    <x v="1"/>
  </r>
  <r>
    <x v="5"/>
  </r>
  <r>
    <x v="6"/>
  </r>
  <r>
    <x v="3"/>
  </r>
  <r>
    <x v="1"/>
  </r>
  <r>
    <x v="3"/>
  </r>
  <r>
    <x v="6"/>
  </r>
  <r>
    <x v="2"/>
  </r>
  <r>
    <x v="1"/>
  </r>
  <r>
    <x v="0"/>
  </r>
  <r>
    <x v="6"/>
  </r>
  <r>
    <x v="3"/>
  </r>
  <r>
    <x v="0"/>
  </r>
  <r>
    <x v="3"/>
  </r>
  <r>
    <x v="1"/>
  </r>
  <r>
    <x v="0"/>
  </r>
  <r>
    <x v="6"/>
  </r>
  <r>
    <x v="1"/>
  </r>
  <r>
    <x v="1"/>
  </r>
  <r>
    <x v="0"/>
  </r>
  <r>
    <x v="6"/>
  </r>
  <r>
    <x v="0"/>
  </r>
  <r>
    <x v="6"/>
  </r>
  <r>
    <x v="2"/>
  </r>
  <r>
    <x v="4"/>
  </r>
  <r>
    <x v="4"/>
  </r>
  <r>
    <x v="4"/>
  </r>
  <r>
    <x v="3"/>
  </r>
  <r>
    <x v="3"/>
  </r>
  <r>
    <x v="1"/>
  </r>
  <r>
    <x v="3"/>
  </r>
  <r>
    <x v="5"/>
  </r>
  <r>
    <x v="1"/>
  </r>
  <r>
    <x v="0"/>
  </r>
  <r>
    <x v="0"/>
  </r>
  <r>
    <x v="0"/>
  </r>
  <r>
    <x v="1"/>
  </r>
  <r>
    <x v="1"/>
  </r>
  <r>
    <x v="0"/>
  </r>
  <r>
    <x v="6"/>
  </r>
  <r>
    <x v="0"/>
  </r>
  <r>
    <x v="5"/>
  </r>
  <r>
    <x v="3"/>
  </r>
  <r>
    <x v="6"/>
  </r>
  <r>
    <x v="1"/>
  </r>
  <r>
    <x v="0"/>
  </r>
  <r>
    <x v="1"/>
  </r>
  <r>
    <x v="6"/>
  </r>
  <r>
    <x v="2"/>
  </r>
  <r>
    <x v="3"/>
  </r>
  <r>
    <x v="1"/>
  </r>
  <r>
    <x v="0"/>
  </r>
  <r>
    <x v="0"/>
  </r>
  <r>
    <x v="1"/>
  </r>
  <r>
    <x v="0"/>
  </r>
  <r>
    <x v="3"/>
  </r>
  <r>
    <x v="0"/>
  </r>
  <r>
    <x v="5"/>
  </r>
  <r>
    <x v="6"/>
  </r>
  <r>
    <x v="6"/>
  </r>
  <r>
    <x v="2"/>
  </r>
  <r>
    <x v="3"/>
  </r>
  <r>
    <x v="1"/>
  </r>
  <r>
    <x v="5"/>
  </r>
  <r>
    <x v="6"/>
  </r>
  <r>
    <x v="3"/>
  </r>
  <r>
    <x v="1"/>
  </r>
  <r>
    <x v="6"/>
  </r>
  <r>
    <x v="0"/>
  </r>
  <r>
    <x v="1"/>
  </r>
  <r>
    <x v="4"/>
  </r>
  <r>
    <x v="1"/>
  </r>
  <r>
    <x v="4"/>
  </r>
  <r>
    <x v="1"/>
  </r>
  <r>
    <x v="5"/>
  </r>
  <r>
    <x v="6"/>
  </r>
  <r>
    <x v="3"/>
  </r>
  <r>
    <x v="6"/>
  </r>
  <r>
    <x v="4"/>
  </r>
  <r>
    <x v="6"/>
  </r>
  <r>
    <x v="2"/>
  </r>
  <r>
    <x v="0"/>
  </r>
  <r>
    <x v="6"/>
  </r>
  <r>
    <x v="1"/>
  </r>
  <r>
    <x v="6"/>
  </r>
  <r>
    <x v="4"/>
  </r>
  <r>
    <x v="2"/>
  </r>
  <r>
    <x v="4"/>
  </r>
  <r>
    <x v="3"/>
  </r>
  <r>
    <x v="1"/>
  </r>
  <r>
    <x v="0"/>
  </r>
  <r>
    <x v="6"/>
  </r>
  <r>
    <x v="1"/>
  </r>
  <r>
    <x v="0"/>
  </r>
  <r>
    <x v="6"/>
  </r>
  <r>
    <x v="2"/>
  </r>
  <r>
    <x v="1"/>
  </r>
  <r>
    <x v="6"/>
  </r>
  <r>
    <x v="1"/>
  </r>
  <r>
    <x v="0"/>
  </r>
  <r>
    <x v="6"/>
  </r>
  <r>
    <x v="4"/>
  </r>
  <r>
    <x v="6"/>
  </r>
  <r>
    <x v="1"/>
  </r>
  <r>
    <x v="0"/>
  </r>
  <r>
    <x v="3"/>
  </r>
  <r>
    <x v="6"/>
  </r>
  <r>
    <x v="3"/>
  </r>
  <r>
    <x v="1"/>
  </r>
  <r>
    <x v="0"/>
  </r>
  <r>
    <x v="1"/>
  </r>
  <r>
    <x v="0"/>
  </r>
  <r>
    <x v="6"/>
  </r>
  <r>
    <x v="4"/>
  </r>
  <r>
    <x v="1"/>
  </r>
  <r>
    <x v="0"/>
  </r>
  <r>
    <x v="0"/>
  </r>
  <r>
    <x v="6"/>
  </r>
  <r>
    <x v="3"/>
  </r>
  <r>
    <x v="1"/>
  </r>
  <r>
    <x v="0"/>
  </r>
  <r>
    <x v="6"/>
  </r>
  <r>
    <x v="6"/>
  </r>
  <r>
    <x v="0"/>
  </r>
  <r>
    <x v="2"/>
  </r>
  <r>
    <x v="1"/>
  </r>
  <r>
    <x v="3"/>
  </r>
  <r>
    <x v="1"/>
  </r>
  <r>
    <x v="0"/>
  </r>
  <r>
    <x v="6"/>
  </r>
  <r>
    <x v="1"/>
  </r>
  <r>
    <x v="6"/>
  </r>
  <r>
    <x v="1"/>
  </r>
  <r>
    <x v="3"/>
  </r>
  <r>
    <x v="2"/>
  </r>
  <r>
    <x v="4"/>
  </r>
  <r>
    <x v="1"/>
  </r>
  <r>
    <x v="3"/>
  </r>
  <r>
    <x v="1"/>
  </r>
  <r>
    <x v="0"/>
  </r>
  <r>
    <x v="6"/>
  </r>
  <r>
    <x v="2"/>
  </r>
  <r>
    <x v="1"/>
  </r>
  <r>
    <x v="6"/>
  </r>
  <r>
    <x v="1"/>
  </r>
  <r>
    <x v="0"/>
  </r>
  <r>
    <x v="0"/>
  </r>
  <r>
    <x v="2"/>
  </r>
  <r>
    <x v="0"/>
  </r>
  <r>
    <x v="4"/>
  </r>
  <r>
    <x v="6"/>
  </r>
  <r>
    <x v="1"/>
  </r>
  <r>
    <x v="3"/>
  </r>
  <r>
    <x v="1"/>
  </r>
  <r>
    <x v="0"/>
  </r>
  <r>
    <x v="0"/>
  </r>
  <r>
    <x v="6"/>
  </r>
  <r>
    <x v="0"/>
  </r>
  <r>
    <x v="6"/>
  </r>
  <r>
    <x v="2"/>
  </r>
  <r>
    <x v="3"/>
  </r>
  <r>
    <x v="1"/>
  </r>
  <r>
    <x v="3"/>
  </r>
  <r>
    <x v="6"/>
  </r>
  <r>
    <x v="0"/>
  </r>
  <r>
    <x v="6"/>
  </r>
  <r>
    <x v="1"/>
  </r>
  <r>
    <x v="6"/>
  </r>
  <r>
    <x v="0"/>
  </r>
  <r>
    <x v="0"/>
  </r>
  <r>
    <x v="6"/>
  </r>
  <r>
    <x v="6"/>
  </r>
  <r>
    <x v="6"/>
  </r>
  <r>
    <x v="2"/>
  </r>
  <r>
    <x v="2"/>
  </r>
  <r>
    <x v="4"/>
  </r>
  <r>
    <x v="3"/>
  </r>
  <r>
    <x v="1"/>
  </r>
  <r>
    <x v="0"/>
  </r>
  <r>
    <x v="1"/>
  </r>
  <r>
    <x v="6"/>
  </r>
  <r>
    <x v="3"/>
  </r>
  <r>
    <x v="6"/>
  </r>
  <r>
    <x v="2"/>
  </r>
  <r>
    <x v="0"/>
  </r>
  <r>
    <x v="2"/>
  </r>
  <r>
    <x v="0"/>
  </r>
  <r>
    <x v="6"/>
  </r>
  <r>
    <x v="2"/>
  </r>
  <r>
    <x v="1"/>
  </r>
  <r>
    <x v="1"/>
  </r>
  <r>
    <x v="0"/>
  </r>
  <r>
    <x v="6"/>
  </r>
  <r>
    <x v="1"/>
  </r>
  <r>
    <x v="5"/>
  </r>
  <r>
    <x v="6"/>
  </r>
  <r>
    <x v="2"/>
  </r>
  <r>
    <x v="5"/>
  </r>
  <r>
    <x v="1"/>
  </r>
  <r>
    <x v="6"/>
  </r>
  <r>
    <x v="0"/>
  </r>
  <r>
    <x v="0"/>
  </r>
  <r>
    <x v="6"/>
  </r>
  <r>
    <x v="0"/>
  </r>
  <r>
    <x v="1"/>
  </r>
  <r>
    <x v="1"/>
  </r>
  <r>
    <x v="1"/>
  </r>
  <r>
    <x v="3"/>
  </r>
  <r>
    <x v="1"/>
  </r>
  <r>
    <x v="0"/>
  </r>
  <r>
    <x v="0"/>
  </r>
  <r>
    <x v="6"/>
  </r>
  <r>
    <x v="1"/>
  </r>
  <r>
    <x v="0"/>
  </r>
  <r>
    <x v="6"/>
  </r>
  <r>
    <x v="1"/>
  </r>
  <r>
    <x v="0"/>
  </r>
  <r>
    <x v="6"/>
  </r>
  <r>
    <x v="6"/>
  </r>
  <r>
    <x v="3"/>
  </r>
  <r>
    <x v="6"/>
  </r>
  <r>
    <x v="2"/>
  </r>
  <r>
    <x v="1"/>
  </r>
  <r>
    <x v="0"/>
  </r>
  <r>
    <x v="6"/>
  </r>
  <r>
    <x v="6"/>
  </r>
  <r>
    <x v="0"/>
  </r>
  <r>
    <x v="6"/>
  </r>
  <r>
    <x v="0"/>
  </r>
  <r>
    <x v="6"/>
  </r>
  <r>
    <x v="1"/>
  </r>
  <r>
    <x v="6"/>
  </r>
  <r>
    <x v="1"/>
  </r>
  <r>
    <x v="1"/>
  </r>
  <r>
    <x v="1"/>
  </r>
  <r>
    <x v="4"/>
  </r>
  <r>
    <x v="3"/>
  </r>
  <r>
    <x v="1"/>
  </r>
  <r>
    <x v="1"/>
  </r>
  <r>
    <x v="6"/>
  </r>
  <r>
    <x v="0"/>
  </r>
  <r>
    <x v="5"/>
  </r>
  <r>
    <x v="1"/>
  </r>
  <r>
    <x v="0"/>
  </r>
  <r>
    <x v="6"/>
  </r>
  <r>
    <x v="5"/>
  </r>
  <r>
    <x v="1"/>
  </r>
  <r>
    <x v="5"/>
  </r>
  <r>
    <x v="6"/>
  </r>
  <r>
    <x v="0"/>
  </r>
  <r>
    <x v="6"/>
  </r>
  <r>
    <x v="2"/>
  </r>
  <r>
    <x v="5"/>
  </r>
  <r>
    <x v="6"/>
  </r>
  <r>
    <x v="0"/>
  </r>
  <r>
    <x v="1"/>
  </r>
  <r>
    <x v="6"/>
  </r>
  <r>
    <x v="1"/>
  </r>
  <r>
    <x v="6"/>
  </r>
  <r>
    <x v="6"/>
  </r>
  <r>
    <x v="0"/>
  </r>
  <r>
    <x v="1"/>
  </r>
  <r>
    <x v="3"/>
  </r>
  <r>
    <x v="1"/>
  </r>
  <r>
    <x v="0"/>
  </r>
  <r>
    <x v="6"/>
  </r>
  <r>
    <x v="2"/>
  </r>
  <r>
    <x v="6"/>
  </r>
  <r>
    <x v="0"/>
  </r>
  <r>
    <x v="6"/>
  </r>
  <r>
    <x v="6"/>
  </r>
  <r>
    <x v="4"/>
  </r>
  <r>
    <x v="6"/>
  </r>
  <r>
    <x v="1"/>
  </r>
  <r>
    <x v="6"/>
  </r>
  <r>
    <x v="1"/>
  </r>
  <r>
    <x v="1"/>
  </r>
  <r>
    <x v="0"/>
  </r>
  <r>
    <x v="0"/>
  </r>
  <r>
    <x v="1"/>
  </r>
  <r>
    <x v="6"/>
  </r>
  <r>
    <x v="0"/>
  </r>
  <r>
    <x v="1"/>
  </r>
  <r>
    <x v="0"/>
  </r>
  <r>
    <x v="4"/>
  </r>
  <r>
    <x v="3"/>
  </r>
  <r>
    <x v="1"/>
  </r>
  <r>
    <x v="0"/>
  </r>
  <r>
    <x v="6"/>
  </r>
  <r>
    <x v="1"/>
  </r>
  <r>
    <x v="0"/>
  </r>
  <r>
    <x v="1"/>
  </r>
  <r>
    <x v="0"/>
  </r>
  <r>
    <x v="2"/>
  </r>
  <r>
    <x v="0"/>
  </r>
  <r>
    <x v="0"/>
  </r>
  <r>
    <x v="6"/>
  </r>
  <r>
    <x v="6"/>
  </r>
  <r>
    <x v="4"/>
  </r>
  <r>
    <x v="0"/>
  </r>
  <r>
    <x v="6"/>
  </r>
  <r>
    <x v="1"/>
  </r>
  <r>
    <x v="1"/>
  </r>
  <r>
    <x v="6"/>
  </r>
  <r>
    <x v="1"/>
  </r>
  <r>
    <x v="1"/>
  </r>
  <r>
    <x v="5"/>
  </r>
  <r>
    <x v="6"/>
  </r>
  <r>
    <x v="1"/>
  </r>
  <r>
    <x v="0"/>
  </r>
  <r>
    <x v="3"/>
  </r>
  <r>
    <x v="1"/>
  </r>
  <r>
    <x v="0"/>
  </r>
  <r>
    <x v="1"/>
  </r>
  <r>
    <x v="0"/>
  </r>
  <r>
    <x v="0"/>
  </r>
  <r>
    <x v="0"/>
  </r>
  <r>
    <x v="5"/>
  </r>
  <r>
    <x v="4"/>
  </r>
  <r>
    <x v="1"/>
  </r>
  <r>
    <x v="1"/>
  </r>
  <r>
    <x v="3"/>
  </r>
  <r>
    <x v="2"/>
  </r>
  <r>
    <x v="4"/>
  </r>
  <r>
    <x v="3"/>
  </r>
  <r>
    <x v="1"/>
  </r>
  <r>
    <x v="0"/>
  </r>
  <r>
    <x v="0"/>
  </r>
  <r>
    <x v="1"/>
  </r>
  <r>
    <x v="5"/>
  </r>
  <r>
    <x v="1"/>
  </r>
  <r>
    <x v="0"/>
  </r>
  <r>
    <x v="3"/>
  </r>
  <r>
    <x v="0"/>
  </r>
  <r>
    <x v="1"/>
  </r>
  <r>
    <x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94">
  <r>
    <x v="0"/>
  </r>
  <r>
    <x v="0"/>
  </r>
  <r>
    <x v="0"/>
  </r>
  <r>
    <x v="0"/>
  </r>
  <r>
    <x v="0"/>
  </r>
  <r>
    <x v="1"/>
  </r>
  <r>
    <x v="1"/>
  </r>
  <r>
    <x v="2"/>
  </r>
  <r>
    <x v="1"/>
  </r>
  <r>
    <x v="1"/>
  </r>
  <r>
    <x v="2"/>
  </r>
  <r>
    <x v="1"/>
  </r>
  <r>
    <x v="3"/>
  </r>
  <r>
    <x v="1"/>
  </r>
  <r>
    <x v="1"/>
  </r>
  <r>
    <x v="1"/>
  </r>
  <r>
    <x v="1"/>
  </r>
  <r>
    <x v="1"/>
  </r>
  <r>
    <x v="1"/>
  </r>
  <r>
    <x v="1"/>
  </r>
  <r>
    <x v="4"/>
  </r>
  <r>
    <x v="1"/>
  </r>
  <r>
    <x v="1"/>
  </r>
  <r>
    <x v="1"/>
  </r>
  <r>
    <x v="1"/>
  </r>
  <r>
    <x v="1"/>
  </r>
  <r>
    <x v="1"/>
  </r>
  <r>
    <x v="1"/>
  </r>
  <r>
    <x v="1"/>
  </r>
  <r>
    <x v="1"/>
  </r>
  <r>
    <x v="1"/>
  </r>
  <r>
    <x v="1"/>
  </r>
  <r>
    <x v="1"/>
  </r>
  <r>
    <x v="1"/>
  </r>
  <r>
    <x v="5"/>
  </r>
  <r>
    <x v="1"/>
  </r>
  <r>
    <x v="1"/>
  </r>
  <r>
    <x v="1"/>
  </r>
  <r>
    <x v="1"/>
  </r>
  <r>
    <x v="1"/>
  </r>
  <r>
    <x v="1"/>
  </r>
  <r>
    <x v="1"/>
  </r>
  <r>
    <x v="1"/>
  </r>
  <r>
    <x v="6"/>
  </r>
  <r>
    <x v="1"/>
  </r>
  <r>
    <x v="1"/>
  </r>
  <r>
    <x v="1"/>
  </r>
  <r>
    <x v="1"/>
  </r>
  <r>
    <x v="1"/>
  </r>
  <r>
    <x v="1"/>
  </r>
  <r>
    <x v="1"/>
  </r>
  <r>
    <x v="1"/>
  </r>
  <r>
    <x v="1"/>
  </r>
  <r>
    <x v="1"/>
  </r>
  <r>
    <x v="1"/>
  </r>
  <r>
    <x v="1"/>
  </r>
  <r>
    <x v="1"/>
  </r>
  <r>
    <x v="1"/>
  </r>
  <r>
    <x v="1"/>
  </r>
  <r>
    <x v="7"/>
  </r>
  <r>
    <x v="1"/>
  </r>
  <r>
    <x v="1"/>
  </r>
  <r>
    <x v="1"/>
  </r>
  <r>
    <x v="1"/>
  </r>
  <r>
    <x v="1"/>
  </r>
  <r>
    <x v="1"/>
  </r>
  <r>
    <x v="1"/>
  </r>
  <r>
    <x v="1"/>
  </r>
  <r>
    <x v="1"/>
  </r>
  <r>
    <x v="1"/>
  </r>
  <r>
    <x v="1"/>
  </r>
  <r>
    <x v="1"/>
  </r>
  <r>
    <x v="1"/>
  </r>
  <r>
    <x v="1"/>
  </r>
  <r>
    <x v="1"/>
  </r>
  <r>
    <x v="1"/>
  </r>
  <r>
    <x v="1"/>
  </r>
  <r>
    <x v="1"/>
  </r>
  <r>
    <x v="1"/>
  </r>
  <r>
    <x v="8"/>
  </r>
  <r>
    <x v="1"/>
  </r>
  <r>
    <x v="1"/>
  </r>
  <r>
    <x v="1"/>
  </r>
  <r>
    <x v="1"/>
  </r>
  <r>
    <x v="1"/>
  </r>
  <r>
    <x v="1"/>
  </r>
  <r>
    <x v="1"/>
  </r>
  <r>
    <x v="1"/>
  </r>
  <r>
    <x v="1"/>
  </r>
  <r>
    <x v="1"/>
  </r>
  <r>
    <x v="9"/>
  </r>
  <r>
    <x v="1"/>
  </r>
  <r>
    <x v="1"/>
  </r>
  <r>
    <x v="1"/>
  </r>
  <r>
    <x v="1"/>
  </r>
  <r>
    <x v="1"/>
  </r>
  <r>
    <x v="1"/>
  </r>
  <r>
    <x v="1"/>
  </r>
  <r>
    <x v="4"/>
  </r>
  <r>
    <x v="1"/>
  </r>
  <r>
    <x v="1"/>
  </r>
  <r>
    <x v="1"/>
  </r>
  <r>
    <x v="1"/>
  </r>
  <r>
    <x v="1"/>
  </r>
  <r>
    <x v="1"/>
  </r>
  <r>
    <x v="1"/>
  </r>
  <r>
    <x v="1"/>
  </r>
  <r>
    <x v="1"/>
  </r>
  <r>
    <x v="1"/>
  </r>
  <r>
    <x v="1"/>
  </r>
  <r>
    <x v="1"/>
  </r>
  <r>
    <x v="1"/>
  </r>
  <r>
    <x v="1"/>
  </r>
  <r>
    <x v="1"/>
  </r>
  <r>
    <x v="1"/>
  </r>
  <r>
    <x v="10"/>
  </r>
  <r>
    <x v="1"/>
  </r>
  <r>
    <x v="1"/>
  </r>
  <r>
    <x v="1"/>
  </r>
  <r>
    <x v="1"/>
  </r>
  <r>
    <x v="1"/>
  </r>
  <r>
    <x v="1"/>
  </r>
  <r>
    <x v="1"/>
  </r>
  <r>
    <x v="1"/>
  </r>
  <r>
    <x v="1"/>
  </r>
  <r>
    <x v="1"/>
  </r>
  <r>
    <x v="1"/>
  </r>
  <r>
    <x v="1"/>
  </r>
  <r>
    <x v="1"/>
  </r>
  <r>
    <x v="1"/>
  </r>
  <r>
    <x v="1"/>
  </r>
  <r>
    <x v="1"/>
  </r>
  <r>
    <x v="10"/>
  </r>
  <r>
    <x v="1"/>
  </r>
  <r>
    <x v="1"/>
  </r>
  <r>
    <x v="1"/>
  </r>
  <r>
    <x v="1"/>
  </r>
  <r>
    <x v="1"/>
  </r>
  <r>
    <x v="1"/>
  </r>
  <r>
    <x v="1"/>
  </r>
  <r>
    <x v="4"/>
  </r>
  <r>
    <x v="1"/>
  </r>
  <r>
    <x v="1"/>
  </r>
  <r>
    <x v="1"/>
  </r>
  <r>
    <x v="1"/>
  </r>
  <r>
    <x v="1"/>
  </r>
  <r>
    <x v="1"/>
  </r>
  <r>
    <x v="1"/>
  </r>
  <r>
    <x v="1"/>
  </r>
  <r>
    <x v="6"/>
  </r>
  <r>
    <x v="1"/>
  </r>
  <r>
    <x v="1"/>
  </r>
  <r>
    <x v="1"/>
  </r>
  <r>
    <x v="1"/>
  </r>
  <r>
    <x v="1"/>
  </r>
  <r>
    <x v="1"/>
  </r>
  <r>
    <x v="1"/>
  </r>
  <r>
    <x v="1"/>
  </r>
  <r>
    <x v="1"/>
  </r>
  <r>
    <x v="11"/>
  </r>
  <r>
    <x v="1"/>
  </r>
  <r>
    <x v="1"/>
  </r>
  <r>
    <x v="1"/>
  </r>
  <r>
    <x v="1"/>
  </r>
  <r>
    <x v="1"/>
  </r>
  <r>
    <x v="1"/>
  </r>
  <r>
    <x v="1"/>
  </r>
  <r>
    <x v="1"/>
  </r>
  <r>
    <x v="1"/>
  </r>
  <r>
    <x v="1"/>
  </r>
  <r>
    <x v="1"/>
  </r>
  <r>
    <x v="1"/>
  </r>
  <r>
    <x v="1"/>
  </r>
  <r>
    <x v="1"/>
  </r>
  <r>
    <x v="12"/>
  </r>
  <r>
    <x v="1"/>
  </r>
  <r>
    <x v="1"/>
  </r>
  <r>
    <x v="2"/>
  </r>
  <r>
    <x v="1"/>
  </r>
  <r>
    <x v="1"/>
  </r>
  <r>
    <x v="1"/>
  </r>
  <r>
    <x v="13"/>
  </r>
  <r>
    <x v="1"/>
  </r>
  <r>
    <x v="1"/>
  </r>
  <r>
    <x v="1"/>
  </r>
  <r>
    <x v="1"/>
  </r>
  <r>
    <x v="1"/>
  </r>
  <r>
    <x v="1"/>
  </r>
  <r>
    <x v="1"/>
  </r>
  <r>
    <x v="1"/>
  </r>
  <r>
    <x v="6"/>
  </r>
  <r>
    <x v="1"/>
  </r>
  <r>
    <x v="1"/>
  </r>
  <r>
    <x v="1"/>
  </r>
  <r>
    <x v="1"/>
  </r>
  <r>
    <x v="1"/>
  </r>
  <r>
    <x v="14"/>
  </r>
  <r>
    <x v="1"/>
  </r>
  <r>
    <x v="1"/>
  </r>
  <r>
    <x v="1"/>
  </r>
  <r>
    <x v="1"/>
  </r>
  <r>
    <x v="1"/>
  </r>
  <r>
    <x v="1"/>
  </r>
  <r>
    <x v="1"/>
  </r>
  <r>
    <x v="4"/>
  </r>
  <r>
    <x v="1"/>
  </r>
  <r>
    <x v="1"/>
  </r>
  <r>
    <x v="1"/>
  </r>
  <r>
    <x v="1"/>
  </r>
  <r>
    <x v="1"/>
  </r>
  <r>
    <x v="1"/>
  </r>
  <r>
    <x v="1"/>
  </r>
  <r>
    <x v="1"/>
  </r>
  <r>
    <x v="1"/>
  </r>
  <r>
    <x v="1"/>
  </r>
  <r>
    <x v="1"/>
  </r>
  <r>
    <x v="1"/>
  </r>
  <r>
    <x v="1"/>
  </r>
  <r>
    <x v="1"/>
  </r>
  <r>
    <x v="1"/>
  </r>
  <r>
    <x v="1"/>
  </r>
  <r>
    <x v="1"/>
  </r>
  <r>
    <x v="1"/>
  </r>
  <r>
    <x v="1"/>
  </r>
  <r>
    <x v="1"/>
  </r>
  <r>
    <x v="15"/>
  </r>
  <r>
    <x v="1"/>
  </r>
  <r>
    <x v="1"/>
  </r>
  <r>
    <x v="1"/>
  </r>
  <r>
    <x v="13"/>
  </r>
  <r>
    <x v="1"/>
  </r>
  <r>
    <x v="1"/>
  </r>
  <r>
    <x v="1"/>
  </r>
  <r>
    <x v="1"/>
  </r>
  <r>
    <x v="1"/>
  </r>
  <r>
    <x v="1"/>
  </r>
  <r>
    <x v="1"/>
  </r>
  <r>
    <x v="1"/>
  </r>
  <r>
    <x v="1"/>
  </r>
  <r>
    <x v="11"/>
  </r>
  <r>
    <x v="1"/>
  </r>
  <r>
    <x v="1"/>
  </r>
  <r>
    <x v="1"/>
  </r>
  <r>
    <x v="1"/>
  </r>
  <r>
    <x v="1"/>
  </r>
  <r>
    <x v="1"/>
  </r>
  <r>
    <x v="1"/>
  </r>
  <r>
    <x v="1"/>
  </r>
  <r>
    <x v="1"/>
  </r>
  <r>
    <x v="1"/>
  </r>
  <r>
    <x v="1"/>
  </r>
  <r>
    <x v="1"/>
  </r>
  <r>
    <x v="1"/>
  </r>
  <r>
    <x v="5"/>
  </r>
  <r>
    <x v="1"/>
  </r>
  <r>
    <x v="1"/>
  </r>
  <r>
    <x v="1"/>
  </r>
  <r>
    <x v="1"/>
  </r>
  <r>
    <x v="1"/>
  </r>
  <r>
    <x v="1"/>
  </r>
  <r>
    <x v="1"/>
  </r>
  <r>
    <x v="1"/>
  </r>
  <r>
    <x v="1"/>
  </r>
  <r>
    <x v="1"/>
  </r>
  <r>
    <x v="1"/>
  </r>
  <r>
    <x v="1"/>
  </r>
  <r>
    <x v="1"/>
  </r>
  <r>
    <x v="1"/>
  </r>
  <r>
    <x v="1"/>
  </r>
  <r>
    <x v="1"/>
  </r>
  <r>
    <x v="10"/>
  </r>
  <r>
    <x v="1"/>
  </r>
  <r>
    <x v="1"/>
  </r>
  <r>
    <x v="1"/>
  </r>
  <r>
    <x v="1"/>
  </r>
  <r>
    <x v="1"/>
  </r>
  <r>
    <x v="1"/>
  </r>
  <r>
    <x v="1"/>
  </r>
  <r>
    <x v="1"/>
  </r>
  <r>
    <x v="1"/>
  </r>
  <r>
    <x v="1"/>
  </r>
  <r>
    <x v="1"/>
  </r>
  <r>
    <x v="1"/>
  </r>
  <r>
    <x v="1"/>
  </r>
  <r>
    <x v="1"/>
  </r>
  <r>
    <x v="12"/>
  </r>
  <r>
    <x v="1"/>
  </r>
  <r>
    <x v="1"/>
  </r>
  <r>
    <x v="1"/>
  </r>
  <r>
    <x v="1"/>
  </r>
  <r>
    <x v="1"/>
  </r>
  <r>
    <x v="1"/>
  </r>
  <r>
    <x v="1"/>
  </r>
  <r>
    <x v="1"/>
  </r>
  <r>
    <x v="1"/>
  </r>
  <r>
    <x v="1"/>
  </r>
  <r>
    <x v="1"/>
  </r>
  <r>
    <x v="1"/>
  </r>
  <r>
    <x v="1"/>
  </r>
  <r>
    <x v="5"/>
  </r>
  <r>
    <x v="1"/>
  </r>
  <r>
    <x v="1"/>
  </r>
  <r>
    <x v="1"/>
  </r>
  <r>
    <x v="1"/>
  </r>
  <r>
    <x v="1"/>
  </r>
  <r>
    <x v="1"/>
  </r>
  <r>
    <x v="1"/>
  </r>
  <r>
    <x v="4"/>
  </r>
  <r>
    <x v="1"/>
  </r>
  <r>
    <x v="1"/>
  </r>
  <r>
    <x v="1"/>
  </r>
  <r>
    <x v="1"/>
  </r>
  <r>
    <x v="1"/>
  </r>
  <r>
    <x v="1"/>
  </r>
  <r>
    <x v="1"/>
  </r>
  <r>
    <x v="1"/>
  </r>
  <r>
    <x v="1"/>
  </r>
  <r>
    <x v="1"/>
  </r>
  <r>
    <x v="1"/>
  </r>
  <r>
    <x v="16"/>
  </r>
  <r>
    <x v="1"/>
  </r>
  <r>
    <x v="1"/>
  </r>
  <r>
    <x v="1"/>
  </r>
  <r>
    <x v="1"/>
  </r>
  <r>
    <x v="1"/>
  </r>
  <r>
    <x v="1"/>
  </r>
  <r>
    <x v="1"/>
  </r>
  <r>
    <x v="1"/>
  </r>
  <r>
    <x v="1"/>
  </r>
  <r>
    <x v="1"/>
  </r>
  <r>
    <x v="1"/>
  </r>
  <r>
    <x v="1"/>
  </r>
  <r>
    <x v="1"/>
  </r>
  <r>
    <x v="1"/>
  </r>
  <r>
    <x v="1"/>
  </r>
  <r>
    <x v="7"/>
  </r>
  <r>
    <x v="1"/>
  </r>
  <r>
    <x v="1"/>
  </r>
  <r>
    <x v="1"/>
  </r>
  <r>
    <x v="1"/>
  </r>
  <r>
    <x v="1"/>
  </r>
  <r>
    <x v="1"/>
  </r>
  <r>
    <x v="1"/>
  </r>
  <r>
    <x v="1"/>
  </r>
  <r>
    <x v="1"/>
  </r>
  <r>
    <x v="1"/>
  </r>
  <r>
    <x v="1"/>
  </r>
  <r>
    <x v="1"/>
  </r>
  <r>
    <x v="1"/>
  </r>
  <r>
    <x v="1"/>
  </r>
  <r>
    <x v="12"/>
  </r>
  <r>
    <x v="1"/>
  </r>
  <r>
    <x v="1"/>
  </r>
  <r>
    <x v="1"/>
  </r>
  <r>
    <x v="1"/>
  </r>
  <r>
    <x v="1"/>
  </r>
  <r>
    <x v="1"/>
  </r>
  <r>
    <x v="1"/>
  </r>
  <r>
    <x v="1"/>
  </r>
  <r>
    <x v="1"/>
  </r>
  <r>
    <x v="1"/>
  </r>
  <r>
    <x v="1"/>
  </r>
  <r>
    <x v="1"/>
  </r>
  <r>
    <x v="17"/>
  </r>
  <r>
    <x v="1"/>
  </r>
  <r>
    <x v="1"/>
  </r>
  <r>
    <x v="1"/>
  </r>
  <r>
    <x v="1"/>
  </r>
  <r>
    <x v="1"/>
  </r>
  <r>
    <x v="1"/>
  </r>
  <r>
    <x v="1"/>
  </r>
  <r>
    <x v="1"/>
  </r>
  <r>
    <x v="1"/>
  </r>
  <r>
    <x v="1"/>
  </r>
  <r>
    <x v="1"/>
  </r>
  <r>
    <x v="1"/>
  </r>
  <r>
    <x v="1"/>
  </r>
  <r>
    <x v="1"/>
  </r>
  <r>
    <x v="1"/>
  </r>
  <r>
    <x v="1"/>
  </r>
  <r>
    <x v="1"/>
  </r>
  <r>
    <x v="18"/>
  </r>
  <r>
    <x v="1"/>
  </r>
  <r>
    <x v="1"/>
  </r>
  <r>
    <x v="1"/>
  </r>
  <r>
    <x v="1"/>
  </r>
  <r>
    <x v="1"/>
  </r>
  <r>
    <x v="1"/>
  </r>
  <r>
    <x v="1"/>
  </r>
  <r>
    <x v="1"/>
  </r>
  <r>
    <x v="1"/>
  </r>
  <r>
    <x v="1"/>
  </r>
  <r>
    <x v="1"/>
  </r>
  <r>
    <x v="1"/>
  </r>
  <r>
    <x v="1"/>
  </r>
  <r>
    <x v="1"/>
  </r>
  <r>
    <x v="1"/>
  </r>
  <r>
    <x v="1"/>
  </r>
  <r>
    <x v="1"/>
  </r>
  <r>
    <x v="1"/>
  </r>
  <r>
    <x v="1"/>
  </r>
  <r>
    <x v="8"/>
  </r>
  <r>
    <x v="1"/>
  </r>
  <r>
    <x v="1"/>
  </r>
  <r>
    <x v="1"/>
  </r>
  <r>
    <x v="1"/>
  </r>
  <r>
    <x v="1"/>
  </r>
  <r>
    <x v="1"/>
  </r>
  <r>
    <x v="19"/>
  </r>
  <r>
    <x v="1"/>
  </r>
  <r>
    <x v="1"/>
  </r>
  <r>
    <x v="1"/>
  </r>
  <r>
    <x v="1"/>
  </r>
  <r>
    <x v="1"/>
  </r>
  <r>
    <x v="1"/>
  </r>
  <r>
    <x v="1"/>
  </r>
  <r>
    <x v="1"/>
  </r>
  <r>
    <x v="1"/>
  </r>
  <r>
    <x v="11"/>
  </r>
  <r>
    <x v="1"/>
  </r>
  <r>
    <x v="1"/>
  </r>
  <r>
    <x v="1"/>
  </r>
  <r>
    <x v="1"/>
  </r>
  <r>
    <x v="1"/>
  </r>
  <r>
    <x v="1"/>
  </r>
  <r>
    <x v="1"/>
  </r>
  <r>
    <x v="1"/>
  </r>
  <r>
    <x v="1"/>
  </r>
  <r>
    <x v="1"/>
  </r>
  <r>
    <x v="1"/>
  </r>
  <r>
    <x v="1"/>
  </r>
  <r>
    <x v="1"/>
  </r>
  <r>
    <x v="1"/>
  </r>
  <r>
    <x v="12"/>
  </r>
  <r>
    <x v="1"/>
  </r>
  <r>
    <x v="1"/>
  </r>
  <r>
    <x v="1"/>
  </r>
  <r>
    <x v="1"/>
  </r>
  <r>
    <x v="1"/>
  </r>
  <r>
    <x v="1"/>
  </r>
  <r>
    <x v="1"/>
  </r>
  <r>
    <x v="1"/>
  </r>
  <r>
    <x v="1"/>
  </r>
  <r>
    <x v="1"/>
  </r>
  <r>
    <x v="1"/>
  </r>
  <r>
    <x v="1"/>
  </r>
  <r>
    <x v="17"/>
  </r>
  <r>
    <x v="1"/>
  </r>
  <r>
    <x v="1"/>
  </r>
  <r>
    <x v="1"/>
  </r>
  <r>
    <x v="1"/>
  </r>
  <r>
    <x v="1"/>
  </r>
  <r>
    <x v="1"/>
  </r>
  <r>
    <x v="1"/>
  </r>
  <r>
    <x v="1"/>
  </r>
  <r>
    <x v="1"/>
  </r>
  <r>
    <x v="11"/>
  </r>
  <r>
    <x v="1"/>
  </r>
  <r>
    <x v="1"/>
  </r>
  <r>
    <x v="1"/>
  </r>
  <r>
    <x v="1"/>
  </r>
  <r>
    <x v="1"/>
  </r>
  <r>
    <x v="1"/>
  </r>
  <r>
    <x v="1"/>
  </r>
  <r>
    <x v="4"/>
  </r>
  <r>
    <x v="1"/>
  </r>
  <r>
    <x v="1"/>
  </r>
  <r>
    <x v="1"/>
  </r>
  <r>
    <x v="1"/>
  </r>
  <r>
    <x v="1"/>
  </r>
  <r>
    <x v="14"/>
  </r>
  <r>
    <x v="1"/>
  </r>
  <r>
    <x v="1"/>
  </r>
  <r>
    <x v="1"/>
  </r>
  <r>
    <x v="1"/>
  </r>
  <r>
    <x v="1"/>
  </r>
  <r>
    <x v="1"/>
  </r>
  <r>
    <x v="1"/>
  </r>
  <r>
    <x v="1"/>
  </r>
  <r>
    <x v="1"/>
  </r>
  <r>
    <x v="1"/>
  </r>
  <r>
    <x v="1"/>
  </r>
  <r>
    <x v="1"/>
  </r>
  <r>
    <x v="17"/>
  </r>
  <r>
    <x v="1"/>
  </r>
  <r>
    <x v="1"/>
  </r>
  <r>
    <x v="1"/>
  </r>
  <r>
    <x v="1"/>
  </r>
  <r>
    <x v="1"/>
  </r>
  <r>
    <x v="1"/>
  </r>
  <r>
    <x v="1"/>
  </r>
  <r>
    <x v="1"/>
  </r>
  <r>
    <x v="1"/>
  </r>
  <r>
    <x v="1"/>
  </r>
  <r>
    <x v="1"/>
  </r>
  <r>
    <x v="16"/>
  </r>
  <r>
    <x v="1"/>
  </r>
  <r>
    <x v="1"/>
  </r>
  <r>
    <x v="1"/>
  </r>
  <r>
    <x v="1"/>
  </r>
  <r>
    <x v="1"/>
  </r>
  <r>
    <x v="14"/>
  </r>
  <r>
    <x v="1"/>
  </r>
  <r>
    <x v="1"/>
  </r>
  <r>
    <x v="1"/>
  </r>
  <r>
    <x v="1"/>
  </r>
  <r>
    <x v="1"/>
  </r>
  <r>
    <x v="1"/>
  </r>
  <r>
    <x v="1"/>
  </r>
  <r>
    <x v="1"/>
  </r>
  <r>
    <x v="1"/>
  </r>
  <r>
    <x v="11"/>
  </r>
  <r>
    <x v="1"/>
  </r>
  <r>
    <x v="1"/>
  </r>
  <r>
    <x v="1"/>
  </r>
  <r>
    <x v="1"/>
  </r>
  <r>
    <x v="1"/>
  </r>
  <r>
    <x v="1"/>
  </r>
  <r>
    <x v="1"/>
  </r>
  <r>
    <x v="4"/>
  </r>
  <r>
    <x v="1"/>
  </r>
  <r>
    <x v="1"/>
  </r>
  <r>
    <x v="1"/>
  </r>
  <r>
    <x v="1"/>
  </r>
  <r>
    <x v="1"/>
  </r>
  <r>
    <x v="1"/>
  </r>
  <r>
    <x v="1"/>
  </r>
  <r>
    <x v="4"/>
  </r>
  <r>
    <x v="1"/>
  </r>
  <r>
    <x v="1"/>
  </r>
  <r>
    <x v="1"/>
  </r>
  <r>
    <x v="1"/>
  </r>
  <r>
    <x v="1"/>
  </r>
  <r>
    <x v="1"/>
  </r>
  <r>
    <x v="1"/>
  </r>
  <r>
    <x v="1"/>
  </r>
  <r>
    <x v="1"/>
  </r>
  <r>
    <x v="1"/>
  </r>
  <r>
    <x v="1"/>
  </r>
  <r>
    <x v="1"/>
  </r>
  <r>
    <x v="17"/>
  </r>
  <r>
    <x v="1"/>
  </r>
  <r>
    <x v="1"/>
  </r>
  <r>
    <x v="1"/>
  </r>
  <r>
    <x v="1"/>
  </r>
  <r>
    <x v="1"/>
  </r>
  <r>
    <x v="1"/>
  </r>
  <r>
    <x v="1"/>
  </r>
  <r>
    <x v="1"/>
  </r>
  <r>
    <x v="6"/>
  </r>
  <r>
    <x v="1"/>
  </r>
  <r>
    <x v="1"/>
  </r>
  <r>
    <x v="1"/>
  </r>
  <r>
    <x v="1"/>
  </r>
  <r>
    <x v="1"/>
  </r>
  <r>
    <x v="1"/>
  </r>
  <r>
    <x v="19"/>
  </r>
  <r>
    <x v="1"/>
  </r>
  <r>
    <x v="1"/>
  </r>
  <r>
    <x v="1"/>
  </r>
  <r>
    <x v="1"/>
  </r>
  <r>
    <x v="1"/>
  </r>
  <r>
    <x v="1"/>
  </r>
  <r>
    <x v="1"/>
  </r>
  <r>
    <x v="1"/>
  </r>
  <r>
    <x v="1"/>
  </r>
  <r>
    <x v="1"/>
  </r>
  <r>
    <x v="9"/>
  </r>
  <r>
    <x v="1"/>
  </r>
  <r>
    <x v="1"/>
  </r>
  <r>
    <x v="1"/>
  </r>
  <r>
    <x v="13"/>
  </r>
  <r>
    <x v="1"/>
  </r>
  <r>
    <x v="1"/>
  </r>
  <r>
    <x v="1"/>
  </r>
  <r>
    <x v="1"/>
  </r>
  <r>
    <x v="20"/>
  </r>
  <r>
    <x v="1"/>
  </r>
  <r>
    <x v="1"/>
  </r>
  <r>
    <x v="1"/>
  </r>
  <r>
    <x v="1"/>
  </r>
  <r>
    <x v="20"/>
  </r>
  <r>
    <x v="1"/>
  </r>
  <r>
    <x v="1"/>
  </r>
  <r>
    <x v="1"/>
  </r>
  <r>
    <x v="1"/>
  </r>
  <r>
    <x v="1"/>
  </r>
  <r>
    <x v="1"/>
  </r>
  <r>
    <x v="19"/>
  </r>
  <r>
    <x v="1"/>
  </r>
  <r>
    <x v="1"/>
  </r>
  <r>
    <x v="1"/>
  </r>
  <r>
    <x v="1"/>
  </r>
  <r>
    <x v="20"/>
  </r>
  <r>
    <x v="1"/>
  </r>
  <r>
    <x v="1"/>
  </r>
  <r>
    <x v="1"/>
  </r>
  <r>
    <x v="1"/>
  </r>
  <r>
    <x v="1"/>
  </r>
  <r>
    <x v="14"/>
  </r>
  <r>
    <x v="1"/>
  </r>
  <r>
    <x v="1"/>
  </r>
  <r>
    <x v="1"/>
  </r>
  <r>
    <x v="1"/>
  </r>
  <r>
    <x v="1"/>
  </r>
  <r>
    <x v="1"/>
  </r>
  <r>
    <x v="1"/>
  </r>
  <r>
    <x v="1"/>
  </r>
  <r>
    <x v="6"/>
  </r>
  <r>
    <x v="1"/>
  </r>
  <r>
    <x v="1"/>
  </r>
  <r>
    <x v="1"/>
  </r>
  <r>
    <x v="1"/>
  </r>
  <r>
    <x v="1"/>
  </r>
  <r>
    <x v="1"/>
  </r>
  <r>
    <x v="1"/>
  </r>
  <r>
    <x v="4"/>
  </r>
  <r>
    <x v="1"/>
  </r>
  <r>
    <x v="1"/>
  </r>
  <r>
    <x v="1"/>
  </r>
  <r>
    <x v="1"/>
  </r>
  <r>
    <x v="1"/>
  </r>
  <r>
    <x v="1"/>
  </r>
  <r>
    <x v="19"/>
  </r>
  <r>
    <x v="1"/>
  </r>
  <r>
    <x v="1"/>
  </r>
  <r>
    <x v="1"/>
  </r>
  <r>
    <x v="1"/>
  </r>
  <r>
    <x v="20"/>
  </r>
  <r>
    <x v="1"/>
  </r>
  <r>
    <x v="1"/>
  </r>
  <r>
    <x v="1"/>
  </r>
  <r>
    <x v="1"/>
  </r>
  <r>
    <x v="1"/>
  </r>
  <r>
    <x v="1"/>
  </r>
  <r>
    <x v="19"/>
  </r>
  <r>
    <x v="1"/>
  </r>
  <r>
    <x v="1"/>
  </r>
  <r>
    <x v="1"/>
  </r>
  <r>
    <x v="1"/>
  </r>
  <r>
    <x v="1"/>
  </r>
  <r>
    <x v="1"/>
  </r>
  <r>
    <x v="19"/>
  </r>
  <r>
    <x v="1"/>
  </r>
  <r>
    <x v="1"/>
  </r>
  <r>
    <x v="1"/>
  </r>
  <r>
    <x v="1"/>
  </r>
  <r>
    <x v="1"/>
  </r>
  <r>
    <x v="14"/>
  </r>
  <r>
    <x v="1"/>
  </r>
  <r>
    <x v="1"/>
  </r>
  <r>
    <x v="1"/>
  </r>
  <r>
    <x v="1"/>
  </r>
  <r>
    <x v="1"/>
  </r>
  <r>
    <x v="14"/>
  </r>
  <r>
    <x v="1"/>
  </r>
  <r>
    <x v="3"/>
  </r>
  <r>
    <x v="0"/>
  </r>
  <r>
    <x v="1"/>
  </r>
  <r>
    <x v="3"/>
  </r>
  <r>
    <x v="1"/>
  </r>
  <r>
    <x v="1"/>
  </r>
  <r>
    <x v="1"/>
  </r>
  <r>
    <x v="1"/>
  </r>
  <r>
    <x v="1"/>
  </r>
  <r>
    <x v="1"/>
  </r>
  <r>
    <x v="1"/>
  </r>
  <r>
    <x v="4"/>
  </r>
  <r>
    <x v="1"/>
  </r>
  <r>
    <x v="1"/>
  </r>
  <r>
    <x v="1"/>
  </r>
  <r>
    <x v="1"/>
  </r>
  <r>
    <x v="1"/>
  </r>
  <r>
    <x v="1"/>
  </r>
  <r>
    <x v="1"/>
  </r>
  <r>
    <x v="1"/>
  </r>
  <r>
    <x v="1"/>
  </r>
  <r>
    <x v="1"/>
  </r>
  <r>
    <x v="9"/>
  </r>
  <r>
    <x v="1"/>
  </r>
  <r>
    <x v="1"/>
  </r>
  <r>
    <x v="1"/>
  </r>
  <r>
    <x v="1"/>
  </r>
  <r>
    <x v="1"/>
  </r>
  <r>
    <x v="14"/>
  </r>
  <r>
    <x v="0"/>
  </r>
  <r>
    <x v="1"/>
  </r>
  <r>
    <x v="1"/>
  </r>
  <r>
    <x v="1"/>
  </r>
  <r>
    <x v="1"/>
  </r>
  <r>
    <x v="20"/>
  </r>
  <r>
    <x v="1"/>
  </r>
  <r>
    <x v="1"/>
  </r>
  <r>
    <x v="1"/>
  </r>
  <r>
    <x v="1"/>
  </r>
  <r>
    <x v="1"/>
  </r>
  <r>
    <x v="1"/>
  </r>
  <r>
    <x v="19"/>
  </r>
  <r>
    <x v="1"/>
  </r>
  <r>
    <x v="1"/>
  </r>
  <r>
    <x v="1"/>
  </r>
  <r>
    <x v="1"/>
  </r>
  <r>
    <x v="1"/>
  </r>
  <r>
    <x v="1"/>
  </r>
  <r>
    <x v="1"/>
  </r>
  <r>
    <x v="4"/>
  </r>
  <r>
    <x v="0"/>
  </r>
  <r>
    <x v="0"/>
  </r>
  <r>
    <x v="1"/>
  </r>
  <r>
    <x v="1"/>
  </r>
  <r>
    <x v="1"/>
  </r>
  <r>
    <x v="1"/>
  </r>
  <r>
    <x v="20"/>
  </r>
  <r>
    <x v="1"/>
  </r>
  <r>
    <x v="1"/>
  </r>
  <r>
    <x v="1"/>
  </r>
  <r>
    <x v="1"/>
  </r>
  <r>
    <x v="1"/>
  </r>
  <r>
    <x v="1"/>
  </r>
  <r>
    <x v="1"/>
  </r>
  <r>
    <x v="1"/>
  </r>
  <r>
    <x v="1"/>
  </r>
  <r>
    <x v="1"/>
  </r>
  <r>
    <x v="9"/>
  </r>
  <r>
    <x v="1"/>
  </r>
  <r>
    <x v="1"/>
  </r>
  <r>
    <x v="1"/>
  </r>
  <r>
    <x v="1"/>
  </r>
  <r>
    <x v="1"/>
  </r>
  <r>
    <x v="1"/>
  </r>
  <r>
    <x v="1"/>
  </r>
  <r>
    <x v="4"/>
  </r>
  <r>
    <x v="1"/>
  </r>
  <r>
    <x v="1"/>
  </r>
  <r>
    <x v="1"/>
  </r>
  <r>
    <x v="1"/>
  </r>
  <r>
    <x v="20"/>
  </r>
  <r>
    <x v="1"/>
  </r>
  <r>
    <x v="1"/>
  </r>
  <r>
    <x v="1"/>
  </r>
  <r>
    <x v="1"/>
  </r>
  <r>
    <x v="1"/>
  </r>
  <r>
    <x v="1"/>
  </r>
  <r>
    <x v="1"/>
  </r>
  <r>
    <x v="1"/>
  </r>
  <r>
    <x v="1"/>
  </r>
  <r>
    <x v="1"/>
  </r>
  <r>
    <x v="9"/>
  </r>
  <r>
    <x v="1"/>
  </r>
  <r>
    <x v="1"/>
  </r>
  <r>
    <x v="1"/>
  </r>
  <r>
    <x v="1"/>
  </r>
  <r>
    <x v="1"/>
  </r>
  <r>
    <x v="14"/>
  </r>
  <r>
    <x v="1"/>
  </r>
  <r>
    <x v="1"/>
  </r>
  <r>
    <x v="1"/>
  </r>
  <r>
    <x v="1"/>
  </r>
  <r>
    <x v="1"/>
  </r>
  <r>
    <x v="1"/>
  </r>
  <r>
    <x v="1"/>
  </r>
  <r>
    <x v="1"/>
  </r>
  <r>
    <x v="1"/>
  </r>
  <r>
    <x v="11"/>
  </r>
  <r>
    <x v="1"/>
  </r>
  <r>
    <x v="1"/>
  </r>
  <r>
    <x v="1"/>
  </r>
  <r>
    <x v="1"/>
  </r>
  <r>
    <x v="1"/>
  </r>
  <r>
    <x v="1"/>
  </r>
  <r>
    <x v="1"/>
  </r>
  <r>
    <x v="1"/>
  </r>
  <r>
    <x v="1"/>
  </r>
  <r>
    <x v="1"/>
  </r>
  <r>
    <x v="1"/>
  </r>
  <r>
    <x v="1"/>
  </r>
  <r>
    <x v="17"/>
  </r>
  <r>
    <x v="1"/>
  </r>
  <r>
    <x v="1"/>
  </r>
  <r>
    <x v="1"/>
  </r>
  <r>
    <x v="1"/>
  </r>
  <r>
    <x v="1"/>
  </r>
  <r>
    <x v="1"/>
  </r>
  <r>
    <x v="1"/>
  </r>
  <r>
    <x v="4"/>
  </r>
  <r>
    <x v="1"/>
  </r>
  <r>
    <x v="1"/>
  </r>
  <r>
    <x v="1"/>
  </r>
  <r>
    <x v="1"/>
  </r>
  <r>
    <x v="1"/>
  </r>
  <r>
    <x v="1"/>
  </r>
  <r>
    <x v="1"/>
  </r>
  <r>
    <x v="1"/>
  </r>
  <r>
    <x v="6"/>
  </r>
  <r>
    <x v="1"/>
  </r>
  <r>
    <x v="3"/>
  </r>
  <r>
    <x v="1"/>
  </r>
  <r>
    <x v="1"/>
  </r>
  <r>
    <x v="1"/>
  </r>
  <r>
    <x v="1"/>
  </r>
  <r>
    <x v="1"/>
  </r>
  <r>
    <x v="1"/>
  </r>
  <r>
    <x v="19"/>
  </r>
  <r>
    <x v="1"/>
  </r>
  <r>
    <x v="1"/>
  </r>
  <r>
    <x v="1"/>
  </r>
  <r>
    <x v="1"/>
  </r>
  <r>
    <x v="1"/>
  </r>
  <r>
    <x v="1"/>
  </r>
  <r>
    <x v="1"/>
  </r>
  <r>
    <x v="1"/>
  </r>
  <r>
    <x v="1"/>
  </r>
  <r>
    <x v="11"/>
  </r>
  <r>
    <x v="1"/>
  </r>
  <r>
    <x v="1"/>
  </r>
  <r>
    <x v="1"/>
  </r>
  <r>
    <x v="1"/>
  </r>
  <r>
    <x v="1"/>
  </r>
  <r>
    <x v="1"/>
  </r>
  <r>
    <x v="1"/>
  </r>
  <r>
    <x v="1"/>
  </r>
  <r>
    <x v="1"/>
  </r>
  <r>
    <x v="1"/>
  </r>
  <r>
    <x v="9"/>
  </r>
  <r>
    <x v="1"/>
  </r>
  <r>
    <x v="1"/>
  </r>
  <r>
    <x v="1"/>
  </r>
  <r>
    <x v="1"/>
  </r>
  <r>
    <x v="1"/>
  </r>
  <r>
    <x v="1"/>
  </r>
  <r>
    <x v="1"/>
  </r>
  <r>
    <x v="1"/>
  </r>
  <r>
    <x v="6"/>
  </r>
  <r>
    <x v="1"/>
  </r>
  <r>
    <x v="1"/>
  </r>
  <r>
    <x v="1"/>
  </r>
  <r>
    <x v="1"/>
  </r>
  <r>
    <x v="1"/>
  </r>
  <r>
    <x v="1"/>
  </r>
  <r>
    <x v="1"/>
  </r>
  <r>
    <x v="1"/>
  </r>
  <r>
    <x v="1"/>
  </r>
  <r>
    <x v="1"/>
  </r>
  <r>
    <x v="9"/>
  </r>
  <r>
    <x v="1"/>
  </r>
  <r>
    <x v="1"/>
  </r>
  <r>
    <x v="1"/>
  </r>
  <r>
    <x v="1"/>
  </r>
  <r>
    <x v="1"/>
  </r>
  <r>
    <x v="1"/>
  </r>
  <r>
    <x v="1"/>
  </r>
  <r>
    <x v="1"/>
  </r>
  <r>
    <x v="1"/>
  </r>
  <r>
    <x v="1"/>
  </r>
  <r>
    <x v="9"/>
  </r>
  <r>
    <x v="1"/>
  </r>
  <r>
    <x v="3"/>
  </r>
  <r>
    <x v="1"/>
  </r>
  <r>
    <x v="1"/>
  </r>
  <r>
    <x v="1"/>
  </r>
  <r>
    <x v="1"/>
  </r>
  <r>
    <x v="1"/>
  </r>
  <r>
    <x v="1"/>
  </r>
  <r>
    <x v="1"/>
  </r>
  <r>
    <x v="1"/>
  </r>
  <r>
    <x v="1"/>
  </r>
  <r>
    <x v="11"/>
  </r>
  <r>
    <x v="1"/>
  </r>
  <r>
    <x v="1"/>
  </r>
  <r>
    <x v="1"/>
  </r>
  <r>
    <x v="1"/>
  </r>
  <r>
    <x v="1"/>
  </r>
  <r>
    <x v="1"/>
  </r>
  <r>
    <x v="1"/>
  </r>
  <r>
    <x v="1"/>
  </r>
  <r>
    <x v="1"/>
  </r>
  <r>
    <x v="1"/>
  </r>
  <r>
    <x v="9"/>
  </r>
  <r>
    <x v="1"/>
  </r>
  <r>
    <x v="1"/>
  </r>
  <r>
    <x v="1"/>
  </r>
  <r>
    <x v="1"/>
  </r>
  <r>
    <x v="1"/>
  </r>
  <r>
    <x v="1"/>
  </r>
  <r>
    <x v="1"/>
  </r>
  <r>
    <x v="1"/>
  </r>
  <r>
    <x v="6"/>
  </r>
  <r>
    <x v="1"/>
  </r>
  <r>
    <x v="1"/>
  </r>
  <r>
    <x v="1"/>
  </r>
  <r>
    <x v="1"/>
  </r>
  <r>
    <x v="1"/>
  </r>
  <r>
    <x v="1"/>
  </r>
  <r>
    <x v="1"/>
  </r>
  <r>
    <x v="1"/>
  </r>
  <r>
    <x v="1"/>
  </r>
  <r>
    <x v="11"/>
  </r>
  <r>
    <x v="1"/>
  </r>
  <r>
    <x v="1"/>
  </r>
  <r>
    <x v="1"/>
  </r>
  <r>
    <x v="1"/>
  </r>
  <r>
    <x v="1"/>
  </r>
  <r>
    <x v="14"/>
  </r>
  <r>
    <x v="1"/>
  </r>
  <r>
    <x v="1"/>
  </r>
  <r>
    <x v="1"/>
  </r>
  <r>
    <x v="1"/>
  </r>
  <r>
    <x v="20"/>
  </r>
  <r>
    <x v="1"/>
  </r>
  <r>
    <x v="1"/>
  </r>
  <r>
    <x v="1"/>
  </r>
  <r>
    <x v="1"/>
  </r>
  <r>
    <x v="1"/>
  </r>
  <r>
    <x v="1"/>
  </r>
  <r>
    <x v="1"/>
  </r>
  <r>
    <x v="4"/>
  </r>
  <r>
    <x v="1"/>
  </r>
  <r>
    <x v="1"/>
  </r>
  <r>
    <x v="1"/>
  </r>
  <r>
    <x v="1"/>
  </r>
  <r>
    <x v="1"/>
  </r>
  <r>
    <x v="1"/>
  </r>
  <r>
    <x v="19"/>
  </r>
  <r>
    <x v="1"/>
  </r>
  <r>
    <x v="1"/>
  </r>
  <r>
    <x v="1"/>
  </r>
  <r>
    <x v="1"/>
  </r>
  <r>
    <x v="1"/>
  </r>
  <r>
    <x v="1"/>
  </r>
  <r>
    <x v="19"/>
  </r>
  <r>
    <x v="1"/>
  </r>
  <r>
    <x v="1"/>
  </r>
  <r>
    <x v="1"/>
  </r>
  <r>
    <x v="1"/>
  </r>
  <r>
    <x v="20"/>
  </r>
  <r>
    <x v="1"/>
  </r>
  <r>
    <x v="1"/>
  </r>
  <r>
    <x v="1"/>
  </r>
  <r>
    <x v="1"/>
  </r>
  <r>
    <x v="1"/>
  </r>
  <r>
    <x v="1"/>
  </r>
  <r>
    <x v="1"/>
  </r>
  <r>
    <x v="1"/>
  </r>
  <r>
    <x v="1"/>
  </r>
  <r>
    <x v="1"/>
  </r>
  <r>
    <x v="9"/>
  </r>
  <r>
    <x v="1"/>
  </r>
  <r>
    <x v="1"/>
  </r>
  <r>
    <x v="1"/>
  </r>
  <r>
    <x v="1"/>
  </r>
  <r>
    <x v="1"/>
  </r>
  <r>
    <x v="1"/>
  </r>
  <r>
    <x v="1"/>
  </r>
  <r>
    <x v="1"/>
  </r>
  <r>
    <x v="1"/>
  </r>
  <r>
    <x v="1"/>
  </r>
  <r>
    <x v="1"/>
  </r>
  <r>
    <x v="16"/>
  </r>
  <r>
    <x v="1"/>
  </r>
  <r>
    <x v="1"/>
  </r>
  <r>
    <x v="1"/>
  </r>
  <r>
    <x v="1"/>
  </r>
  <r>
    <x v="1"/>
  </r>
  <r>
    <x v="1"/>
  </r>
  <r>
    <x v="19"/>
  </r>
  <r>
    <x v="1"/>
  </r>
  <r>
    <x v="1"/>
  </r>
  <r>
    <x v="1"/>
  </r>
  <r>
    <x v="1"/>
  </r>
  <r>
    <x v="1"/>
  </r>
  <r>
    <x v="14"/>
  </r>
  <r>
    <x v="1"/>
  </r>
  <r>
    <x v="1"/>
  </r>
  <r>
    <x v="1"/>
  </r>
  <r>
    <x v="1"/>
  </r>
  <r>
    <x v="20"/>
  </r>
  <r>
    <x v="1"/>
  </r>
  <r>
    <x v="1"/>
  </r>
  <r>
    <x v="1"/>
  </r>
  <r>
    <x v="1"/>
  </r>
  <r>
    <x v="1"/>
  </r>
  <r>
    <x v="1"/>
  </r>
  <r>
    <x v="1"/>
  </r>
  <r>
    <x v="1"/>
  </r>
  <r>
    <x v="6"/>
  </r>
  <r>
    <x v="1"/>
  </r>
  <r>
    <x v="1"/>
  </r>
  <r>
    <x v="1"/>
  </r>
  <r>
    <x v="1"/>
  </r>
  <r>
    <x v="1"/>
  </r>
  <r>
    <x v="14"/>
  </r>
  <r>
    <x v="1"/>
  </r>
  <r>
    <x v="1"/>
  </r>
  <r>
    <x v="1"/>
  </r>
  <r>
    <x v="1"/>
  </r>
  <r>
    <x v="1"/>
  </r>
  <r>
    <x v="14"/>
  </r>
  <r>
    <x v="1"/>
  </r>
  <r>
    <x v="1"/>
  </r>
  <r>
    <x v="1"/>
  </r>
  <r>
    <x v="1"/>
  </r>
  <r>
    <x v="1"/>
  </r>
  <r>
    <x v="1"/>
  </r>
  <r>
    <x v="1"/>
  </r>
  <r>
    <x v="1"/>
  </r>
  <r>
    <x v="6"/>
  </r>
  <r>
    <x v="1"/>
  </r>
  <r>
    <x v="1"/>
  </r>
  <r>
    <x v="1"/>
  </r>
  <r>
    <x v="1"/>
  </r>
  <r>
    <x v="1"/>
  </r>
  <r>
    <x v="1"/>
  </r>
  <r>
    <x v="1"/>
  </r>
  <r>
    <x v="1"/>
  </r>
  <r>
    <x v="6"/>
  </r>
  <r>
    <x v="1"/>
  </r>
  <r>
    <x v="1"/>
  </r>
  <r>
    <x v="1"/>
  </r>
  <r>
    <x v="1"/>
  </r>
  <r>
    <x v="1"/>
  </r>
  <r>
    <x v="14"/>
  </r>
  <r>
    <x v="1"/>
  </r>
  <r>
    <x v="1"/>
  </r>
  <r>
    <x v="1"/>
  </r>
  <r>
    <x v="1"/>
  </r>
  <r>
    <x v="1"/>
  </r>
  <r>
    <x v="1"/>
  </r>
  <r>
    <x v="19"/>
  </r>
  <r>
    <x v="1"/>
  </r>
  <r>
    <x v="1"/>
  </r>
  <r>
    <x v="1"/>
  </r>
  <r>
    <x v="1"/>
  </r>
  <r>
    <x v="1"/>
  </r>
  <r>
    <x v="14"/>
  </r>
  <r>
    <x v="1"/>
  </r>
  <r>
    <x v="1"/>
  </r>
  <r>
    <x v="1"/>
  </r>
  <r>
    <x v="1"/>
  </r>
  <r>
    <x v="20"/>
  </r>
  <r>
    <x v="1"/>
  </r>
  <r>
    <x v="1"/>
  </r>
  <r>
    <x v="1"/>
  </r>
  <r>
    <x v="1"/>
  </r>
  <r>
    <x v="1"/>
  </r>
  <r>
    <x v="1"/>
  </r>
  <r>
    <x v="19"/>
  </r>
  <r>
    <x v="1"/>
  </r>
  <r>
    <x v="1"/>
  </r>
  <r>
    <x v="1"/>
  </r>
  <r>
    <x v="1"/>
  </r>
  <r>
    <x v="1"/>
  </r>
  <r>
    <x v="1"/>
  </r>
  <r>
    <x v="1"/>
  </r>
  <r>
    <x v="1"/>
  </r>
  <r>
    <x v="6"/>
  </r>
  <r>
    <x v="1"/>
  </r>
  <r>
    <x v="1"/>
  </r>
  <r>
    <x v="1"/>
  </r>
  <r>
    <x v="1"/>
  </r>
  <r>
    <x v="20"/>
  </r>
  <r>
    <x v="1"/>
  </r>
  <r>
    <x v="1"/>
  </r>
  <r>
    <x v="2"/>
  </r>
  <r>
    <x v="1"/>
  </r>
  <r>
    <x v="1"/>
  </r>
  <r>
    <x v="2"/>
  </r>
  <r>
    <x v="1"/>
  </r>
  <r>
    <x v="1"/>
  </r>
  <r>
    <x v="2"/>
  </r>
  <r>
    <x v="1"/>
  </r>
  <r>
    <x v="3"/>
  </r>
  <r>
    <x v="1"/>
  </r>
  <r>
    <x v="1"/>
  </r>
  <r>
    <x v="2"/>
  </r>
  <r>
    <x v="1"/>
  </r>
  <r>
    <x v="1"/>
  </r>
  <r>
    <x v="1"/>
  </r>
  <r>
    <x v="13"/>
  </r>
  <r>
    <x v="1"/>
  </r>
  <r>
    <x v="1"/>
  </r>
  <r>
    <x v="1"/>
  </r>
  <r>
    <x v="1"/>
  </r>
  <r>
    <x v="20"/>
  </r>
  <r>
    <x v="1"/>
  </r>
  <r>
    <x v="1"/>
  </r>
  <r>
    <x v="1"/>
  </r>
  <r>
    <x v="1"/>
  </r>
  <r>
    <x v="1"/>
  </r>
  <r>
    <x v="14"/>
  </r>
  <r>
    <x v="1"/>
  </r>
  <r>
    <x v="1"/>
  </r>
  <r>
    <x v="2"/>
  </r>
  <r>
    <x v="1"/>
  </r>
  <r>
    <x v="3"/>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97">
  <r>
    <x v="0"/>
  </r>
  <r>
    <x v="0"/>
  </r>
  <r>
    <x v="0"/>
  </r>
  <r>
    <x v="0"/>
  </r>
  <r>
    <x v="1"/>
  </r>
  <r>
    <x v="1"/>
  </r>
  <r>
    <x v="2"/>
  </r>
  <r>
    <x v="3"/>
  </r>
  <r>
    <x v="4"/>
  </r>
  <r>
    <x v="1"/>
  </r>
  <r>
    <x v="5"/>
  </r>
  <r>
    <x v="5"/>
  </r>
  <r>
    <x v="1"/>
  </r>
  <r>
    <x v="1"/>
  </r>
  <r>
    <x v="1"/>
  </r>
  <r>
    <x v="1"/>
  </r>
  <r>
    <x v="4"/>
  </r>
  <r>
    <x v="1"/>
  </r>
  <r>
    <x v="6"/>
  </r>
  <r>
    <x v="1"/>
  </r>
  <r>
    <x v="4"/>
  </r>
  <r>
    <x v="4"/>
  </r>
  <r>
    <x v="6"/>
  </r>
  <r>
    <x v="2"/>
  </r>
  <r>
    <x v="4"/>
  </r>
  <r>
    <x v="3"/>
  </r>
  <r>
    <x v="5"/>
  </r>
  <r>
    <x v="5"/>
  </r>
  <r>
    <x v="0"/>
  </r>
  <r>
    <x v="4"/>
  </r>
  <r>
    <x v="1"/>
  </r>
  <r>
    <x v="1"/>
  </r>
  <r>
    <x v="6"/>
  </r>
  <r>
    <x v="4"/>
  </r>
  <r>
    <x v="7"/>
  </r>
  <r>
    <x v="6"/>
  </r>
  <r>
    <x v="1"/>
  </r>
  <r>
    <x v="0"/>
  </r>
  <r>
    <x v="1"/>
  </r>
  <r>
    <x v="6"/>
  </r>
  <r>
    <x v="5"/>
  </r>
  <r>
    <x v="1"/>
  </r>
  <r>
    <x v="1"/>
  </r>
  <r>
    <x v="4"/>
  </r>
  <r>
    <x v="5"/>
  </r>
  <r>
    <x v="4"/>
  </r>
  <r>
    <x v="5"/>
  </r>
  <r>
    <x v="1"/>
  </r>
  <r>
    <x v="4"/>
  </r>
  <r>
    <x v="1"/>
  </r>
  <r>
    <x v="1"/>
  </r>
  <r>
    <x v="1"/>
  </r>
  <r>
    <x v="4"/>
  </r>
  <r>
    <x v="1"/>
  </r>
  <r>
    <x v="5"/>
  </r>
  <r>
    <x v="1"/>
  </r>
  <r>
    <x v="4"/>
  </r>
  <r>
    <x v="5"/>
  </r>
  <r>
    <x v="4"/>
  </r>
  <r>
    <x v="1"/>
  </r>
  <r>
    <x v="1"/>
  </r>
  <r>
    <x v="1"/>
  </r>
  <r>
    <x v="5"/>
  </r>
  <r>
    <x v="5"/>
  </r>
  <r>
    <x v="4"/>
  </r>
  <r>
    <x v="1"/>
  </r>
  <r>
    <x v="6"/>
  </r>
  <r>
    <x v="1"/>
  </r>
  <r>
    <x v="5"/>
  </r>
  <r>
    <x v="1"/>
  </r>
  <r>
    <x v="1"/>
  </r>
  <r>
    <x v="6"/>
  </r>
  <r>
    <x v="6"/>
  </r>
  <r>
    <x v="4"/>
  </r>
  <r>
    <x v="1"/>
  </r>
  <r>
    <x v="4"/>
  </r>
  <r>
    <x v="6"/>
  </r>
  <r>
    <x v="0"/>
  </r>
  <r>
    <x v="1"/>
  </r>
  <r>
    <x v="4"/>
  </r>
  <r>
    <x v="6"/>
  </r>
  <r>
    <x v="1"/>
  </r>
  <r>
    <x v="4"/>
  </r>
  <r>
    <x v="6"/>
  </r>
  <r>
    <x v="5"/>
  </r>
  <r>
    <x v="7"/>
  </r>
  <r>
    <x v="5"/>
  </r>
  <r>
    <x v="1"/>
  </r>
  <r>
    <x v="6"/>
  </r>
  <r>
    <x v="0"/>
  </r>
  <r>
    <x v="4"/>
  </r>
  <r>
    <x v="1"/>
  </r>
  <r>
    <x v="6"/>
  </r>
  <r>
    <x v="1"/>
  </r>
  <r>
    <x v="1"/>
  </r>
  <r>
    <x v="6"/>
  </r>
  <r>
    <x v="5"/>
  </r>
  <r>
    <x v="5"/>
  </r>
  <r>
    <x v="5"/>
  </r>
  <r>
    <x v="1"/>
  </r>
  <r>
    <x v="1"/>
  </r>
  <r>
    <x v="2"/>
  </r>
  <r>
    <x v="5"/>
  </r>
  <r>
    <x v="1"/>
  </r>
  <r>
    <x v="1"/>
  </r>
  <r>
    <x v="6"/>
  </r>
  <r>
    <x v="5"/>
  </r>
  <r>
    <x v="1"/>
  </r>
  <r>
    <x v="1"/>
  </r>
  <r>
    <x v="1"/>
  </r>
  <r>
    <x v="6"/>
  </r>
  <r>
    <x v="1"/>
  </r>
  <r>
    <x v="1"/>
  </r>
  <r>
    <x v="6"/>
  </r>
  <r>
    <x v="6"/>
  </r>
  <r>
    <x v="1"/>
  </r>
  <r>
    <x v="1"/>
  </r>
  <r>
    <x v="1"/>
  </r>
  <r>
    <x v="6"/>
  </r>
  <r>
    <x v="1"/>
  </r>
  <r>
    <x v="1"/>
  </r>
  <r>
    <x v="5"/>
  </r>
  <r>
    <x v="6"/>
  </r>
  <r>
    <x v="1"/>
  </r>
  <r>
    <x v="5"/>
  </r>
  <r>
    <x v="5"/>
  </r>
  <r>
    <x v="7"/>
  </r>
  <r>
    <x v="0"/>
  </r>
  <r>
    <x v="1"/>
  </r>
  <r>
    <x v="1"/>
  </r>
  <r>
    <x v="4"/>
  </r>
  <r>
    <x v="5"/>
  </r>
  <r>
    <x v="1"/>
  </r>
  <r>
    <x v="1"/>
  </r>
  <r>
    <x v="1"/>
  </r>
  <r>
    <x v="1"/>
  </r>
  <r>
    <x v="0"/>
  </r>
  <r>
    <x v="1"/>
  </r>
  <r>
    <x v="1"/>
  </r>
  <r>
    <x v="1"/>
  </r>
  <r>
    <x v="4"/>
  </r>
  <r>
    <x v="1"/>
  </r>
  <r>
    <x v="3"/>
  </r>
  <r>
    <x v="6"/>
  </r>
  <r>
    <x v="4"/>
  </r>
  <r>
    <x v="1"/>
  </r>
  <r>
    <x v="1"/>
  </r>
  <r>
    <x v="4"/>
  </r>
  <r>
    <x v="6"/>
  </r>
  <r>
    <x v="1"/>
  </r>
  <r>
    <x v="1"/>
  </r>
  <r>
    <x v="1"/>
  </r>
  <r>
    <x v="1"/>
  </r>
  <r>
    <x v="6"/>
  </r>
  <r>
    <x v="6"/>
  </r>
  <r>
    <x v="5"/>
  </r>
  <r>
    <x v="4"/>
  </r>
  <r>
    <x v="4"/>
  </r>
  <r>
    <x v="2"/>
  </r>
  <r>
    <x v="6"/>
  </r>
  <r>
    <x v="1"/>
  </r>
  <r>
    <x v="1"/>
  </r>
  <r>
    <x v="4"/>
  </r>
  <r>
    <x v="1"/>
  </r>
  <r>
    <x v="1"/>
  </r>
  <r>
    <x v="6"/>
  </r>
  <r>
    <x v="3"/>
  </r>
  <r>
    <x v="1"/>
  </r>
  <r>
    <x v="5"/>
  </r>
  <r>
    <x v="1"/>
  </r>
  <r>
    <x v="6"/>
  </r>
  <r>
    <x v="1"/>
  </r>
  <r>
    <x v="6"/>
  </r>
  <r>
    <x v="1"/>
  </r>
  <r>
    <x v="4"/>
  </r>
  <r>
    <x v="5"/>
  </r>
  <r>
    <x v="6"/>
  </r>
  <r>
    <x v="1"/>
  </r>
  <r>
    <x v="1"/>
  </r>
  <r>
    <x v="6"/>
  </r>
  <r>
    <x v="5"/>
  </r>
  <r>
    <x v="6"/>
  </r>
  <r>
    <x v="5"/>
  </r>
  <r>
    <x v="0"/>
  </r>
  <r>
    <x v="1"/>
  </r>
  <r>
    <x v="1"/>
  </r>
  <r>
    <x v="1"/>
  </r>
  <r>
    <x v="5"/>
  </r>
  <r>
    <x v="5"/>
  </r>
  <r>
    <x v="4"/>
  </r>
  <r>
    <x v="1"/>
  </r>
  <r>
    <x v="1"/>
  </r>
  <r>
    <x v="1"/>
  </r>
  <r>
    <x v="3"/>
  </r>
  <r>
    <x v="0"/>
  </r>
  <r>
    <x v="1"/>
  </r>
  <r>
    <x v="5"/>
  </r>
  <r>
    <x v="6"/>
  </r>
  <r>
    <x v="5"/>
  </r>
  <r>
    <x v="0"/>
  </r>
  <r>
    <x v="6"/>
  </r>
  <r>
    <x v="6"/>
  </r>
  <r>
    <x v="6"/>
  </r>
  <r>
    <x v="1"/>
  </r>
  <r>
    <x v="1"/>
  </r>
  <r>
    <x v="4"/>
  </r>
  <r>
    <x v="6"/>
  </r>
  <r>
    <x v="1"/>
  </r>
  <r>
    <x v="1"/>
  </r>
  <r>
    <x v="6"/>
  </r>
  <r>
    <x v="0"/>
  </r>
  <r>
    <x v="1"/>
  </r>
  <r>
    <x v="1"/>
  </r>
  <r>
    <x v="1"/>
  </r>
  <r>
    <x v="1"/>
  </r>
  <r>
    <x v="1"/>
  </r>
  <r>
    <x v="1"/>
  </r>
  <r>
    <x v="1"/>
  </r>
  <r>
    <x v="1"/>
  </r>
  <r>
    <x v="5"/>
  </r>
  <r>
    <x v="6"/>
  </r>
  <r>
    <x v="1"/>
  </r>
  <r>
    <x v="5"/>
  </r>
  <r>
    <x v="5"/>
  </r>
  <r>
    <x v="5"/>
  </r>
  <r>
    <x v="4"/>
  </r>
  <r>
    <x v="1"/>
  </r>
  <r>
    <x v="1"/>
  </r>
  <r>
    <x v="5"/>
  </r>
  <r>
    <x v="3"/>
  </r>
  <r>
    <x v="1"/>
  </r>
  <r>
    <x v="1"/>
  </r>
  <r>
    <x v="4"/>
  </r>
  <r>
    <x v="1"/>
  </r>
  <r>
    <x v="1"/>
  </r>
  <r>
    <x v="1"/>
  </r>
  <r>
    <x v="5"/>
  </r>
  <r>
    <x v="1"/>
  </r>
  <r>
    <x v="6"/>
  </r>
  <r>
    <x v="1"/>
  </r>
  <r>
    <x v="1"/>
  </r>
  <r>
    <x v="6"/>
  </r>
  <r>
    <x v="6"/>
  </r>
  <r>
    <x v="1"/>
  </r>
  <r>
    <x v="1"/>
  </r>
  <r>
    <x v="1"/>
  </r>
  <r>
    <x v="1"/>
  </r>
  <r>
    <x v="1"/>
  </r>
  <r>
    <x v="6"/>
  </r>
  <r>
    <x v="1"/>
  </r>
  <r>
    <x v="6"/>
  </r>
  <r>
    <x v="4"/>
  </r>
  <r>
    <x v="1"/>
  </r>
  <r>
    <x v="6"/>
  </r>
  <r>
    <x v="0"/>
  </r>
  <r>
    <x v="6"/>
  </r>
  <r>
    <x v="8"/>
  </r>
  <r>
    <x v="8"/>
  </r>
  <r>
    <x v="8"/>
  </r>
  <r>
    <x v="8"/>
  </r>
  <r>
    <x v="8"/>
  </r>
  <r>
    <x v="9"/>
  </r>
  <r>
    <x v="8"/>
  </r>
  <r>
    <x v="1"/>
  </r>
  <r>
    <x v="6"/>
  </r>
  <r>
    <x v="5"/>
  </r>
  <r>
    <x v="6"/>
  </r>
  <r>
    <x v="1"/>
  </r>
  <r>
    <x v="1"/>
  </r>
  <r>
    <x v="1"/>
  </r>
  <r>
    <x v="1"/>
  </r>
  <r>
    <x v="1"/>
  </r>
  <r>
    <x v="5"/>
  </r>
  <r>
    <x v="6"/>
  </r>
  <r>
    <x v="6"/>
  </r>
  <r>
    <x v="1"/>
  </r>
  <r>
    <x v="1"/>
  </r>
  <r>
    <x v="1"/>
  </r>
  <r>
    <x v="6"/>
  </r>
  <r>
    <x v="1"/>
  </r>
  <r>
    <x v="1"/>
  </r>
  <r>
    <x v="5"/>
  </r>
  <r>
    <x v="5"/>
  </r>
  <r>
    <x v="1"/>
  </r>
  <r>
    <x v="1"/>
  </r>
  <r>
    <x v="5"/>
  </r>
  <r>
    <x v="5"/>
  </r>
  <r>
    <x v="6"/>
  </r>
  <r>
    <x v="1"/>
  </r>
  <r>
    <x v="1"/>
  </r>
  <r>
    <x v="6"/>
  </r>
  <r>
    <x v="1"/>
  </r>
  <r>
    <x v="5"/>
  </r>
  <r>
    <x v="6"/>
  </r>
  <r>
    <x v="1"/>
  </r>
  <r>
    <x v="1"/>
  </r>
  <r>
    <x v="1"/>
  </r>
  <r>
    <x v="1"/>
  </r>
  <r>
    <x v="1"/>
  </r>
  <r>
    <x v="1"/>
  </r>
  <r>
    <x v="1"/>
  </r>
  <r>
    <x v="1"/>
  </r>
  <r>
    <x v="4"/>
  </r>
  <r>
    <x v="1"/>
  </r>
  <r>
    <x v="1"/>
  </r>
  <r>
    <x v="4"/>
  </r>
  <r>
    <x v="6"/>
  </r>
  <r>
    <x v="4"/>
  </r>
  <r>
    <x v="1"/>
  </r>
  <r>
    <x v="6"/>
  </r>
  <r>
    <x v="6"/>
  </r>
  <r>
    <x v="1"/>
  </r>
  <r>
    <x v="1"/>
  </r>
  <r>
    <x v="5"/>
  </r>
  <r>
    <x v="1"/>
  </r>
  <r>
    <x v="1"/>
  </r>
  <r>
    <x v="1"/>
  </r>
  <r>
    <x v="2"/>
  </r>
  <r>
    <x v="4"/>
  </r>
  <r>
    <x v="1"/>
  </r>
  <r>
    <x v="1"/>
  </r>
  <r>
    <x v="1"/>
  </r>
  <r>
    <x v="6"/>
  </r>
  <r>
    <x v="1"/>
  </r>
  <r>
    <x v="1"/>
  </r>
  <r>
    <x v="1"/>
  </r>
  <r>
    <x v="4"/>
  </r>
  <r>
    <x v="5"/>
  </r>
  <r>
    <x v="1"/>
  </r>
  <r>
    <x v="1"/>
  </r>
  <r>
    <x v="4"/>
  </r>
  <r>
    <x v="4"/>
  </r>
  <r>
    <x v="6"/>
  </r>
  <r>
    <x v="5"/>
  </r>
  <r>
    <x v="5"/>
  </r>
  <r>
    <x v="1"/>
  </r>
  <r>
    <x v="1"/>
  </r>
  <r>
    <x v="6"/>
  </r>
  <r>
    <x v="8"/>
  </r>
  <r>
    <x v="8"/>
  </r>
  <r>
    <x v="8"/>
  </r>
  <r>
    <x v="8"/>
  </r>
  <r>
    <x v="8"/>
  </r>
  <r>
    <x v="8"/>
  </r>
  <r>
    <x v="8"/>
  </r>
  <r>
    <x v="4"/>
  </r>
  <r>
    <x v="0"/>
  </r>
  <r>
    <x v="1"/>
  </r>
  <r>
    <x v="6"/>
  </r>
  <r>
    <x v="1"/>
  </r>
  <r>
    <x v="1"/>
  </r>
  <r>
    <x v="5"/>
  </r>
  <r>
    <x v="0"/>
  </r>
  <r>
    <x v="1"/>
  </r>
  <r>
    <x v="1"/>
  </r>
  <r>
    <x v="4"/>
  </r>
  <r>
    <x v="1"/>
  </r>
  <r>
    <x v="1"/>
  </r>
  <r>
    <x v="1"/>
  </r>
  <r>
    <x v="1"/>
  </r>
  <r>
    <x v="0"/>
  </r>
  <r>
    <x v="1"/>
  </r>
  <r>
    <x v="6"/>
  </r>
  <r>
    <x v="6"/>
  </r>
  <r>
    <x v="5"/>
  </r>
  <r>
    <x v="1"/>
  </r>
  <r>
    <x v="6"/>
  </r>
  <r>
    <x v="10"/>
  </r>
  <r>
    <x v="1"/>
  </r>
  <r>
    <x v="6"/>
  </r>
  <r>
    <x v="6"/>
  </r>
  <r>
    <x v="5"/>
  </r>
  <r>
    <x v="1"/>
  </r>
  <r>
    <x v="1"/>
  </r>
  <r>
    <x v="1"/>
  </r>
  <r>
    <x v="5"/>
  </r>
  <r>
    <x v="1"/>
  </r>
  <r>
    <x v="5"/>
  </r>
  <r>
    <x v="5"/>
  </r>
  <r>
    <x v="5"/>
  </r>
  <r>
    <x v="1"/>
  </r>
  <r>
    <x v="7"/>
  </r>
  <r>
    <x v="1"/>
  </r>
  <r>
    <x v="7"/>
  </r>
  <r>
    <x v="1"/>
  </r>
  <r>
    <x v="7"/>
  </r>
  <r>
    <x v="1"/>
  </r>
  <r>
    <x v="7"/>
  </r>
  <r>
    <x v="1"/>
  </r>
  <r>
    <x v="7"/>
  </r>
  <r>
    <x v="1"/>
  </r>
  <r>
    <x v="7"/>
  </r>
  <r>
    <x v="1"/>
  </r>
  <r>
    <x v="7"/>
  </r>
  <r>
    <x v="1"/>
  </r>
  <r>
    <x v="7"/>
  </r>
  <r>
    <x v="1"/>
  </r>
  <r>
    <x v="7"/>
  </r>
  <r>
    <x v="7"/>
  </r>
  <r>
    <x v="1"/>
  </r>
  <r>
    <x v="1"/>
  </r>
  <r>
    <x v="5"/>
  </r>
  <r>
    <x v="1"/>
  </r>
  <r>
    <x v="3"/>
  </r>
  <r>
    <x v="1"/>
  </r>
  <r>
    <x v="4"/>
  </r>
  <r>
    <x v="0"/>
  </r>
  <r>
    <x v="4"/>
  </r>
  <r>
    <x v="1"/>
  </r>
  <r>
    <x v="0"/>
  </r>
  <r>
    <x v="0"/>
  </r>
  <r>
    <x v="1"/>
  </r>
  <r>
    <x v="5"/>
  </r>
  <r>
    <x v="1"/>
  </r>
  <r>
    <x v="1"/>
  </r>
  <r>
    <x v="1"/>
  </r>
  <r>
    <x v="6"/>
  </r>
  <r>
    <x v="6"/>
  </r>
  <r>
    <x v="1"/>
  </r>
  <r>
    <x v="3"/>
  </r>
  <r>
    <x v="1"/>
  </r>
  <r>
    <x v="2"/>
  </r>
  <r>
    <x v="7"/>
  </r>
  <r>
    <x v="1"/>
  </r>
  <r>
    <x v="4"/>
  </r>
  <r>
    <x v="6"/>
  </r>
  <r>
    <x v="1"/>
  </r>
  <r>
    <x v="1"/>
  </r>
  <r>
    <x v="1"/>
  </r>
  <r>
    <x v="2"/>
  </r>
  <r>
    <x v="5"/>
  </r>
  <r>
    <x v="1"/>
  </r>
  <r>
    <x v="1"/>
  </r>
  <r>
    <x v="1"/>
  </r>
  <r>
    <x v="1"/>
  </r>
  <r>
    <x v="7"/>
  </r>
  <r>
    <x v="7"/>
  </r>
  <r>
    <x v="2"/>
  </r>
  <r>
    <x v="1"/>
  </r>
  <r>
    <x v="1"/>
  </r>
  <r>
    <x v="4"/>
  </r>
  <r>
    <x v="1"/>
  </r>
  <r>
    <x v="1"/>
  </r>
  <r>
    <x v="1"/>
  </r>
  <r>
    <x v="1"/>
  </r>
  <r>
    <x v="5"/>
  </r>
  <r>
    <x v="1"/>
  </r>
  <r>
    <x v="1"/>
  </r>
  <r>
    <x v="2"/>
  </r>
  <r>
    <x v="1"/>
  </r>
  <r>
    <x v="1"/>
  </r>
  <r>
    <x v="6"/>
  </r>
  <r>
    <x v="1"/>
  </r>
  <r>
    <x v="5"/>
  </r>
  <r>
    <x v="1"/>
  </r>
  <r>
    <x v="1"/>
  </r>
  <r>
    <x v="7"/>
  </r>
  <r>
    <x v="1"/>
  </r>
  <r>
    <x v="4"/>
  </r>
  <r>
    <x v="1"/>
  </r>
  <r>
    <x v="4"/>
  </r>
  <r>
    <x v="1"/>
  </r>
  <r>
    <x v="1"/>
  </r>
  <r>
    <x v="1"/>
  </r>
  <r>
    <x v="1"/>
  </r>
  <r>
    <x v="4"/>
  </r>
  <r>
    <x v="6"/>
  </r>
  <r>
    <x v="1"/>
  </r>
  <r>
    <x v="1"/>
  </r>
  <r>
    <x v="1"/>
  </r>
  <r>
    <x v="7"/>
  </r>
  <r>
    <x v="5"/>
  </r>
  <r>
    <x v="11"/>
  </r>
  <r>
    <x v="4"/>
  </r>
  <r>
    <x v="4"/>
  </r>
  <r>
    <x v="5"/>
  </r>
  <r>
    <x v="1"/>
  </r>
  <r>
    <x v="4"/>
  </r>
  <r>
    <x v="0"/>
  </r>
  <r>
    <x v="0"/>
  </r>
  <r>
    <x v="0"/>
  </r>
  <r>
    <x v="5"/>
  </r>
  <r>
    <x v="5"/>
  </r>
  <r>
    <x v="1"/>
  </r>
  <r>
    <x v="5"/>
  </r>
  <r>
    <x v="6"/>
  </r>
  <r>
    <x v="7"/>
  </r>
  <r>
    <x v="1"/>
  </r>
  <r>
    <x v="1"/>
  </r>
  <r>
    <x v="5"/>
  </r>
  <r>
    <x v="6"/>
  </r>
  <r>
    <x v="1"/>
  </r>
  <r>
    <x v="1"/>
  </r>
  <r>
    <x v="5"/>
  </r>
  <r>
    <x v="1"/>
  </r>
  <r>
    <x v="1"/>
  </r>
  <r>
    <x v="1"/>
  </r>
  <r>
    <x v="4"/>
  </r>
  <r>
    <x v="0"/>
  </r>
  <r>
    <x v="12"/>
  </r>
  <r>
    <x v="1"/>
  </r>
  <r>
    <x v="5"/>
  </r>
  <r>
    <x v="5"/>
  </r>
  <r>
    <x v="1"/>
  </r>
  <r>
    <x v="5"/>
  </r>
  <r>
    <x v="1"/>
  </r>
  <r>
    <x v="1"/>
  </r>
  <r>
    <x v="1"/>
  </r>
  <r>
    <x v="1"/>
  </r>
  <r>
    <x v="0"/>
  </r>
  <r>
    <x v="2"/>
  </r>
  <r>
    <x v="4"/>
  </r>
  <r>
    <x v="1"/>
  </r>
  <r>
    <x v="6"/>
  </r>
  <r>
    <x v="1"/>
  </r>
  <r>
    <x v="1"/>
  </r>
  <r>
    <x v="1"/>
  </r>
  <r>
    <x v="6"/>
  </r>
  <r>
    <x v="1"/>
  </r>
  <r>
    <x v="1"/>
  </r>
  <r>
    <x v="12"/>
  </r>
  <r>
    <x v="1"/>
  </r>
  <r>
    <x v="1"/>
  </r>
  <r>
    <x v="1"/>
  </r>
  <r>
    <x v="4"/>
  </r>
  <r>
    <x v="0"/>
  </r>
  <r>
    <x v="1"/>
  </r>
  <r>
    <x v="2"/>
  </r>
  <r>
    <x v="3"/>
  </r>
  <r>
    <x v="5"/>
  </r>
  <r>
    <x v="1"/>
  </r>
  <r>
    <x v="5"/>
  </r>
  <r>
    <x v="1"/>
  </r>
  <r>
    <x v="1"/>
  </r>
  <r>
    <x v="1"/>
  </r>
  <r>
    <x v="5"/>
  </r>
  <r>
    <x v="5"/>
  </r>
  <r>
    <x v="7"/>
  </r>
  <r>
    <x v="6"/>
  </r>
  <r>
    <x v="1"/>
  </r>
  <r>
    <x v="3"/>
  </r>
  <r>
    <x v="5"/>
  </r>
  <r>
    <x v="1"/>
  </r>
  <r>
    <x v="5"/>
  </r>
  <r>
    <x v="1"/>
  </r>
  <r>
    <x v="1"/>
  </r>
  <r>
    <x v="1"/>
  </r>
  <r>
    <x v="12"/>
  </r>
  <r>
    <x v="1"/>
  </r>
  <r>
    <x v="1"/>
  </r>
  <r>
    <x v="1"/>
  </r>
  <r>
    <x v="5"/>
  </r>
  <r>
    <x v="1"/>
  </r>
  <r>
    <x v="5"/>
  </r>
  <r>
    <x v="12"/>
  </r>
  <r>
    <x v="5"/>
  </r>
  <r>
    <x v="1"/>
  </r>
  <r>
    <x v="1"/>
  </r>
  <r>
    <x v="1"/>
  </r>
  <r>
    <x v="1"/>
  </r>
  <r>
    <x v="1"/>
  </r>
  <r>
    <x v="1"/>
  </r>
  <r>
    <x v="5"/>
  </r>
  <r>
    <x v="1"/>
  </r>
  <r>
    <x v="1"/>
  </r>
  <r>
    <x v="1"/>
  </r>
  <r>
    <x v="4"/>
  </r>
  <r>
    <x v="7"/>
  </r>
  <r>
    <x v="6"/>
  </r>
  <r>
    <x v="1"/>
  </r>
  <r>
    <x v="0"/>
  </r>
  <r>
    <x v="1"/>
  </r>
  <r>
    <x v="1"/>
  </r>
  <r>
    <x v="1"/>
  </r>
  <r>
    <x v="5"/>
  </r>
  <r>
    <x v="5"/>
  </r>
  <r>
    <x v="5"/>
  </r>
  <r>
    <x v="4"/>
  </r>
  <r>
    <x v="1"/>
  </r>
  <r>
    <x v="4"/>
  </r>
  <r>
    <x v="1"/>
  </r>
  <r>
    <x v="1"/>
  </r>
  <r>
    <x v="4"/>
  </r>
  <r>
    <x v="1"/>
  </r>
  <r>
    <x v="1"/>
  </r>
  <r>
    <x v="1"/>
  </r>
  <r>
    <x v="5"/>
  </r>
  <r>
    <x v="1"/>
  </r>
  <r>
    <x v="1"/>
  </r>
  <r>
    <x v="1"/>
  </r>
  <r>
    <x v="1"/>
  </r>
  <r>
    <x v="4"/>
  </r>
  <r>
    <x v="0"/>
  </r>
  <r>
    <x v="12"/>
  </r>
  <r>
    <x v="1"/>
  </r>
  <r>
    <x v="1"/>
  </r>
  <r>
    <x v="1"/>
  </r>
  <r>
    <x v="4"/>
  </r>
  <r>
    <x v="0"/>
  </r>
  <r>
    <x v="12"/>
  </r>
  <r>
    <x v="6"/>
  </r>
  <r>
    <x v="1"/>
  </r>
  <r>
    <x v="7"/>
  </r>
  <r>
    <x v="4"/>
  </r>
  <r>
    <x v="1"/>
  </r>
  <r>
    <x v="1"/>
  </r>
  <r>
    <x v="1"/>
  </r>
  <r>
    <x v="1"/>
  </r>
  <r>
    <x v="1"/>
  </r>
  <r>
    <x v="5"/>
  </r>
  <r>
    <x v="1"/>
  </r>
  <r>
    <x v="5"/>
  </r>
  <r>
    <x v="0"/>
  </r>
  <r>
    <x v="3"/>
  </r>
  <r>
    <x v="0"/>
  </r>
  <r>
    <x v="13"/>
  </r>
  <r>
    <x v="0"/>
  </r>
  <r>
    <x v="1"/>
  </r>
  <r>
    <x v="5"/>
  </r>
  <r>
    <x v="1"/>
  </r>
  <r>
    <x v="1"/>
  </r>
  <r>
    <x v="1"/>
  </r>
  <r>
    <x v="1"/>
  </r>
  <r>
    <x v="3"/>
  </r>
  <r>
    <x v="1"/>
  </r>
  <r>
    <x v="1"/>
  </r>
  <r>
    <x v="1"/>
  </r>
  <r>
    <x v="7"/>
  </r>
  <r>
    <x v="1"/>
  </r>
  <r>
    <x v="1"/>
  </r>
  <r>
    <x v="3"/>
  </r>
  <r>
    <x v="1"/>
  </r>
  <r>
    <x v="1"/>
  </r>
  <r>
    <x v="1"/>
  </r>
  <r>
    <x v="0"/>
  </r>
  <r>
    <x v="1"/>
  </r>
  <r>
    <x v="1"/>
  </r>
  <r>
    <x v="1"/>
  </r>
  <r>
    <x v="1"/>
  </r>
  <r>
    <x v="6"/>
  </r>
  <r>
    <x v="4"/>
  </r>
  <r>
    <x v="5"/>
  </r>
  <r>
    <x v="5"/>
  </r>
  <r>
    <x v="1"/>
  </r>
  <r>
    <x v="5"/>
  </r>
  <r>
    <x v="5"/>
  </r>
  <r>
    <x v="1"/>
  </r>
  <r>
    <x v="1"/>
  </r>
  <r>
    <x v="1"/>
  </r>
  <r>
    <x v="1"/>
  </r>
  <r>
    <x v="1"/>
  </r>
  <r>
    <x v="5"/>
  </r>
  <r>
    <x v="1"/>
  </r>
  <r>
    <x v="1"/>
  </r>
  <r>
    <x v="1"/>
  </r>
  <r>
    <x v="4"/>
  </r>
  <r>
    <x v="4"/>
  </r>
  <r>
    <x v="1"/>
  </r>
  <r>
    <x v="2"/>
  </r>
  <r>
    <x v="2"/>
  </r>
  <r>
    <x v="1"/>
  </r>
  <r>
    <x v="1"/>
  </r>
  <r>
    <x v="1"/>
  </r>
  <r>
    <x v="5"/>
  </r>
  <r>
    <x v="6"/>
  </r>
  <r>
    <x v="1"/>
  </r>
  <r>
    <x v="1"/>
  </r>
  <r>
    <x v="1"/>
  </r>
  <r>
    <x v="1"/>
  </r>
  <r>
    <x v="1"/>
  </r>
  <r>
    <x v="4"/>
  </r>
  <r>
    <x v="1"/>
  </r>
  <r>
    <x v="4"/>
  </r>
  <r>
    <x v="1"/>
  </r>
  <r>
    <x v="1"/>
  </r>
  <r>
    <x v="1"/>
  </r>
  <r>
    <x v="1"/>
  </r>
  <r>
    <x v="3"/>
  </r>
  <r>
    <x v="1"/>
  </r>
  <r>
    <x v="4"/>
  </r>
  <r>
    <x v="5"/>
  </r>
  <r>
    <x v="1"/>
  </r>
  <r>
    <x v="1"/>
  </r>
  <r>
    <x v="1"/>
  </r>
  <r>
    <x v="6"/>
  </r>
  <r>
    <x v="0"/>
  </r>
  <r>
    <x v="1"/>
  </r>
  <r>
    <x v="4"/>
  </r>
  <r>
    <x v="1"/>
  </r>
  <r>
    <x v="3"/>
  </r>
  <r>
    <x v="1"/>
  </r>
  <r>
    <x v="5"/>
  </r>
  <r>
    <x v="1"/>
  </r>
  <r>
    <x v="5"/>
  </r>
  <r>
    <x v="1"/>
  </r>
  <r>
    <x v="6"/>
  </r>
  <r>
    <x v="4"/>
  </r>
  <r>
    <x v="1"/>
  </r>
  <r>
    <x v="1"/>
  </r>
  <r>
    <x v="1"/>
  </r>
  <r>
    <x v="1"/>
  </r>
  <r>
    <x v="1"/>
  </r>
  <r>
    <x v="1"/>
  </r>
  <r>
    <x v="1"/>
  </r>
  <r>
    <x v="1"/>
  </r>
  <r>
    <x v="1"/>
  </r>
  <r>
    <x v="1"/>
  </r>
  <r>
    <x v="1"/>
  </r>
  <r>
    <x v="3"/>
  </r>
  <r>
    <x v="1"/>
  </r>
  <r>
    <x v="1"/>
  </r>
  <r>
    <x v="2"/>
  </r>
  <r>
    <x v="1"/>
  </r>
  <r>
    <x v="1"/>
  </r>
  <r>
    <x v="1"/>
  </r>
  <r>
    <x v="1"/>
  </r>
  <r>
    <x v="1"/>
  </r>
  <r>
    <x v="1"/>
  </r>
  <r>
    <x v="1"/>
  </r>
  <r>
    <x v="2"/>
  </r>
  <r>
    <x v="1"/>
  </r>
  <r>
    <x v="1"/>
  </r>
  <r>
    <x v="2"/>
  </r>
  <r>
    <x v="6"/>
  </r>
  <r>
    <x v="0"/>
  </r>
  <r>
    <x v="1"/>
  </r>
  <r>
    <x v="1"/>
  </r>
  <r>
    <x v="12"/>
  </r>
  <r>
    <x v="12"/>
  </r>
  <r>
    <x v="2"/>
  </r>
  <r>
    <x v="4"/>
  </r>
  <r>
    <x v="1"/>
  </r>
  <r>
    <x v="4"/>
  </r>
  <r>
    <x v="0"/>
  </r>
  <r>
    <x v="1"/>
  </r>
  <r>
    <x v="1"/>
  </r>
  <r>
    <x v="2"/>
  </r>
  <r>
    <x v="1"/>
  </r>
  <r>
    <x v="4"/>
  </r>
  <r>
    <x v="1"/>
  </r>
  <r>
    <x v="4"/>
  </r>
  <r>
    <x v="14"/>
  </r>
  <r>
    <x v="1"/>
  </r>
  <r>
    <x v="1"/>
  </r>
  <r>
    <x v="1"/>
  </r>
  <r>
    <x v="1"/>
  </r>
  <r>
    <x v="4"/>
  </r>
  <r>
    <x v="2"/>
  </r>
  <r>
    <x v="2"/>
  </r>
  <r>
    <x v="6"/>
  </r>
  <r>
    <x v="1"/>
  </r>
  <r>
    <x v="1"/>
  </r>
  <r>
    <x v="1"/>
  </r>
  <r>
    <x v="1"/>
  </r>
  <r>
    <x v="1"/>
  </r>
  <r>
    <x v="4"/>
  </r>
  <r>
    <x v="3"/>
  </r>
  <r>
    <x v="1"/>
  </r>
  <r>
    <x v="1"/>
  </r>
  <r>
    <x v="0"/>
  </r>
  <r>
    <x v="5"/>
  </r>
  <r>
    <x v="4"/>
  </r>
  <r>
    <x v="4"/>
  </r>
  <r>
    <x v="1"/>
  </r>
  <r>
    <x v="1"/>
  </r>
  <r>
    <x v="5"/>
  </r>
  <r>
    <x v="3"/>
  </r>
  <r>
    <x v="1"/>
  </r>
  <r>
    <x v="6"/>
  </r>
  <r>
    <x v="1"/>
  </r>
  <r>
    <x v="1"/>
  </r>
  <r>
    <x v="1"/>
  </r>
  <r>
    <x v="1"/>
  </r>
  <r>
    <x v="1"/>
  </r>
  <r>
    <x v="1"/>
  </r>
  <r>
    <x v="7"/>
  </r>
  <r>
    <x v="5"/>
  </r>
  <r>
    <x v="1"/>
  </r>
  <r>
    <x v="1"/>
  </r>
  <r>
    <x v="1"/>
  </r>
  <r>
    <x v="5"/>
  </r>
  <r>
    <x v="1"/>
  </r>
  <r>
    <x v="1"/>
  </r>
  <r>
    <x v="1"/>
  </r>
  <r>
    <x v="6"/>
  </r>
  <r>
    <x v="1"/>
  </r>
  <r>
    <x v="1"/>
  </r>
  <r>
    <x v="1"/>
  </r>
  <r>
    <x v="1"/>
  </r>
  <r>
    <x v="1"/>
  </r>
  <r>
    <x v="1"/>
  </r>
  <r>
    <x v="1"/>
  </r>
  <r>
    <x v="4"/>
  </r>
  <r>
    <x v="1"/>
  </r>
  <r>
    <x v="1"/>
  </r>
  <r>
    <x v="1"/>
  </r>
  <r>
    <x v="1"/>
  </r>
  <r>
    <x v="6"/>
  </r>
  <r>
    <x v="0"/>
  </r>
  <r>
    <x v="5"/>
  </r>
  <r>
    <x v="1"/>
  </r>
  <r>
    <x v="1"/>
  </r>
  <r>
    <x v="1"/>
  </r>
  <r>
    <x v="1"/>
  </r>
  <r>
    <x v="1"/>
  </r>
  <r>
    <x v="2"/>
  </r>
  <r>
    <x v="1"/>
  </r>
  <r>
    <x v="1"/>
  </r>
  <r>
    <x v="1"/>
  </r>
  <r>
    <x v="1"/>
  </r>
  <r>
    <x v="1"/>
  </r>
  <r>
    <x v="5"/>
  </r>
  <r>
    <x v="4"/>
  </r>
  <r>
    <x v="4"/>
  </r>
  <r>
    <x v="6"/>
  </r>
  <r>
    <x v="4"/>
  </r>
  <r>
    <x v="2"/>
  </r>
  <r>
    <x v="1"/>
  </r>
  <r>
    <x v="4"/>
  </r>
  <r>
    <x v="1"/>
  </r>
  <r>
    <x v="2"/>
  </r>
  <r>
    <x v="1"/>
  </r>
  <r>
    <x v="1"/>
  </r>
  <r>
    <x v="1"/>
  </r>
  <r>
    <x v="1"/>
  </r>
  <r>
    <x v="1"/>
  </r>
  <r>
    <x v="4"/>
  </r>
  <r>
    <x v="1"/>
  </r>
  <r>
    <x v="1"/>
  </r>
  <r>
    <x v="0"/>
  </r>
  <r>
    <x v="4"/>
  </r>
  <r>
    <x v="1"/>
  </r>
  <r>
    <x v="1"/>
  </r>
  <r>
    <x v="1"/>
  </r>
  <r>
    <x v="5"/>
  </r>
  <r>
    <x v="1"/>
  </r>
  <r>
    <x v="1"/>
  </r>
  <r>
    <x v="4"/>
  </r>
  <r>
    <x v="1"/>
  </r>
  <r>
    <x v="1"/>
  </r>
  <r>
    <x v="1"/>
  </r>
  <r>
    <x v="1"/>
  </r>
  <r>
    <x v="1"/>
  </r>
  <r>
    <x v="1"/>
  </r>
  <r>
    <x v="2"/>
  </r>
  <r>
    <x v="15"/>
  </r>
  <r>
    <x v="1"/>
  </r>
  <r>
    <x v="4"/>
  </r>
  <r>
    <x v="4"/>
  </r>
  <r>
    <x v="1"/>
  </r>
  <r>
    <x v="5"/>
  </r>
  <r>
    <x v="1"/>
  </r>
  <r>
    <x v="1"/>
  </r>
  <r>
    <x v="1"/>
  </r>
  <r>
    <x v="1"/>
  </r>
  <r>
    <x v="1"/>
  </r>
  <r>
    <x v="1"/>
  </r>
  <r>
    <x v="2"/>
  </r>
  <r>
    <x v="1"/>
  </r>
  <r>
    <x v="1"/>
  </r>
  <r>
    <x v="1"/>
  </r>
  <r>
    <x v="1"/>
  </r>
  <r>
    <x v="2"/>
  </r>
  <r>
    <x v="1"/>
  </r>
  <r>
    <x v="1"/>
  </r>
  <r>
    <x v="3"/>
  </r>
  <r>
    <x v="4"/>
  </r>
  <r>
    <x v="1"/>
  </r>
  <r>
    <x v="1"/>
  </r>
  <r>
    <x v="1"/>
  </r>
  <r>
    <x v="1"/>
  </r>
  <r>
    <x v="4"/>
  </r>
  <r>
    <x v="1"/>
  </r>
  <r>
    <x v="1"/>
  </r>
  <r>
    <x v="1"/>
  </r>
  <r>
    <x v="1"/>
  </r>
  <r>
    <x v="1"/>
  </r>
  <r>
    <x v="1"/>
  </r>
  <r>
    <x v="1"/>
  </r>
  <r>
    <x v="1"/>
  </r>
  <r>
    <x v="12"/>
  </r>
  <r>
    <x v="4"/>
  </r>
  <r>
    <x v="1"/>
  </r>
  <r>
    <x v="1"/>
  </r>
  <r>
    <x v="1"/>
  </r>
  <r>
    <x v="1"/>
  </r>
  <r>
    <x v="1"/>
  </r>
  <r>
    <x v="1"/>
  </r>
  <r>
    <x v="1"/>
  </r>
  <r>
    <x v="1"/>
  </r>
  <r>
    <x v="1"/>
  </r>
  <r>
    <x v="1"/>
  </r>
  <r>
    <x v="1"/>
  </r>
  <r>
    <x v="5"/>
  </r>
  <r>
    <x v="1"/>
  </r>
  <r>
    <x v="1"/>
  </r>
  <r>
    <x v="1"/>
  </r>
  <r>
    <x v="1"/>
  </r>
  <r>
    <x v="1"/>
  </r>
  <r>
    <x v="1"/>
  </r>
  <r>
    <x v="1"/>
  </r>
  <r>
    <x v="1"/>
  </r>
  <r>
    <x v="6"/>
  </r>
  <r>
    <x v="5"/>
  </r>
  <r>
    <x v="1"/>
  </r>
  <r>
    <x v="4"/>
  </r>
  <r>
    <x v="1"/>
  </r>
  <r>
    <x v="16"/>
  </r>
  <r>
    <x v="5"/>
  </r>
  <r>
    <x v="1"/>
  </r>
  <r>
    <x v="4"/>
  </r>
  <r>
    <x v="1"/>
  </r>
  <r>
    <x v="1"/>
  </r>
  <r>
    <x v="17"/>
  </r>
  <r>
    <x v="1"/>
  </r>
  <r>
    <x v="1"/>
  </r>
  <r>
    <x v="1"/>
  </r>
  <r>
    <x v="1"/>
  </r>
  <r>
    <x v="4"/>
  </r>
  <r>
    <x v="1"/>
  </r>
  <r>
    <x v="1"/>
  </r>
  <r>
    <x v="5"/>
  </r>
  <r>
    <x v="1"/>
  </r>
  <r>
    <x v="1"/>
  </r>
  <r>
    <x v="1"/>
  </r>
  <r>
    <x v="0"/>
  </r>
  <r>
    <x v="1"/>
  </r>
  <r>
    <x v="1"/>
  </r>
  <r>
    <x v="1"/>
  </r>
  <r>
    <x v="16"/>
  </r>
  <r>
    <x v="0"/>
  </r>
  <r>
    <x v="1"/>
  </r>
  <r>
    <x v="1"/>
  </r>
  <r>
    <x v="1"/>
  </r>
  <r>
    <x v="1"/>
  </r>
  <r>
    <x v="1"/>
  </r>
  <r>
    <x v="4"/>
  </r>
  <r>
    <x v="4"/>
  </r>
  <r>
    <x v="12"/>
  </r>
  <r>
    <x v="1"/>
  </r>
  <r>
    <x v="1"/>
  </r>
  <r>
    <x v="1"/>
  </r>
  <r>
    <x v="5"/>
  </r>
  <r>
    <x v="1"/>
  </r>
  <r>
    <x v="5"/>
  </r>
  <r>
    <x v="1"/>
  </r>
  <r>
    <x v="5"/>
  </r>
  <r>
    <x v="0"/>
  </r>
  <r>
    <x v="1"/>
  </r>
  <r>
    <x v="1"/>
  </r>
  <r>
    <x v="1"/>
  </r>
  <r>
    <x v="1"/>
  </r>
  <r>
    <x v="1"/>
  </r>
  <r>
    <x v="1"/>
  </r>
  <r>
    <x v="0"/>
  </r>
  <r>
    <x v="1"/>
  </r>
  <r>
    <x v="1"/>
  </r>
  <r>
    <x v="5"/>
  </r>
  <r>
    <x v="5"/>
  </r>
  <r>
    <x v="1"/>
  </r>
  <r>
    <x v="1"/>
  </r>
  <r>
    <x v="2"/>
  </r>
  <r>
    <x v="4"/>
  </r>
  <r>
    <x v="1"/>
  </r>
  <r>
    <x v="1"/>
  </r>
  <r>
    <x v="2"/>
  </r>
  <r>
    <x v="1"/>
  </r>
  <r>
    <x v="4"/>
  </r>
  <r>
    <x v="1"/>
  </r>
  <r>
    <x v="2"/>
  </r>
  <r>
    <x v="2"/>
  </r>
  <r>
    <x v="1"/>
  </r>
  <r>
    <x v="1"/>
  </r>
  <r>
    <x v="4"/>
  </r>
  <r>
    <x v="5"/>
  </r>
  <r>
    <x v="1"/>
  </r>
  <r>
    <x v="1"/>
  </r>
  <r>
    <x v="1"/>
  </r>
  <r>
    <x v="1"/>
  </r>
  <r>
    <x v="1"/>
  </r>
  <r>
    <x v="4"/>
  </r>
  <r>
    <x v="1"/>
  </r>
  <r>
    <x v="4"/>
  </r>
  <r>
    <x v="5"/>
  </r>
  <r>
    <x v="1"/>
  </r>
  <r>
    <x v="1"/>
  </r>
  <r>
    <x v="1"/>
  </r>
  <r>
    <x v="0"/>
  </r>
  <r>
    <x v="1"/>
  </r>
  <r>
    <x v="3"/>
  </r>
  <r>
    <x v="1"/>
  </r>
  <r>
    <x v="1"/>
  </r>
  <r>
    <x v="1"/>
  </r>
  <r>
    <x v="1"/>
  </r>
  <r>
    <x v="4"/>
  </r>
  <r>
    <x v="1"/>
  </r>
  <r>
    <x v="1"/>
  </r>
  <r>
    <x v="0"/>
  </r>
  <r>
    <x v="1"/>
  </r>
  <r>
    <x v="2"/>
  </r>
  <r>
    <x v="1"/>
  </r>
  <r>
    <x v="0"/>
  </r>
  <r>
    <x v="16"/>
  </r>
  <r>
    <x v="1"/>
  </r>
  <r>
    <x v="1"/>
  </r>
  <r>
    <x v="1"/>
  </r>
  <r>
    <x v="1"/>
  </r>
  <r>
    <x v="1"/>
  </r>
  <r>
    <x v="5"/>
  </r>
  <r>
    <x v="1"/>
  </r>
  <r>
    <x v="4"/>
  </r>
  <r>
    <x v="1"/>
  </r>
  <r>
    <x v="2"/>
  </r>
  <r>
    <x v="5"/>
  </r>
  <r>
    <x v="1"/>
  </r>
  <r>
    <x v="0"/>
  </r>
  <r>
    <x v="1"/>
  </r>
  <r>
    <x v="1"/>
  </r>
  <r>
    <x v="4"/>
  </r>
  <r>
    <x v="1"/>
  </r>
  <r>
    <x v="1"/>
  </r>
  <r>
    <x v="2"/>
  </r>
  <r>
    <x v="4"/>
  </r>
  <r>
    <x v="4"/>
  </r>
  <r>
    <x v="2"/>
  </r>
  <r>
    <x v="5"/>
  </r>
  <r>
    <x v="1"/>
  </r>
  <r>
    <x v="2"/>
  </r>
  <r>
    <x v="1"/>
  </r>
  <r>
    <x v="1"/>
  </r>
  <r>
    <x v="1"/>
  </r>
  <r>
    <x v="1"/>
  </r>
  <r>
    <x v="1"/>
  </r>
  <r>
    <x v="1"/>
  </r>
  <r>
    <x v="1"/>
  </r>
  <r>
    <x v="1"/>
  </r>
  <r>
    <x v="1"/>
  </r>
  <r>
    <x v="4"/>
  </r>
  <r>
    <x v="2"/>
  </r>
  <r>
    <x v="4"/>
  </r>
  <r>
    <x v="0"/>
  </r>
  <r>
    <x v="1"/>
  </r>
  <r>
    <x v="1"/>
  </r>
  <r>
    <x v="1"/>
  </r>
  <r>
    <x v="5"/>
  </r>
  <r>
    <x v="1"/>
  </r>
  <r>
    <x v="1"/>
  </r>
  <r>
    <x v="4"/>
  </r>
  <r>
    <x v="12"/>
  </r>
  <r>
    <x v="1"/>
  </r>
  <r>
    <x v="1"/>
  </r>
  <r>
    <x v="0"/>
  </r>
  <r>
    <x v="0"/>
  </r>
  <r>
    <x v="1"/>
  </r>
  <r>
    <x v="5"/>
  </r>
  <r>
    <x v="1"/>
  </r>
  <r>
    <x v="4"/>
  </r>
  <r>
    <x v="1"/>
  </r>
  <r>
    <x v="1"/>
  </r>
  <r>
    <x v="0"/>
  </r>
  <r>
    <x v="1"/>
  </r>
  <r>
    <x v="1"/>
  </r>
  <r>
    <x v="1"/>
  </r>
  <r>
    <x v="1"/>
  </r>
  <r>
    <x v="1"/>
  </r>
  <r>
    <x v="1"/>
  </r>
  <r>
    <x v="1"/>
  </r>
  <r>
    <x v="4"/>
  </r>
  <r>
    <x v="1"/>
  </r>
  <r>
    <x v="1"/>
  </r>
  <r>
    <x v="1"/>
  </r>
  <r>
    <x v="1"/>
  </r>
  <r>
    <x v="1"/>
  </r>
  <r>
    <x v="1"/>
  </r>
  <r>
    <x v="5"/>
  </r>
  <r>
    <x v="4"/>
  </r>
  <r>
    <x v="0"/>
  </r>
  <r>
    <x v="4"/>
  </r>
  <r>
    <x v="2"/>
  </r>
  <r>
    <x v="4"/>
  </r>
  <r>
    <x v="4"/>
  </r>
  <r>
    <x v="0"/>
  </r>
  <r>
    <x v="5"/>
  </r>
  <r>
    <x v="4"/>
  </r>
  <r>
    <x v="4"/>
  </r>
  <r>
    <x v="1"/>
  </r>
  <r>
    <x v="3"/>
  </r>
  <r>
    <x v="1"/>
  </r>
  <r>
    <x v="1"/>
  </r>
  <r>
    <x v="0"/>
  </r>
  <r>
    <x v="0"/>
  </r>
  <r>
    <x v="2"/>
  </r>
  <r>
    <x v="1"/>
  </r>
  <r>
    <x v="0"/>
  </r>
  <r>
    <x v="4"/>
  </r>
  <r>
    <x v="10"/>
  </r>
  <r>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7BFFCE3-84FB-46CF-B7A7-AF88B6B80D7C}" name="Pivottabel4" cacheId="0" applyNumberFormats="0" applyBorderFormats="0" applyFontFormats="0" applyPatternFormats="0" applyAlignmentFormats="0" applyWidthHeightFormats="1" dataCaption="Værdier" updatedVersion="8" minRefreshableVersion="3" useAutoFormatting="1" itemPrintTitles="1" createdVersion="8" indent="0" outline="1" outlineData="1" multipleFieldFilters="0">
  <location ref="T88:U96" firstHeaderRow="1" firstDataRow="1" firstDataCol="1"/>
  <pivotFields count="1">
    <pivotField axis="axisRow" dataField="1" showAll="0">
      <items count="8">
        <item x="5"/>
        <item x="6"/>
        <item x="2"/>
        <item x="4"/>
        <item x="3"/>
        <item x="1"/>
        <item x="0"/>
        <item t="default"/>
      </items>
    </pivotField>
  </pivotFields>
  <rowFields count="1">
    <field x="0"/>
  </rowFields>
  <rowItems count="8">
    <i>
      <x/>
    </i>
    <i>
      <x v="1"/>
    </i>
    <i>
      <x v="2"/>
    </i>
    <i>
      <x v="3"/>
    </i>
    <i>
      <x v="4"/>
    </i>
    <i>
      <x v="5"/>
    </i>
    <i>
      <x v="6"/>
    </i>
    <i t="grand">
      <x/>
    </i>
  </rowItems>
  <colItems count="1">
    <i/>
  </colItems>
  <dataFields count="1">
    <dataField name="Antal af Ugedag"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C95730D-1016-42C3-A628-2F3361770486}" name="Pivottabel6" cacheId="2" applyNumberFormats="0" applyBorderFormats="0" applyFontFormats="0" applyPatternFormats="0" applyAlignmentFormats="0" applyWidthHeightFormats="1" dataCaption="Værdier" updatedVersion="8" minRefreshableVersion="3" useAutoFormatting="1" itemPrintTitles="1" createdVersion="8" indent="0" outline="1" outlineData="1" multipleFieldFilters="0">
  <location ref="Z88:AA107" firstHeaderRow="1" firstDataRow="1" firstDataCol="1"/>
  <pivotFields count="1">
    <pivotField axis="axisRow" dataField="1" showAll="0">
      <items count="19">
        <item x="0"/>
        <item x="3"/>
        <item x="12"/>
        <item x="4"/>
        <item x="2"/>
        <item x="1"/>
        <item x="6"/>
        <item x="5"/>
        <item x="14"/>
        <item x="7"/>
        <item x="17"/>
        <item x="10"/>
        <item x="16"/>
        <item x="8"/>
        <item x="9"/>
        <item x="15"/>
        <item x="13"/>
        <item x="11"/>
        <item t="default"/>
      </items>
    </pivotField>
  </pivotFields>
  <rowFields count="1">
    <field x="0"/>
  </rowFields>
  <rowItems count="19">
    <i>
      <x/>
    </i>
    <i>
      <x v="1"/>
    </i>
    <i>
      <x v="2"/>
    </i>
    <i>
      <x v="3"/>
    </i>
    <i>
      <x v="4"/>
    </i>
    <i>
      <x v="5"/>
    </i>
    <i>
      <x v="6"/>
    </i>
    <i>
      <x v="7"/>
    </i>
    <i>
      <x v="8"/>
    </i>
    <i>
      <x v="9"/>
    </i>
    <i>
      <x v="10"/>
    </i>
    <i>
      <x v="11"/>
    </i>
    <i>
      <x v="12"/>
    </i>
    <i>
      <x v="13"/>
    </i>
    <i>
      <x v="14"/>
    </i>
    <i>
      <x v="15"/>
    </i>
    <i>
      <x v="16"/>
    </i>
    <i>
      <x v="17"/>
    </i>
    <i t="grand">
      <x/>
    </i>
  </rowItems>
  <colItems count="1">
    <i/>
  </colItems>
  <dataFields count="1">
    <dataField name="Antal af Omg.:"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ADEA818-EC1C-4F78-9D38-1CA049199208}" name="Pivottabel5" cacheId="1" applyNumberFormats="0" applyBorderFormats="0" applyFontFormats="0" applyPatternFormats="0" applyAlignmentFormats="0" applyWidthHeightFormats="1" dataCaption="Værdier" updatedVersion="8" minRefreshableVersion="3" useAutoFormatting="1" itemPrintTitles="1" createdVersion="8" indent="0" outline="1" outlineData="1" multipleFieldFilters="0">
  <location ref="W88:X110" firstHeaderRow="1" firstDataRow="1" firstDataCol="1"/>
  <pivotFields count="1">
    <pivotField axis="axisRow" dataField="1" showAll="0">
      <items count="22">
        <item x="0"/>
        <item x="3"/>
        <item x="2"/>
        <item x="13"/>
        <item x="20"/>
        <item x="14"/>
        <item x="19"/>
        <item x="4"/>
        <item x="6"/>
        <item x="11"/>
        <item x="9"/>
        <item x="16"/>
        <item x="17"/>
        <item x="5"/>
        <item x="12"/>
        <item x="7"/>
        <item x="10"/>
        <item x="18"/>
        <item x="8"/>
        <item x="15"/>
        <item x="1"/>
        <item t="default"/>
      </items>
    </pivotField>
  </pivotFields>
  <rowFields count="1">
    <field x="0"/>
  </rowFields>
  <rowItems count="22">
    <i>
      <x/>
    </i>
    <i>
      <x v="1"/>
    </i>
    <i>
      <x v="2"/>
    </i>
    <i>
      <x v="3"/>
    </i>
    <i>
      <x v="4"/>
    </i>
    <i>
      <x v="5"/>
    </i>
    <i>
      <x v="6"/>
    </i>
    <i>
      <x v="7"/>
    </i>
    <i>
      <x v="8"/>
    </i>
    <i>
      <x v="9"/>
    </i>
    <i>
      <x v="10"/>
    </i>
    <i>
      <x v="11"/>
    </i>
    <i>
      <x v="12"/>
    </i>
    <i>
      <x v="13"/>
    </i>
    <i>
      <x v="14"/>
    </i>
    <i>
      <x v="15"/>
    </i>
    <i>
      <x v="16"/>
    </i>
    <i>
      <x v="17"/>
    </i>
    <i>
      <x v="18"/>
    </i>
    <i>
      <x v="19"/>
    </i>
    <i>
      <x v="20"/>
    </i>
    <i t="grand">
      <x/>
    </i>
  </rowItems>
  <colItems count="1">
    <i/>
  </colItems>
  <dataFields count="1">
    <dataField name="Antal af Antal på måned"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runnersworld.com/news/a32388670/little-dog-front-yard-challenge/?fbclid=IwAR2iLrE5bdvJefUaGb-LbOBpU5qe2ab37CqTmcFLF_vajKG7FSnMfcFORH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85"/>
  <sheetViews>
    <sheetView tabSelected="1" zoomScale="70" zoomScaleNormal="70" workbookViewId="0">
      <pane ySplit="1" topLeftCell="A1111" activePane="bottomLeft" state="frozen"/>
      <selection pane="bottomLeft" activeCell="F1144" sqref="F1144"/>
    </sheetView>
  </sheetViews>
  <sheetFormatPr defaultColWidth="9" defaultRowHeight="14.4" x14ac:dyDescent="0.3"/>
  <cols>
    <col min="1" max="1" width="13.5546875" style="11" customWidth="1"/>
    <col min="2" max="2" width="39.5546875" style="11" customWidth="1"/>
    <col min="3" max="3" width="13.77734375" style="11" customWidth="1"/>
    <col min="4" max="4" width="15.44140625" style="11" customWidth="1"/>
    <col min="5" max="5" width="11.88671875" style="11" customWidth="1"/>
    <col min="6" max="6" width="9.44140625" style="11" bestFit="1" customWidth="1"/>
    <col min="7" max="7" width="10.21875" style="11" customWidth="1"/>
    <col min="8" max="8" width="6.44140625" style="11" customWidth="1"/>
    <col min="9" max="9" width="10.5546875" style="11" customWidth="1"/>
    <col min="10" max="10" width="14.21875" style="11" customWidth="1"/>
    <col min="11" max="11" width="3.88671875" style="14" customWidth="1"/>
    <col min="12" max="12" width="5.44140625" style="11" bestFit="1" customWidth="1"/>
    <col min="13" max="15" width="5.44140625" style="11" customWidth="1"/>
    <col min="16" max="17" width="9" style="11"/>
    <col min="18" max="18" width="6.77734375" style="28" customWidth="1"/>
    <col min="19" max="19" width="12.21875" style="28" customWidth="1"/>
    <col min="20" max="20" width="8.44140625" style="28" customWidth="1"/>
    <col min="21" max="22" width="9" style="28"/>
    <col min="23" max="24" width="9" style="5"/>
    <col min="25" max="16384" width="9" style="11"/>
  </cols>
  <sheetData>
    <row r="1" spans="1:26" ht="19.8" customHeight="1" x14ac:dyDescent="0.3">
      <c r="A1" s="44" t="s">
        <v>1161</v>
      </c>
      <c r="B1" s="72" t="s">
        <v>0</v>
      </c>
      <c r="C1" s="72" t="s">
        <v>554</v>
      </c>
      <c r="D1" s="72" t="s">
        <v>555</v>
      </c>
      <c r="E1" s="72" t="s">
        <v>1</v>
      </c>
      <c r="F1" s="44" t="s">
        <v>2</v>
      </c>
      <c r="G1" s="44" t="s">
        <v>15</v>
      </c>
      <c r="H1" s="72" t="s">
        <v>683</v>
      </c>
      <c r="I1" s="44" t="s">
        <v>744</v>
      </c>
      <c r="J1" s="44" t="s">
        <v>745</v>
      </c>
      <c r="K1" s="72" t="s">
        <v>1070</v>
      </c>
      <c r="L1" s="44" t="s">
        <v>424</v>
      </c>
      <c r="M1" s="44" t="s">
        <v>1354</v>
      </c>
      <c r="N1" s="44" t="s">
        <v>1494</v>
      </c>
      <c r="O1" s="44" t="s">
        <v>1436</v>
      </c>
      <c r="P1" s="73"/>
      <c r="Q1" s="74"/>
      <c r="R1" s="199" t="s">
        <v>471</v>
      </c>
      <c r="S1" s="199" t="s">
        <v>472</v>
      </c>
      <c r="T1" s="199" t="s">
        <v>458</v>
      </c>
      <c r="U1" s="199" t="s">
        <v>481</v>
      </c>
      <c r="V1" s="5" t="s">
        <v>1434</v>
      </c>
      <c r="W1" s="185" t="s">
        <v>1578</v>
      </c>
      <c r="X1" s="185" t="s">
        <v>1618</v>
      </c>
      <c r="Y1" s="12"/>
      <c r="Z1" s="16"/>
    </row>
    <row r="2" spans="1:26" x14ac:dyDescent="0.3">
      <c r="A2" s="99">
        <v>1</v>
      </c>
      <c r="B2" s="11" t="s">
        <v>180</v>
      </c>
      <c r="C2" t="s">
        <v>841</v>
      </c>
      <c r="D2" t="s">
        <v>715</v>
      </c>
      <c r="E2" s="259">
        <v>40321</v>
      </c>
      <c r="F2" s="176">
        <v>0.15215277777777778</v>
      </c>
      <c r="G2" s="57">
        <v>0.41666666666666669</v>
      </c>
      <c r="H2" s="32">
        <v>1</v>
      </c>
      <c r="I2" s="32">
        <v>2300</v>
      </c>
      <c r="J2" s="36" t="s">
        <v>1843</v>
      </c>
      <c r="K2" s="181" t="s">
        <v>1071</v>
      </c>
      <c r="L2" s="161">
        <v>1</v>
      </c>
      <c r="M2" s="161"/>
      <c r="N2" s="161"/>
      <c r="O2" s="161"/>
      <c r="P2" s="28" t="s">
        <v>1492</v>
      </c>
      <c r="Q2" s="42"/>
      <c r="R2" s="123">
        <v>23</v>
      </c>
      <c r="S2" s="123" t="s">
        <v>459</v>
      </c>
      <c r="T2" s="123">
        <v>2010</v>
      </c>
      <c r="U2" s="47" t="s">
        <v>475</v>
      </c>
      <c r="V2" s="5">
        <v>1</v>
      </c>
      <c r="W2" s="5">
        <v>1</v>
      </c>
      <c r="X2" s="5">
        <v>1</v>
      </c>
      <c r="Y2" s="12"/>
      <c r="Z2" s="16"/>
    </row>
    <row r="3" spans="1:26" x14ac:dyDescent="0.3">
      <c r="A3" s="13">
        <v>2</v>
      </c>
      <c r="B3" s="11" t="s">
        <v>179</v>
      </c>
      <c r="C3" t="s">
        <v>841</v>
      </c>
      <c r="D3" t="s">
        <v>715</v>
      </c>
      <c r="E3" s="259">
        <v>41413</v>
      </c>
      <c r="F3" s="58">
        <v>0.16565972222222222</v>
      </c>
      <c r="G3" s="59">
        <v>0.41666666666666669</v>
      </c>
      <c r="H3" s="13">
        <v>1</v>
      </c>
      <c r="I3" s="13">
        <v>2300</v>
      </c>
      <c r="J3" s="36" t="s">
        <v>1843</v>
      </c>
      <c r="K3" s="9"/>
      <c r="L3" s="123">
        <v>2</v>
      </c>
      <c r="M3" s="123"/>
      <c r="N3" s="123"/>
      <c r="O3" s="123"/>
      <c r="P3" s="15"/>
      <c r="Q3" s="42"/>
      <c r="R3" s="123">
        <v>19</v>
      </c>
      <c r="S3" s="123" t="s">
        <v>459</v>
      </c>
      <c r="T3" s="123">
        <v>2013</v>
      </c>
      <c r="U3" s="47" t="s">
        <v>475</v>
      </c>
      <c r="V3" s="5">
        <v>1</v>
      </c>
      <c r="W3" s="5">
        <v>1</v>
      </c>
      <c r="X3" s="5">
        <v>1</v>
      </c>
      <c r="Y3" s="12"/>
      <c r="Z3" s="16"/>
    </row>
    <row r="4" spans="1:26" x14ac:dyDescent="0.3">
      <c r="A4" s="99">
        <v>3</v>
      </c>
      <c r="B4" s="11" t="s">
        <v>5</v>
      </c>
      <c r="C4" s="11" t="s">
        <v>6</v>
      </c>
      <c r="E4" s="259">
        <v>41742</v>
      </c>
      <c r="F4" s="175">
        <v>0.144375</v>
      </c>
      <c r="G4" s="59">
        <v>0.41666666666666669</v>
      </c>
      <c r="H4" s="13">
        <v>1</v>
      </c>
      <c r="I4" s="13"/>
      <c r="J4" s="208" t="s">
        <v>2186</v>
      </c>
      <c r="L4" s="123"/>
      <c r="M4" s="123">
        <v>1</v>
      </c>
      <c r="N4" s="123"/>
      <c r="O4" s="123"/>
      <c r="P4" s="28" t="s">
        <v>1492</v>
      </c>
      <c r="Q4" s="37"/>
      <c r="R4" s="123">
        <v>13</v>
      </c>
      <c r="S4" s="123" t="s">
        <v>469</v>
      </c>
      <c r="T4" s="123">
        <v>2014</v>
      </c>
      <c r="U4" s="47" t="s">
        <v>475</v>
      </c>
      <c r="V4" s="5">
        <v>1</v>
      </c>
      <c r="W4" s="5">
        <v>1</v>
      </c>
      <c r="X4" s="5">
        <v>1</v>
      </c>
      <c r="Y4" s="12"/>
      <c r="Z4" s="16"/>
    </row>
    <row r="5" spans="1:26" x14ac:dyDescent="0.3">
      <c r="A5" s="99">
        <v>4</v>
      </c>
      <c r="B5" s="11" t="s">
        <v>178</v>
      </c>
      <c r="C5" t="s">
        <v>841</v>
      </c>
      <c r="D5" t="s">
        <v>715</v>
      </c>
      <c r="E5" s="259">
        <v>41777</v>
      </c>
      <c r="F5" s="58">
        <v>0.16553240740740741</v>
      </c>
      <c r="G5" s="59">
        <v>0.41666666666666669</v>
      </c>
      <c r="H5" s="13">
        <v>1</v>
      </c>
      <c r="I5" s="13">
        <v>2300</v>
      </c>
      <c r="J5" s="36" t="s">
        <v>1843</v>
      </c>
      <c r="K5" s="9"/>
      <c r="L5" s="123">
        <v>3</v>
      </c>
      <c r="M5" s="123"/>
      <c r="N5" s="123"/>
      <c r="O5" s="123"/>
      <c r="P5" s="15"/>
      <c r="Q5" s="37"/>
      <c r="R5" s="123">
        <v>18</v>
      </c>
      <c r="S5" s="123" t="s">
        <v>459</v>
      </c>
      <c r="T5" s="123">
        <v>2014</v>
      </c>
      <c r="U5" s="47" t="s">
        <v>475</v>
      </c>
      <c r="V5" s="5">
        <v>1</v>
      </c>
      <c r="W5" s="5">
        <v>1</v>
      </c>
      <c r="X5" s="5">
        <v>1</v>
      </c>
      <c r="Y5" s="12"/>
      <c r="Z5" s="16"/>
    </row>
    <row r="6" spans="1:26" x14ac:dyDescent="0.3">
      <c r="A6" s="99">
        <v>5</v>
      </c>
      <c r="B6" t="s">
        <v>627</v>
      </c>
      <c r="C6" s="11" t="s">
        <v>107</v>
      </c>
      <c r="D6" t="s">
        <v>628</v>
      </c>
      <c r="E6" s="259">
        <v>41861</v>
      </c>
      <c r="F6" s="61">
        <v>0.17986111111111111</v>
      </c>
      <c r="G6" s="59">
        <v>0.41666666666666669</v>
      </c>
      <c r="H6" s="13">
        <v>6</v>
      </c>
      <c r="I6" s="13">
        <v>3250</v>
      </c>
      <c r="J6" s="1" t="s">
        <v>746</v>
      </c>
      <c r="K6" s="9" t="s">
        <v>1072</v>
      </c>
      <c r="L6" s="123"/>
      <c r="M6" s="123"/>
      <c r="N6" s="123"/>
      <c r="O6" s="123"/>
      <c r="P6" s="15"/>
      <c r="Q6" s="37"/>
      <c r="R6" s="123">
        <v>10</v>
      </c>
      <c r="S6" s="123" t="s">
        <v>460</v>
      </c>
      <c r="T6" s="123">
        <v>2014</v>
      </c>
      <c r="U6" s="47" t="s">
        <v>475</v>
      </c>
      <c r="V6" s="5">
        <v>1</v>
      </c>
      <c r="W6" s="5">
        <v>1</v>
      </c>
      <c r="X6" s="5">
        <v>1</v>
      </c>
      <c r="Y6" s="12"/>
      <c r="Z6" s="16"/>
    </row>
    <row r="7" spans="1:26" x14ac:dyDescent="0.3">
      <c r="A7" s="99">
        <v>6</v>
      </c>
      <c r="B7" s="11" t="s">
        <v>4</v>
      </c>
      <c r="C7" s="11" t="s">
        <v>7</v>
      </c>
      <c r="D7" t="s">
        <v>747</v>
      </c>
      <c r="E7" s="259">
        <v>41895</v>
      </c>
      <c r="F7" s="61">
        <v>0.17104166666666668</v>
      </c>
      <c r="G7" s="59">
        <v>0.41666666666666669</v>
      </c>
      <c r="H7" s="13">
        <v>6</v>
      </c>
      <c r="I7" s="13">
        <v>4930</v>
      </c>
      <c r="J7" s="1" t="s">
        <v>748</v>
      </c>
      <c r="K7" s="9" t="s">
        <v>1073</v>
      </c>
      <c r="L7" s="123"/>
      <c r="M7" s="123"/>
      <c r="N7" s="123"/>
      <c r="O7" s="123"/>
      <c r="P7" s="15"/>
      <c r="Q7" s="37"/>
      <c r="R7" s="123">
        <v>13</v>
      </c>
      <c r="S7" s="123" t="s">
        <v>462</v>
      </c>
      <c r="T7" s="123">
        <v>2014</v>
      </c>
      <c r="U7" s="47" t="s">
        <v>474</v>
      </c>
      <c r="V7" s="5">
        <v>1</v>
      </c>
      <c r="Y7" s="12"/>
      <c r="Z7" s="16"/>
    </row>
    <row r="8" spans="1:26" x14ac:dyDescent="0.3">
      <c r="A8" s="99">
        <v>7</v>
      </c>
      <c r="B8" s="11" t="s">
        <v>85</v>
      </c>
      <c r="C8" s="11" t="s">
        <v>8</v>
      </c>
      <c r="D8" t="s">
        <v>572</v>
      </c>
      <c r="E8" s="259">
        <v>41902</v>
      </c>
      <c r="F8" s="61">
        <v>0.17303240740740741</v>
      </c>
      <c r="G8" s="59">
        <v>0.41666666666666669</v>
      </c>
      <c r="H8" s="13">
        <v>5</v>
      </c>
      <c r="I8" s="13">
        <v>4682</v>
      </c>
      <c r="J8" s="1" t="s">
        <v>749</v>
      </c>
      <c r="K8" s="9" t="s">
        <v>1074</v>
      </c>
      <c r="L8" s="123"/>
      <c r="M8" s="123"/>
      <c r="N8" s="123"/>
      <c r="O8" s="123"/>
      <c r="P8" s="15"/>
      <c r="Q8" s="37"/>
      <c r="R8" s="123">
        <v>20</v>
      </c>
      <c r="S8" s="123" t="s">
        <v>462</v>
      </c>
      <c r="T8" s="123">
        <v>2014</v>
      </c>
      <c r="U8" s="47" t="s">
        <v>474</v>
      </c>
      <c r="V8" s="5">
        <v>1</v>
      </c>
      <c r="Y8" s="12"/>
      <c r="Z8" s="16"/>
    </row>
    <row r="9" spans="1:26" x14ac:dyDescent="0.3">
      <c r="A9" s="99">
        <v>8</v>
      </c>
      <c r="B9" s="11" t="s">
        <v>9</v>
      </c>
      <c r="C9" s="11" t="s">
        <v>10</v>
      </c>
      <c r="D9" t="s">
        <v>775</v>
      </c>
      <c r="E9" s="259">
        <v>41910</v>
      </c>
      <c r="F9" s="58">
        <v>0.16172453703703704</v>
      </c>
      <c r="G9" s="59">
        <v>0.41666666666666669</v>
      </c>
      <c r="H9" s="13">
        <v>2</v>
      </c>
      <c r="I9" s="13">
        <v>5200</v>
      </c>
      <c r="J9" s="1" t="s">
        <v>10</v>
      </c>
      <c r="K9" s="9" t="s">
        <v>1075</v>
      </c>
      <c r="L9" s="123">
        <v>4</v>
      </c>
      <c r="M9" s="123"/>
      <c r="N9" s="123"/>
      <c r="O9" s="123"/>
      <c r="P9" s="15"/>
      <c r="Q9" s="37"/>
      <c r="R9" s="123">
        <v>28</v>
      </c>
      <c r="S9" s="123" t="s">
        <v>462</v>
      </c>
      <c r="T9" s="123">
        <v>2014</v>
      </c>
      <c r="U9" s="47" t="s">
        <v>475</v>
      </c>
      <c r="V9" s="5">
        <v>1</v>
      </c>
      <c r="W9" s="5">
        <v>3</v>
      </c>
      <c r="X9" s="5">
        <v>3</v>
      </c>
      <c r="Y9" s="12"/>
      <c r="Z9" s="16"/>
    </row>
    <row r="10" spans="1:26" x14ac:dyDescent="0.3">
      <c r="A10" s="99">
        <v>9</v>
      </c>
      <c r="B10" s="11" t="s">
        <v>327</v>
      </c>
      <c r="C10" s="11" t="s">
        <v>72</v>
      </c>
      <c r="D10" t="s">
        <v>668</v>
      </c>
      <c r="E10" s="259">
        <v>41924</v>
      </c>
      <c r="F10" s="58">
        <v>0.1628009259259259</v>
      </c>
      <c r="G10" s="59">
        <v>0.41666666666666669</v>
      </c>
      <c r="H10" s="13">
        <v>4</v>
      </c>
      <c r="I10" s="13">
        <v>2670</v>
      </c>
      <c r="J10" s="1" t="s">
        <v>326</v>
      </c>
      <c r="K10" s="9" t="s">
        <v>1076</v>
      </c>
      <c r="L10" s="123">
        <v>5</v>
      </c>
      <c r="M10" s="123"/>
      <c r="N10" s="123"/>
      <c r="O10" s="123"/>
      <c r="P10" s="15"/>
      <c r="Q10" s="37"/>
      <c r="R10" s="123">
        <v>12</v>
      </c>
      <c r="S10" s="123" t="s">
        <v>463</v>
      </c>
      <c r="T10" s="123">
        <v>2014</v>
      </c>
      <c r="U10" s="47" t="s">
        <v>475</v>
      </c>
      <c r="V10" s="5">
        <v>1</v>
      </c>
      <c r="Y10" s="12"/>
      <c r="Z10" s="16"/>
    </row>
    <row r="11" spans="1:26" x14ac:dyDescent="0.3">
      <c r="A11" s="99">
        <v>10</v>
      </c>
      <c r="B11" s="11" t="s">
        <v>18</v>
      </c>
      <c r="C11" s="11" t="s">
        <v>11</v>
      </c>
      <c r="D11" t="s">
        <v>556</v>
      </c>
      <c r="E11" s="259">
        <v>41927</v>
      </c>
      <c r="F11" s="61">
        <v>0.16839120370370372</v>
      </c>
      <c r="G11" s="59">
        <v>0.16666666666666666</v>
      </c>
      <c r="H11" s="13">
        <v>6</v>
      </c>
      <c r="I11" s="13">
        <v>4180</v>
      </c>
      <c r="J11" s="1" t="s">
        <v>11</v>
      </c>
      <c r="K11" s="9" t="s">
        <v>1077</v>
      </c>
      <c r="L11" s="123"/>
      <c r="M11" s="123"/>
      <c r="N11" s="123"/>
      <c r="O11" s="123"/>
      <c r="P11" s="15" t="s">
        <v>12</v>
      </c>
      <c r="Q11" s="37"/>
      <c r="R11" s="123">
        <v>15</v>
      </c>
      <c r="S11" s="123" t="s">
        <v>463</v>
      </c>
      <c r="T11" s="123">
        <v>2014</v>
      </c>
      <c r="U11" s="47" t="s">
        <v>478</v>
      </c>
      <c r="V11" s="5"/>
      <c r="Y11" s="12"/>
      <c r="Z11" s="16"/>
    </row>
    <row r="12" spans="1:26" x14ac:dyDescent="0.3">
      <c r="A12" s="99">
        <v>11</v>
      </c>
      <c r="B12" s="11" t="s">
        <v>79</v>
      </c>
      <c r="C12" s="11" t="s">
        <v>13</v>
      </c>
      <c r="D12" t="s">
        <v>558</v>
      </c>
      <c r="E12" s="259">
        <v>41931</v>
      </c>
      <c r="F12" s="61">
        <v>0.17740740740740743</v>
      </c>
      <c r="G12" s="59">
        <v>0.375</v>
      </c>
      <c r="H12" s="13">
        <v>8</v>
      </c>
      <c r="I12" s="13">
        <v>4760</v>
      </c>
      <c r="J12" s="1" t="s">
        <v>13</v>
      </c>
      <c r="K12" s="9" t="s">
        <v>1078</v>
      </c>
      <c r="L12" s="123"/>
      <c r="M12" s="123"/>
      <c r="N12" s="123"/>
      <c r="O12" s="123"/>
      <c r="P12" s="15"/>
      <c r="Q12" s="37"/>
      <c r="R12" s="123">
        <v>19</v>
      </c>
      <c r="S12" s="123" t="s">
        <v>463</v>
      </c>
      <c r="T12" s="123">
        <v>2014</v>
      </c>
      <c r="U12" s="47" t="s">
        <v>475</v>
      </c>
      <c r="V12" s="5">
        <v>2</v>
      </c>
      <c r="W12" s="5">
        <v>2</v>
      </c>
      <c r="X12" s="5">
        <v>3</v>
      </c>
      <c r="Y12" s="12"/>
      <c r="Z12" s="16"/>
    </row>
    <row r="13" spans="1:26" x14ac:dyDescent="0.3">
      <c r="A13" s="99">
        <v>12</v>
      </c>
      <c r="B13" s="11" t="s">
        <v>80</v>
      </c>
      <c r="C13" s="11" t="s">
        <v>13</v>
      </c>
      <c r="D13" t="s">
        <v>558</v>
      </c>
      <c r="E13" s="259">
        <v>41959</v>
      </c>
      <c r="F13" s="58">
        <v>0.1645486111111111</v>
      </c>
      <c r="G13" s="59">
        <v>0.375</v>
      </c>
      <c r="H13" s="13">
        <v>8</v>
      </c>
      <c r="I13" s="13">
        <v>4760</v>
      </c>
      <c r="J13" s="1" t="s">
        <v>13</v>
      </c>
      <c r="K13" s="9"/>
      <c r="L13" s="123">
        <v>6</v>
      </c>
      <c r="M13" s="123"/>
      <c r="N13" s="123"/>
      <c r="O13" s="123"/>
      <c r="P13" s="15"/>
      <c r="Q13" s="37"/>
      <c r="R13" s="123">
        <v>16</v>
      </c>
      <c r="S13" s="123" t="s">
        <v>464</v>
      </c>
      <c r="T13" s="123">
        <v>2014</v>
      </c>
      <c r="U13" s="47" t="s">
        <v>475</v>
      </c>
      <c r="V13" s="5">
        <v>1</v>
      </c>
      <c r="W13" s="5">
        <v>1</v>
      </c>
      <c r="Y13" s="12"/>
      <c r="Z13" s="16"/>
    </row>
    <row r="14" spans="1:26" x14ac:dyDescent="0.3">
      <c r="A14" s="99">
        <v>13</v>
      </c>
      <c r="B14" s="11" t="s">
        <v>14</v>
      </c>
      <c r="C14" s="11" t="s">
        <v>11</v>
      </c>
      <c r="D14" t="s">
        <v>556</v>
      </c>
      <c r="E14" s="259">
        <v>41969</v>
      </c>
      <c r="F14" s="61">
        <v>0.16903935185185184</v>
      </c>
      <c r="G14" s="59">
        <v>0.75</v>
      </c>
      <c r="H14" s="13">
        <v>6</v>
      </c>
      <c r="I14" s="13">
        <v>4180</v>
      </c>
      <c r="J14" s="1" t="s">
        <v>11</v>
      </c>
      <c r="K14" s="9"/>
      <c r="L14" s="123"/>
      <c r="M14" s="123"/>
      <c r="N14" s="123"/>
      <c r="O14" s="123"/>
      <c r="P14" s="15" t="s">
        <v>12</v>
      </c>
      <c r="Q14" s="37"/>
      <c r="R14" s="123">
        <v>26</v>
      </c>
      <c r="S14" s="123" t="s">
        <v>464</v>
      </c>
      <c r="T14" s="123">
        <v>2014</v>
      </c>
      <c r="U14" s="47" t="s">
        <v>478</v>
      </c>
      <c r="V14" s="5">
        <v>1</v>
      </c>
      <c r="X14" s="5">
        <v>2</v>
      </c>
      <c r="Y14" s="12"/>
      <c r="Z14" s="16"/>
    </row>
    <row r="15" spans="1:26" x14ac:dyDescent="0.3">
      <c r="A15" s="99">
        <v>14</v>
      </c>
      <c r="B15" s="11" t="s">
        <v>16</v>
      </c>
      <c r="C15" s="11" t="s">
        <v>17</v>
      </c>
      <c r="D15" t="s">
        <v>557</v>
      </c>
      <c r="E15" s="259">
        <v>41978</v>
      </c>
      <c r="F15" s="58">
        <v>0.16490740740740742</v>
      </c>
      <c r="G15" s="59">
        <v>0.35416666666666669</v>
      </c>
      <c r="H15" s="13">
        <v>6</v>
      </c>
      <c r="I15" s="13">
        <v>4700</v>
      </c>
      <c r="J15" s="1" t="s">
        <v>17</v>
      </c>
      <c r="K15" s="9" t="s">
        <v>1079</v>
      </c>
      <c r="L15" s="123">
        <v>7</v>
      </c>
      <c r="M15" s="123"/>
      <c r="N15" s="123"/>
      <c r="O15" s="123"/>
      <c r="P15" s="15" t="s">
        <v>12</v>
      </c>
      <c r="Q15" s="37"/>
      <c r="R15" s="123">
        <v>5</v>
      </c>
      <c r="S15" s="123" t="s">
        <v>465</v>
      </c>
      <c r="T15" s="123">
        <v>2014</v>
      </c>
      <c r="U15" s="47" t="s">
        <v>477</v>
      </c>
      <c r="V15" s="5">
        <v>1</v>
      </c>
      <c r="Y15" s="12"/>
      <c r="Z15" s="16"/>
    </row>
    <row r="16" spans="1:26" x14ac:dyDescent="0.3">
      <c r="A16" s="99">
        <v>15</v>
      </c>
      <c r="B16" s="11" t="s">
        <v>19</v>
      </c>
      <c r="C16" s="11" t="s">
        <v>11</v>
      </c>
      <c r="D16" t="s">
        <v>556</v>
      </c>
      <c r="E16" s="259">
        <v>41984</v>
      </c>
      <c r="F16" s="58">
        <v>0.16645833333333335</v>
      </c>
      <c r="G16" s="59">
        <v>0.6875</v>
      </c>
      <c r="H16" s="13">
        <v>6</v>
      </c>
      <c r="I16" s="13">
        <v>4180</v>
      </c>
      <c r="J16" s="1" t="s">
        <v>11</v>
      </c>
      <c r="K16" s="9"/>
      <c r="L16" s="123">
        <v>8</v>
      </c>
      <c r="M16" s="123"/>
      <c r="N16" s="123"/>
      <c r="O16" s="123"/>
      <c r="P16" s="15"/>
      <c r="Q16" s="37"/>
      <c r="R16" s="123">
        <v>11</v>
      </c>
      <c r="S16" s="123" t="s">
        <v>465</v>
      </c>
      <c r="T16" s="123">
        <v>2014</v>
      </c>
      <c r="U16" s="47" t="s">
        <v>476</v>
      </c>
      <c r="V16" s="5">
        <v>1</v>
      </c>
      <c r="Y16" s="12"/>
      <c r="Z16" s="16"/>
    </row>
    <row r="17" spans="1:26" x14ac:dyDescent="0.3">
      <c r="A17" s="99">
        <v>16</v>
      </c>
      <c r="B17" s="11" t="s">
        <v>20</v>
      </c>
      <c r="C17" s="11" t="s">
        <v>17</v>
      </c>
      <c r="D17" t="s">
        <v>557</v>
      </c>
      <c r="E17" s="259">
        <v>41988</v>
      </c>
      <c r="F17" s="58">
        <v>0.16243055555555555</v>
      </c>
      <c r="G17" s="59">
        <v>0.35416666666666669</v>
      </c>
      <c r="H17" s="13">
        <v>6</v>
      </c>
      <c r="I17" s="13">
        <v>4700</v>
      </c>
      <c r="J17" s="1" t="s">
        <v>17</v>
      </c>
      <c r="K17" s="9"/>
      <c r="L17" s="123">
        <v>9</v>
      </c>
      <c r="M17" s="123"/>
      <c r="N17" s="123"/>
      <c r="O17" s="123"/>
      <c r="P17" s="15"/>
      <c r="Q17" s="37"/>
      <c r="R17" s="123">
        <v>15</v>
      </c>
      <c r="S17" s="123" t="s">
        <v>465</v>
      </c>
      <c r="T17" s="123">
        <v>2014</v>
      </c>
      <c r="U17" s="47" t="s">
        <v>480</v>
      </c>
      <c r="V17" s="5"/>
      <c r="Y17" s="12"/>
      <c r="Z17" s="16"/>
    </row>
    <row r="18" spans="1:26" x14ac:dyDescent="0.3">
      <c r="A18" s="99">
        <v>17</v>
      </c>
      <c r="B18" s="11" t="s">
        <v>21</v>
      </c>
      <c r="C18" s="11" t="s">
        <v>22</v>
      </c>
      <c r="D18" t="s">
        <v>571</v>
      </c>
      <c r="E18" s="259">
        <v>41991</v>
      </c>
      <c r="F18" s="61">
        <v>0.17594907407407409</v>
      </c>
      <c r="G18" s="59">
        <v>0.35416666666666669</v>
      </c>
      <c r="H18" s="13">
        <v>4</v>
      </c>
      <c r="I18" s="13">
        <v>4733</v>
      </c>
      <c r="J18" s="1" t="s">
        <v>17</v>
      </c>
      <c r="K18" s="9"/>
      <c r="L18" s="123"/>
      <c r="M18" s="123"/>
      <c r="N18" s="123"/>
      <c r="O18" s="123"/>
      <c r="P18" s="15"/>
      <c r="Q18" s="37"/>
      <c r="R18" s="123">
        <v>18</v>
      </c>
      <c r="S18" s="123" t="s">
        <v>465</v>
      </c>
      <c r="T18" s="123">
        <v>2014</v>
      </c>
      <c r="U18" s="47" t="s">
        <v>476</v>
      </c>
      <c r="V18" s="5"/>
      <c r="Y18" s="12"/>
      <c r="Z18" s="16"/>
    </row>
    <row r="19" spans="1:26" x14ac:dyDescent="0.3">
      <c r="A19" s="99">
        <v>18</v>
      </c>
      <c r="B19" s="11" t="s">
        <v>320</v>
      </c>
      <c r="C19" s="11" t="s">
        <v>17</v>
      </c>
      <c r="D19" t="s">
        <v>557</v>
      </c>
      <c r="E19" s="259">
        <v>41993</v>
      </c>
      <c r="F19" s="58">
        <v>0.16067129629629631</v>
      </c>
      <c r="G19" s="59">
        <v>0.35416666666666669</v>
      </c>
      <c r="H19" s="13">
        <v>6</v>
      </c>
      <c r="I19" s="13">
        <v>4700</v>
      </c>
      <c r="J19" s="1" t="s">
        <v>17</v>
      </c>
      <c r="K19" s="9"/>
      <c r="L19" s="123">
        <v>10</v>
      </c>
      <c r="M19" s="123"/>
      <c r="N19" s="123"/>
      <c r="O19" s="123"/>
      <c r="P19" s="15"/>
      <c r="Q19" s="37"/>
      <c r="R19" s="123">
        <v>20</v>
      </c>
      <c r="S19" s="123" t="s">
        <v>465</v>
      </c>
      <c r="T19" s="123">
        <v>2014</v>
      </c>
      <c r="U19" s="47" t="s">
        <v>474</v>
      </c>
      <c r="V19" s="5">
        <v>3</v>
      </c>
      <c r="Y19" s="12"/>
      <c r="Z19" s="16"/>
    </row>
    <row r="20" spans="1:26" x14ac:dyDescent="0.3">
      <c r="A20" s="99">
        <v>19</v>
      </c>
      <c r="B20" s="11" t="s">
        <v>23</v>
      </c>
      <c r="C20" s="11" t="s">
        <v>24</v>
      </c>
      <c r="D20" t="s">
        <v>580</v>
      </c>
      <c r="E20" s="259">
        <v>41996</v>
      </c>
      <c r="F20" s="61">
        <v>0.17650462962962962</v>
      </c>
      <c r="G20" s="59">
        <v>0.35416666666666669</v>
      </c>
      <c r="H20" s="13">
        <v>7</v>
      </c>
      <c r="I20" s="13">
        <v>2942</v>
      </c>
      <c r="J20" s="1" t="s">
        <v>750</v>
      </c>
      <c r="K20" s="9" t="s">
        <v>1080</v>
      </c>
      <c r="L20" s="123"/>
      <c r="M20" s="123"/>
      <c r="N20" s="123"/>
      <c r="O20" s="123"/>
      <c r="P20" s="15"/>
      <c r="Q20" s="37"/>
      <c r="R20" s="123">
        <v>23</v>
      </c>
      <c r="S20" s="123" t="s">
        <v>465</v>
      </c>
      <c r="T20" s="123">
        <v>2014</v>
      </c>
      <c r="U20" s="47" t="s">
        <v>479</v>
      </c>
      <c r="V20" s="5"/>
      <c r="Y20" s="12"/>
      <c r="Z20" s="16"/>
    </row>
    <row r="21" spans="1:26" x14ac:dyDescent="0.3">
      <c r="A21" s="99">
        <v>20</v>
      </c>
      <c r="B21" s="11" t="s">
        <v>14</v>
      </c>
      <c r="C21" s="11" t="s">
        <v>11</v>
      </c>
      <c r="D21" t="s">
        <v>556</v>
      </c>
      <c r="E21" s="259">
        <v>41998</v>
      </c>
      <c r="F21" s="58">
        <v>0.16086805555555556</v>
      </c>
      <c r="G21" s="59">
        <v>0.41666666666666669</v>
      </c>
      <c r="H21" s="1">
        <v>6</v>
      </c>
      <c r="I21" s="1">
        <v>4180</v>
      </c>
      <c r="J21" s="1" t="s">
        <v>11</v>
      </c>
      <c r="K21" s="9"/>
      <c r="L21" s="123">
        <v>11</v>
      </c>
      <c r="M21" s="123"/>
      <c r="N21" s="123"/>
      <c r="O21" s="123"/>
      <c r="P21" s="15"/>
      <c r="Q21" s="37"/>
      <c r="R21" s="123">
        <v>25</v>
      </c>
      <c r="S21" s="123" t="s">
        <v>465</v>
      </c>
      <c r="T21" s="123">
        <v>2014</v>
      </c>
      <c r="U21" s="47" t="s">
        <v>476</v>
      </c>
      <c r="V21" s="5">
        <v>2</v>
      </c>
      <c r="Y21" s="12"/>
      <c r="Z21" s="16"/>
    </row>
    <row r="22" spans="1:26" x14ac:dyDescent="0.3">
      <c r="A22" s="99">
        <v>21</v>
      </c>
      <c r="B22" s="11" t="s">
        <v>21</v>
      </c>
      <c r="C22" s="11" t="s">
        <v>22</v>
      </c>
      <c r="D22" t="s">
        <v>571</v>
      </c>
      <c r="E22" s="259">
        <v>42004</v>
      </c>
      <c r="F22" s="61">
        <v>0.17986111111111111</v>
      </c>
      <c r="G22" s="59">
        <v>0.375</v>
      </c>
      <c r="H22" s="13">
        <v>4</v>
      </c>
      <c r="I22" s="13">
        <v>4733</v>
      </c>
      <c r="J22" s="1" t="s">
        <v>17</v>
      </c>
      <c r="K22" s="9"/>
      <c r="L22" s="123"/>
      <c r="M22" s="123"/>
      <c r="N22" s="123"/>
      <c r="O22" s="123"/>
      <c r="P22" s="15"/>
      <c r="Q22" s="42"/>
      <c r="R22" s="123">
        <v>31</v>
      </c>
      <c r="S22" s="123" t="s">
        <v>465</v>
      </c>
      <c r="T22" s="123">
        <v>2014</v>
      </c>
      <c r="U22" s="47" t="s">
        <v>478</v>
      </c>
      <c r="V22" s="5"/>
      <c r="X22" s="5">
        <v>8</v>
      </c>
      <c r="Y22" s="12"/>
      <c r="Z22" s="16"/>
    </row>
    <row r="23" spans="1:26" x14ac:dyDescent="0.3">
      <c r="A23" s="13">
        <v>22</v>
      </c>
      <c r="B23" s="11" t="s">
        <v>21</v>
      </c>
      <c r="C23" s="11" t="s">
        <v>22</v>
      </c>
      <c r="D23" t="s">
        <v>571</v>
      </c>
      <c r="E23" s="259">
        <v>42008</v>
      </c>
      <c r="F23" s="61">
        <v>0.17305555555555555</v>
      </c>
      <c r="G23" s="59">
        <v>0.35416666666666669</v>
      </c>
      <c r="H23" s="13">
        <v>4</v>
      </c>
      <c r="I23" s="13">
        <v>4733</v>
      </c>
      <c r="J23" s="1" t="s">
        <v>17</v>
      </c>
      <c r="K23" s="9"/>
      <c r="L23" s="123"/>
      <c r="M23" s="123"/>
      <c r="N23" s="123"/>
      <c r="O23" s="123"/>
      <c r="P23" s="15"/>
      <c r="Q23" s="37"/>
      <c r="R23" s="123">
        <v>4</v>
      </c>
      <c r="S23" s="123" t="s">
        <v>466</v>
      </c>
      <c r="T23" s="123">
        <v>2015</v>
      </c>
      <c r="U23" s="47" t="s">
        <v>475</v>
      </c>
      <c r="V23" s="5">
        <v>2</v>
      </c>
      <c r="Y23" s="12"/>
      <c r="Z23" s="16"/>
    </row>
    <row r="24" spans="1:26" x14ac:dyDescent="0.3">
      <c r="A24" s="13">
        <v>23</v>
      </c>
      <c r="B24" s="11" t="s">
        <v>25</v>
      </c>
      <c r="C24" s="11" t="s">
        <v>24</v>
      </c>
      <c r="D24" t="s">
        <v>580</v>
      </c>
      <c r="E24" s="259">
        <v>42010</v>
      </c>
      <c r="F24" s="61">
        <v>0.16979166666666667</v>
      </c>
      <c r="G24" s="59">
        <v>0.35416666666666669</v>
      </c>
      <c r="H24" s="13">
        <v>7</v>
      </c>
      <c r="I24" s="13">
        <v>2942</v>
      </c>
      <c r="J24" s="1" t="s">
        <v>750</v>
      </c>
      <c r="K24" s="9"/>
      <c r="L24" s="123"/>
      <c r="M24" s="123"/>
      <c r="N24" s="123"/>
      <c r="O24" s="123"/>
      <c r="P24" s="15"/>
      <c r="Q24" s="37"/>
      <c r="R24" s="123">
        <v>6</v>
      </c>
      <c r="S24" s="123" t="s">
        <v>466</v>
      </c>
      <c r="T24" s="123">
        <v>2015</v>
      </c>
      <c r="U24" s="47" t="s">
        <v>479</v>
      </c>
      <c r="V24" s="5"/>
      <c r="Y24" s="12"/>
      <c r="Z24" s="16"/>
    </row>
    <row r="25" spans="1:26" x14ac:dyDescent="0.3">
      <c r="A25" s="13">
        <v>24</v>
      </c>
      <c r="B25" s="11" t="s">
        <v>86</v>
      </c>
      <c r="C25" s="11" t="s">
        <v>8</v>
      </c>
      <c r="D25" t="s">
        <v>572</v>
      </c>
      <c r="E25" s="259">
        <v>42012</v>
      </c>
      <c r="F25" s="61">
        <v>0.17280092592592591</v>
      </c>
      <c r="G25" s="59">
        <v>0.625</v>
      </c>
      <c r="H25" s="13">
        <v>5</v>
      </c>
      <c r="I25" s="13">
        <v>4682</v>
      </c>
      <c r="J25" s="1" t="s">
        <v>749</v>
      </c>
      <c r="K25" s="9"/>
      <c r="L25" s="123"/>
      <c r="M25" s="123"/>
      <c r="N25" s="123"/>
      <c r="O25" s="123"/>
      <c r="P25" s="15"/>
      <c r="Q25" s="37"/>
      <c r="R25" s="123">
        <v>8</v>
      </c>
      <c r="S25" s="123" t="s">
        <v>466</v>
      </c>
      <c r="T25" s="123">
        <v>2015</v>
      </c>
      <c r="U25" s="47" t="s">
        <v>476</v>
      </c>
      <c r="V25" s="5"/>
      <c r="Y25" s="12"/>
      <c r="Z25" s="16"/>
    </row>
    <row r="26" spans="1:26" x14ac:dyDescent="0.3">
      <c r="A26" s="13">
        <v>25</v>
      </c>
      <c r="B26" s="11" t="s">
        <v>21</v>
      </c>
      <c r="C26" s="11" t="s">
        <v>22</v>
      </c>
      <c r="D26" t="s">
        <v>571</v>
      </c>
      <c r="E26" s="260">
        <v>42014</v>
      </c>
      <c r="F26" s="61">
        <v>0.17469907407407406</v>
      </c>
      <c r="G26" s="59">
        <v>0.35416666666666669</v>
      </c>
      <c r="H26" s="13">
        <v>4</v>
      </c>
      <c r="I26" s="13">
        <v>4733</v>
      </c>
      <c r="J26" s="1" t="s">
        <v>17</v>
      </c>
      <c r="K26" s="9"/>
      <c r="L26" s="123"/>
      <c r="M26" s="123"/>
      <c r="N26" s="123"/>
      <c r="O26" s="123"/>
      <c r="P26" s="15"/>
      <c r="Q26" s="37"/>
      <c r="R26" s="123">
        <v>10</v>
      </c>
      <c r="S26" s="123" t="s">
        <v>466</v>
      </c>
      <c r="T26" s="123">
        <v>2015</v>
      </c>
      <c r="U26" s="47" t="s">
        <v>474</v>
      </c>
      <c r="V26" s="5"/>
      <c r="Y26" s="12"/>
      <c r="Z26" s="16"/>
    </row>
    <row r="27" spans="1:26" x14ac:dyDescent="0.3">
      <c r="A27" s="13">
        <v>26</v>
      </c>
      <c r="B27" t="s">
        <v>1762</v>
      </c>
      <c r="C27" s="11" t="s">
        <v>26</v>
      </c>
      <c r="D27" t="s">
        <v>626</v>
      </c>
      <c r="E27" s="260">
        <v>42015</v>
      </c>
      <c r="F27" s="61">
        <v>0.17905092592592595</v>
      </c>
      <c r="G27" s="59">
        <v>0.41666666666666669</v>
      </c>
      <c r="H27" s="13">
        <v>2</v>
      </c>
      <c r="I27" s="13">
        <v>4400</v>
      </c>
      <c r="J27" s="1" t="s">
        <v>26</v>
      </c>
      <c r="K27" s="9" t="s">
        <v>1081</v>
      </c>
      <c r="L27" s="123"/>
      <c r="M27" s="123"/>
      <c r="N27" s="123"/>
      <c r="O27" s="123"/>
      <c r="P27" s="15"/>
      <c r="Q27" s="37"/>
      <c r="R27" s="123">
        <v>11</v>
      </c>
      <c r="S27" s="123" t="s">
        <v>466</v>
      </c>
      <c r="T27" s="123">
        <v>2015</v>
      </c>
      <c r="U27" s="47" t="s">
        <v>475</v>
      </c>
      <c r="V27" s="5">
        <v>4</v>
      </c>
      <c r="Y27" s="12"/>
      <c r="Z27" s="16"/>
    </row>
    <row r="28" spans="1:26" x14ac:dyDescent="0.3">
      <c r="A28" s="13">
        <v>27</v>
      </c>
      <c r="B28" s="11" t="s">
        <v>78</v>
      </c>
      <c r="C28" s="11" t="s">
        <v>27</v>
      </c>
      <c r="D28" t="s">
        <v>574</v>
      </c>
      <c r="E28" s="259">
        <v>42018</v>
      </c>
      <c r="F28" s="58">
        <v>0.16467592592592592</v>
      </c>
      <c r="G28" s="59">
        <v>0.35416666666666669</v>
      </c>
      <c r="H28" s="13">
        <v>8</v>
      </c>
      <c r="I28" s="13">
        <v>2770</v>
      </c>
      <c r="J28" s="1" t="s">
        <v>751</v>
      </c>
      <c r="K28" s="9" t="s">
        <v>1082</v>
      </c>
      <c r="L28" s="123">
        <v>12</v>
      </c>
      <c r="M28" s="123"/>
      <c r="N28" s="123"/>
      <c r="O28" s="123"/>
      <c r="P28" s="15"/>
      <c r="Q28" s="37"/>
      <c r="R28" s="123">
        <v>14</v>
      </c>
      <c r="S28" s="123" t="s">
        <v>466</v>
      </c>
      <c r="T28" s="123">
        <v>2015</v>
      </c>
      <c r="U28" s="47" t="s">
        <v>478</v>
      </c>
      <c r="V28" s="5"/>
      <c r="Y28" s="12"/>
      <c r="Z28" s="16"/>
    </row>
    <row r="29" spans="1:26" x14ac:dyDescent="0.3">
      <c r="A29" s="13">
        <v>28</v>
      </c>
      <c r="B29" t="s">
        <v>1763</v>
      </c>
      <c r="C29" s="11" t="s">
        <v>28</v>
      </c>
      <c r="D29" t="s">
        <v>573</v>
      </c>
      <c r="E29" s="260">
        <v>42021</v>
      </c>
      <c r="F29" s="61">
        <v>0.17636574074074074</v>
      </c>
      <c r="G29" s="59">
        <v>0.375</v>
      </c>
      <c r="H29" s="13">
        <v>8</v>
      </c>
      <c r="I29" s="13">
        <v>2720</v>
      </c>
      <c r="J29" s="36" t="s">
        <v>1843</v>
      </c>
      <c r="K29" s="9"/>
      <c r="L29" s="123"/>
      <c r="M29" s="123"/>
      <c r="N29" s="123"/>
      <c r="O29" s="123"/>
      <c r="P29" s="15"/>
      <c r="Q29" s="37"/>
      <c r="R29" s="123">
        <v>17</v>
      </c>
      <c r="S29" s="123" t="s">
        <v>466</v>
      </c>
      <c r="T29" s="123">
        <v>2015</v>
      </c>
      <c r="U29" s="47" t="s">
        <v>474</v>
      </c>
      <c r="V29" s="5"/>
      <c r="Y29" s="12"/>
      <c r="Z29" s="16"/>
    </row>
    <row r="30" spans="1:26" x14ac:dyDescent="0.3">
      <c r="A30" s="13">
        <v>29</v>
      </c>
      <c r="B30" s="11" t="s">
        <v>29</v>
      </c>
      <c r="C30" s="11" t="s">
        <v>30</v>
      </c>
      <c r="D30" t="s">
        <v>578</v>
      </c>
      <c r="E30" s="260">
        <v>42022</v>
      </c>
      <c r="F30" s="58">
        <v>0.16355324074074074</v>
      </c>
      <c r="G30" s="59">
        <v>0.41666666666666669</v>
      </c>
      <c r="H30" s="13">
        <v>1</v>
      </c>
      <c r="I30" s="13">
        <v>7100</v>
      </c>
      <c r="J30" s="1" t="s">
        <v>30</v>
      </c>
      <c r="K30" s="9" t="s">
        <v>1083</v>
      </c>
      <c r="L30" s="123">
        <v>13</v>
      </c>
      <c r="M30" s="123"/>
      <c r="N30" s="123"/>
      <c r="O30" s="123"/>
      <c r="P30" s="15"/>
      <c r="Q30" s="37"/>
      <c r="R30" s="123">
        <v>18</v>
      </c>
      <c r="S30" s="123" t="s">
        <v>466</v>
      </c>
      <c r="T30" s="123">
        <v>2015</v>
      </c>
      <c r="U30" s="47" t="s">
        <v>475</v>
      </c>
      <c r="V30" s="5">
        <v>3</v>
      </c>
      <c r="Y30" s="12"/>
      <c r="Z30" s="16"/>
    </row>
    <row r="31" spans="1:26" x14ac:dyDescent="0.3">
      <c r="A31" s="13">
        <v>30</v>
      </c>
      <c r="B31" s="11" t="s">
        <v>21</v>
      </c>
      <c r="C31" s="11" t="s">
        <v>22</v>
      </c>
      <c r="D31" t="s">
        <v>571</v>
      </c>
      <c r="E31" s="260">
        <v>42026</v>
      </c>
      <c r="F31" s="58">
        <v>0.16396990740740741</v>
      </c>
      <c r="G31" s="61">
        <v>0.35416666666666669</v>
      </c>
      <c r="H31" s="13">
        <v>4</v>
      </c>
      <c r="I31" s="13">
        <v>4733</v>
      </c>
      <c r="J31" s="1" t="s">
        <v>17</v>
      </c>
      <c r="K31" s="9"/>
      <c r="L31" s="123">
        <v>14</v>
      </c>
      <c r="M31" s="123"/>
      <c r="N31" s="123"/>
      <c r="O31" s="123"/>
      <c r="P31" s="15"/>
      <c r="Q31" s="37"/>
      <c r="R31" s="123">
        <v>22</v>
      </c>
      <c r="S31" s="123" t="s">
        <v>466</v>
      </c>
      <c r="T31" s="123">
        <v>2015</v>
      </c>
      <c r="U31" s="47" t="s">
        <v>476</v>
      </c>
      <c r="V31" s="5"/>
      <c r="Y31" s="12"/>
      <c r="Z31" s="16"/>
    </row>
    <row r="32" spans="1:26" x14ac:dyDescent="0.3">
      <c r="A32" s="13">
        <v>31</v>
      </c>
      <c r="B32" s="11" t="s">
        <v>31</v>
      </c>
      <c r="C32" s="11" t="s">
        <v>17</v>
      </c>
      <c r="D32" t="s">
        <v>557</v>
      </c>
      <c r="E32" s="260">
        <v>42027</v>
      </c>
      <c r="F32" s="61">
        <v>0.17775462962962962</v>
      </c>
      <c r="G32" s="61">
        <v>0.35416666666666669</v>
      </c>
      <c r="H32" s="13">
        <v>6</v>
      </c>
      <c r="I32" s="13">
        <v>4700</v>
      </c>
      <c r="J32" s="1" t="s">
        <v>17</v>
      </c>
      <c r="K32" s="9"/>
      <c r="L32" s="123"/>
      <c r="M32" s="123"/>
      <c r="N32" s="123"/>
      <c r="O32" s="123"/>
      <c r="P32" s="15"/>
      <c r="Q32" s="37"/>
      <c r="R32" s="123">
        <v>23</v>
      </c>
      <c r="S32" s="123" t="s">
        <v>466</v>
      </c>
      <c r="T32" s="123">
        <v>2015</v>
      </c>
      <c r="U32" s="47" t="s">
        <v>477</v>
      </c>
      <c r="V32" s="5"/>
      <c r="Y32" s="12"/>
      <c r="Z32" s="16"/>
    </row>
    <row r="33" spans="1:26" x14ac:dyDescent="0.3">
      <c r="A33" s="13">
        <v>32</v>
      </c>
      <c r="B33" s="11" t="s">
        <v>32</v>
      </c>
      <c r="C33" s="11" t="s">
        <v>33</v>
      </c>
      <c r="D33" t="s">
        <v>579</v>
      </c>
      <c r="E33" s="259">
        <v>42029</v>
      </c>
      <c r="F33" s="61">
        <v>0.19097222222222221</v>
      </c>
      <c r="G33" s="59">
        <v>0.33333333333333331</v>
      </c>
      <c r="H33" s="13">
        <v>6</v>
      </c>
      <c r="I33" s="13">
        <v>4690</v>
      </c>
      <c r="J33" s="1" t="s">
        <v>752</v>
      </c>
      <c r="K33" s="9" t="s">
        <v>1084</v>
      </c>
      <c r="L33" s="123"/>
      <c r="M33" s="123"/>
      <c r="N33" s="123"/>
      <c r="O33" s="123"/>
      <c r="P33" s="15" t="s">
        <v>36</v>
      </c>
      <c r="Q33" s="37"/>
      <c r="R33" s="123">
        <v>25</v>
      </c>
      <c r="S33" s="123" t="s">
        <v>466</v>
      </c>
      <c r="T33" s="123">
        <v>2015</v>
      </c>
      <c r="U33" s="47" t="s">
        <v>475</v>
      </c>
      <c r="V33" s="5">
        <v>3</v>
      </c>
      <c r="Y33" s="12"/>
      <c r="Z33" s="16"/>
    </row>
    <row r="34" spans="1:26" x14ac:dyDescent="0.3">
      <c r="A34" s="13">
        <v>33</v>
      </c>
      <c r="B34" s="11" t="s">
        <v>25</v>
      </c>
      <c r="C34" s="11" t="s">
        <v>24</v>
      </c>
      <c r="D34" t="s">
        <v>580</v>
      </c>
      <c r="E34" s="260">
        <v>42032</v>
      </c>
      <c r="F34" s="61">
        <v>0.17917824074074074</v>
      </c>
      <c r="G34" s="59">
        <v>0.35416666666666669</v>
      </c>
      <c r="H34" s="13">
        <v>7</v>
      </c>
      <c r="I34" s="13">
        <v>2942</v>
      </c>
      <c r="J34" s="1" t="s">
        <v>750</v>
      </c>
      <c r="K34" s="9"/>
      <c r="L34" s="123"/>
      <c r="M34" s="123"/>
      <c r="N34" s="123"/>
      <c r="O34" s="123"/>
      <c r="P34" s="15" t="s">
        <v>12</v>
      </c>
      <c r="Q34" s="37"/>
      <c r="R34" s="123">
        <v>28</v>
      </c>
      <c r="S34" s="123" t="s">
        <v>466</v>
      </c>
      <c r="T34" s="123">
        <v>2015</v>
      </c>
      <c r="U34" s="47" t="s">
        <v>478</v>
      </c>
      <c r="V34" s="5"/>
      <c r="Y34" s="12"/>
      <c r="Z34" s="16"/>
    </row>
    <row r="35" spans="1:26" x14ac:dyDescent="0.3">
      <c r="A35" s="13">
        <v>34</v>
      </c>
      <c r="B35" s="11" t="s">
        <v>21</v>
      </c>
      <c r="C35" s="11" t="s">
        <v>22</v>
      </c>
      <c r="D35" t="s">
        <v>571</v>
      </c>
      <c r="E35" s="260">
        <v>42033</v>
      </c>
      <c r="F35" s="61">
        <v>0.1860185185185185</v>
      </c>
      <c r="G35" s="59">
        <v>0.35416666666666669</v>
      </c>
      <c r="H35" s="13">
        <v>4</v>
      </c>
      <c r="I35" s="13">
        <v>4733</v>
      </c>
      <c r="J35" s="1" t="s">
        <v>17</v>
      </c>
      <c r="K35" s="9"/>
      <c r="L35" s="123"/>
      <c r="M35" s="123"/>
      <c r="N35" s="123"/>
      <c r="O35" s="123"/>
      <c r="P35" s="15"/>
      <c r="Q35" s="37"/>
      <c r="R35" s="123">
        <v>29</v>
      </c>
      <c r="S35" s="123" t="s">
        <v>466</v>
      </c>
      <c r="T35" s="123">
        <v>2015</v>
      </c>
      <c r="U35" s="47" t="s">
        <v>476</v>
      </c>
      <c r="V35" s="5"/>
      <c r="Y35" s="12"/>
      <c r="Z35" s="16"/>
    </row>
    <row r="36" spans="1:26" x14ac:dyDescent="0.3">
      <c r="A36" s="13">
        <v>35</v>
      </c>
      <c r="B36" s="11" t="s">
        <v>311</v>
      </c>
      <c r="C36" t="s">
        <v>569</v>
      </c>
      <c r="D36" t="s">
        <v>559</v>
      </c>
      <c r="E36" s="259">
        <v>45688</v>
      </c>
      <c r="F36" s="61">
        <v>0.18655092592592593</v>
      </c>
      <c r="G36" s="59">
        <v>0.35416666666666669</v>
      </c>
      <c r="H36" s="13">
        <v>10</v>
      </c>
      <c r="I36" s="13">
        <v>2605</v>
      </c>
      <c r="J36" s="1" t="s">
        <v>34</v>
      </c>
      <c r="K36" s="9" t="s">
        <v>1085</v>
      </c>
      <c r="L36" s="123"/>
      <c r="M36" s="123"/>
      <c r="N36" s="123"/>
      <c r="O36" s="123"/>
      <c r="P36" s="15"/>
      <c r="Q36" s="37"/>
      <c r="R36" s="123">
        <v>31</v>
      </c>
      <c r="S36" s="123" t="s">
        <v>466</v>
      </c>
      <c r="T36" s="123">
        <v>2015</v>
      </c>
      <c r="U36" s="47" t="s">
        <v>474</v>
      </c>
      <c r="V36" s="5">
        <v>3</v>
      </c>
      <c r="X36" s="5">
        <v>14</v>
      </c>
      <c r="Y36" s="12"/>
      <c r="Z36" s="16"/>
    </row>
    <row r="37" spans="1:26" x14ac:dyDescent="0.3">
      <c r="A37" s="13">
        <v>36</v>
      </c>
      <c r="B37" s="11" t="s">
        <v>25</v>
      </c>
      <c r="C37" s="11" t="s">
        <v>24</v>
      </c>
      <c r="D37" t="s">
        <v>580</v>
      </c>
      <c r="E37" s="279">
        <v>42037</v>
      </c>
      <c r="F37" s="61">
        <v>0.18589120370370371</v>
      </c>
      <c r="G37" s="59">
        <v>0.35416666666666669</v>
      </c>
      <c r="H37" s="13">
        <v>7</v>
      </c>
      <c r="I37" s="13">
        <v>2942</v>
      </c>
      <c r="J37" s="1" t="s">
        <v>750</v>
      </c>
      <c r="K37" s="9"/>
      <c r="L37" s="123"/>
      <c r="M37" s="123"/>
      <c r="N37" s="123"/>
      <c r="O37" s="123"/>
      <c r="P37" s="15" t="s">
        <v>12</v>
      </c>
      <c r="Q37" s="37"/>
      <c r="R37" s="123">
        <v>2</v>
      </c>
      <c r="S37" s="123" t="s">
        <v>467</v>
      </c>
      <c r="T37" s="123">
        <v>2015</v>
      </c>
      <c r="U37" s="47" t="s">
        <v>480</v>
      </c>
      <c r="V37" s="5"/>
      <c r="Y37" s="12"/>
      <c r="Z37" s="16"/>
    </row>
    <row r="38" spans="1:26" x14ac:dyDescent="0.3">
      <c r="A38" s="13">
        <v>37</v>
      </c>
      <c r="B38" s="11" t="s">
        <v>35</v>
      </c>
      <c r="C38" s="11" t="s">
        <v>17</v>
      </c>
      <c r="D38" t="s">
        <v>557</v>
      </c>
      <c r="E38" s="260">
        <v>42038</v>
      </c>
      <c r="F38" s="61">
        <v>0.19280092592592593</v>
      </c>
      <c r="G38" s="59">
        <v>0.35416666666666669</v>
      </c>
      <c r="H38" s="13">
        <v>6</v>
      </c>
      <c r="I38" s="13">
        <v>4700</v>
      </c>
      <c r="J38" s="1" t="s">
        <v>17</v>
      </c>
      <c r="K38" s="9"/>
      <c r="L38" s="123"/>
      <c r="M38" s="123"/>
      <c r="N38" s="123"/>
      <c r="O38" s="123"/>
      <c r="P38" s="15"/>
      <c r="Q38" s="37"/>
      <c r="R38" s="123">
        <v>3</v>
      </c>
      <c r="S38" s="123" t="s">
        <v>467</v>
      </c>
      <c r="T38" s="123">
        <v>2015</v>
      </c>
      <c r="U38" s="47" t="s">
        <v>479</v>
      </c>
      <c r="V38" s="5"/>
      <c r="Y38" s="12"/>
      <c r="Z38" s="16"/>
    </row>
    <row r="39" spans="1:26" x14ac:dyDescent="0.3">
      <c r="A39" s="13">
        <v>38</v>
      </c>
      <c r="B39" s="11" t="s">
        <v>37</v>
      </c>
      <c r="C39" s="11" t="s">
        <v>38</v>
      </c>
      <c r="D39" t="s">
        <v>577</v>
      </c>
      <c r="E39" s="259">
        <v>42043</v>
      </c>
      <c r="F39" s="61">
        <v>0.1865162037037037</v>
      </c>
      <c r="G39" s="59">
        <v>0.375</v>
      </c>
      <c r="H39" s="13">
        <v>1</v>
      </c>
      <c r="I39" s="13">
        <v>2635</v>
      </c>
      <c r="J39" s="1" t="s">
        <v>38</v>
      </c>
      <c r="K39" s="9" t="s">
        <v>1086</v>
      </c>
      <c r="L39" s="123"/>
      <c r="M39" s="123"/>
      <c r="N39" s="123"/>
      <c r="O39" s="123"/>
      <c r="P39" s="28" t="s">
        <v>55</v>
      </c>
      <c r="Q39" s="37"/>
      <c r="R39" s="123">
        <v>8</v>
      </c>
      <c r="S39" s="123" t="s">
        <v>467</v>
      </c>
      <c r="T39" s="123">
        <v>2015</v>
      </c>
      <c r="U39" s="47" t="s">
        <v>475</v>
      </c>
      <c r="V39" s="5">
        <v>3</v>
      </c>
      <c r="Y39" s="12"/>
      <c r="Z39" s="16"/>
    </row>
    <row r="40" spans="1:26" x14ac:dyDescent="0.3">
      <c r="A40" s="13">
        <v>39</v>
      </c>
      <c r="B40" s="11" t="s">
        <v>503</v>
      </c>
      <c r="C40" s="11" t="s">
        <v>39</v>
      </c>
      <c r="D40" t="s">
        <v>560</v>
      </c>
      <c r="E40" s="259">
        <v>42045</v>
      </c>
      <c r="F40" s="58">
        <v>0.1635648148148148</v>
      </c>
      <c r="G40" s="59">
        <v>0.35416666666666669</v>
      </c>
      <c r="H40" s="13">
        <v>6</v>
      </c>
      <c r="I40" s="13">
        <v>4100</v>
      </c>
      <c r="J40" s="1" t="s">
        <v>39</v>
      </c>
      <c r="K40" s="9" t="s">
        <v>1087</v>
      </c>
      <c r="L40" s="123">
        <v>15</v>
      </c>
      <c r="M40" s="123"/>
      <c r="N40" s="123"/>
      <c r="O40" s="123"/>
      <c r="P40" s="15"/>
      <c r="Q40" s="37"/>
      <c r="R40" s="123">
        <v>10</v>
      </c>
      <c r="S40" s="123" t="s">
        <v>467</v>
      </c>
      <c r="T40" s="123">
        <v>2015</v>
      </c>
      <c r="U40" s="47" t="s">
        <v>479</v>
      </c>
      <c r="V40" s="5"/>
      <c r="Y40" s="12"/>
      <c r="Z40" s="16"/>
    </row>
    <row r="41" spans="1:26" x14ac:dyDescent="0.3">
      <c r="A41" s="13">
        <v>40</v>
      </c>
      <c r="B41" t="s">
        <v>919</v>
      </c>
      <c r="C41" s="11" t="s">
        <v>40</v>
      </c>
      <c r="D41" t="s">
        <v>561</v>
      </c>
      <c r="E41" s="260">
        <v>42049</v>
      </c>
      <c r="F41" s="58">
        <v>0.15390046296296298</v>
      </c>
      <c r="G41" s="59">
        <v>0.375</v>
      </c>
      <c r="H41" s="1">
        <v>7</v>
      </c>
      <c r="I41" s="1">
        <v>2650</v>
      </c>
      <c r="J41" s="1" t="s">
        <v>40</v>
      </c>
      <c r="K41" s="9" t="s">
        <v>1088</v>
      </c>
      <c r="L41" s="123">
        <v>16</v>
      </c>
      <c r="M41" s="123"/>
      <c r="N41" s="123"/>
      <c r="O41" s="123"/>
      <c r="P41" s="15"/>
      <c r="Q41" s="37"/>
      <c r="R41" s="123">
        <v>14</v>
      </c>
      <c r="S41" s="123" t="s">
        <v>467</v>
      </c>
      <c r="T41" s="123">
        <v>2015</v>
      </c>
      <c r="U41" s="47" t="s">
        <v>474</v>
      </c>
      <c r="V41" s="5"/>
      <c r="Y41" s="12"/>
      <c r="Z41" s="16"/>
    </row>
    <row r="42" spans="1:26" x14ac:dyDescent="0.3">
      <c r="A42" s="13">
        <v>41</v>
      </c>
      <c r="B42" s="11" t="s">
        <v>81</v>
      </c>
      <c r="C42" s="11" t="s">
        <v>13</v>
      </c>
      <c r="D42" t="s">
        <v>558</v>
      </c>
      <c r="E42" s="260">
        <v>42050</v>
      </c>
      <c r="F42" s="61">
        <v>0.17491898148148147</v>
      </c>
      <c r="G42" s="59">
        <v>0.375</v>
      </c>
      <c r="H42" s="1">
        <v>8</v>
      </c>
      <c r="I42" s="1">
        <v>4760</v>
      </c>
      <c r="J42" s="1" t="s">
        <v>13</v>
      </c>
      <c r="K42" s="9"/>
      <c r="L42" s="123"/>
      <c r="M42" s="123"/>
      <c r="N42" s="123"/>
      <c r="O42" s="123"/>
      <c r="P42" s="15"/>
      <c r="Q42" s="37"/>
      <c r="R42" s="123">
        <v>15</v>
      </c>
      <c r="S42" s="123" t="s">
        <v>467</v>
      </c>
      <c r="T42" s="123">
        <v>2015</v>
      </c>
      <c r="U42" s="47" t="s">
        <v>475</v>
      </c>
      <c r="V42" s="5">
        <v>3</v>
      </c>
      <c r="Y42" s="12"/>
      <c r="Z42" s="16"/>
    </row>
    <row r="43" spans="1:26" x14ac:dyDescent="0.3">
      <c r="A43" s="13">
        <v>42</v>
      </c>
      <c r="B43" s="11" t="s">
        <v>88</v>
      </c>
      <c r="C43" s="11" t="s">
        <v>39</v>
      </c>
      <c r="D43" t="s">
        <v>560</v>
      </c>
      <c r="E43" s="259">
        <v>42053</v>
      </c>
      <c r="F43" s="58">
        <v>0.15960648148148149</v>
      </c>
      <c r="G43" s="59">
        <v>0.35416666666666669</v>
      </c>
      <c r="H43" s="1">
        <v>6</v>
      </c>
      <c r="I43" s="1">
        <v>4100</v>
      </c>
      <c r="J43" s="1" t="s">
        <v>39</v>
      </c>
      <c r="K43" s="9"/>
      <c r="L43" s="123">
        <v>17</v>
      </c>
      <c r="M43" s="123"/>
      <c r="N43" s="123"/>
      <c r="O43" s="123"/>
      <c r="P43" s="15"/>
      <c r="Q43" s="37"/>
      <c r="R43" s="123">
        <v>18</v>
      </c>
      <c r="S43" s="123" t="s">
        <v>467</v>
      </c>
      <c r="T43" s="123">
        <v>2015</v>
      </c>
      <c r="U43" s="47" t="s">
        <v>478</v>
      </c>
      <c r="V43" s="5"/>
      <c r="Y43" s="12"/>
      <c r="Z43" s="16"/>
    </row>
    <row r="44" spans="1:26" x14ac:dyDescent="0.3">
      <c r="A44" s="13">
        <v>43</v>
      </c>
      <c r="B44" s="11" t="s">
        <v>41</v>
      </c>
      <c r="C44" s="11" t="s">
        <v>17</v>
      </c>
      <c r="D44" t="s">
        <v>557</v>
      </c>
      <c r="E44" s="260">
        <v>42056</v>
      </c>
      <c r="F44" s="58">
        <v>0.16378472222222221</v>
      </c>
      <c r="G44" s="59">
        <v>0.35416666666666669</v>
      </c>
      <c r="H44" s="1">
        <v>6</v>
      </c>
      <c r="I44" s="1">
        <v>4700</v>
      </c>
      <c r="J44" s="1" t="s">
        <v>17</v>
      </c>
      <c r="K44" s="9"/>
      <c r="L44" s="123">
        <v>18</v>
      </c>
      <c r="M44" s="123"/>
      <c r="N44" s="123"/>
      <c r="O44" s="123"/>
      <c r="P44" s="15"/>
      <c r="Q44" s="37"/>
      <c r="R44" s="123">
        <v>21</v>
      </c>
      <c r="S44" s="123" t="s">
        <v>467</v>
      </c>
      <c r="T44" s="123">
        <v>2015</v>
      </c>
      <c r="U44" s="47" t="s">
        <v>474</v>
      </c>
      <c r="V44" s="5"/>
      <c r="Y44" s="12"/>
      <c r="Z44" s="16"/>
    </row>
    <row r="45" spans="1:26" x14ac:dyDescent="0.3">
      <c r="A45" s="13">
        <v>44</v>
      </c>
      <c r="B45" s="11" t="s">
        <v>504</v>
      </c>
      <c r="C45" s="11" t="s">
        <v>22</v>
      </c>
      <c r="D45" t="s">
        <v>571</v>
      </c>
      <c r="E45" s="260">
        <v>42057</v>
      </c>
      <c r="F45" s="58">
        <v>0.16380787037037037</v>
      </c>
      <c r="G45" s="59">
        <v>0.41666666666666669</v>
      </c>
      <c r="H45" s="1">
        <v>4</v>
      </c>
      <c r="I45" s="1">
        <v>4733</v>
      </c>
      <c r="J45" s="1" t="s">
        <v>17</v>
      </c>
      <c r="K45" s="9"/>
      <c r="L45" s="123">
        <v>19</v>
      </c>
      <c r="M45" s="123"/>
      <c r="N45" s="123"/>
      <c r="O45" s="123"/>
      <c r="P45" s="15"/>
      <c r="Q45" s="37"/>
      <c r="R45" s="123">
        <v>22</v>
      </c>
      <c r="S45" s="123" t="s">
        <v>467</v>
      </c>
      <c r="T45" s="123">
        <v>2015</v>
      </c>
      <c r="U45" s="47" t="s">
        <v>475</v>
      </c>
      <c r="V45" s="5">
        <v>3</v>
      </c>
      <c r="W45" s="5">
        <v>13</v>
      </c>
      <c r="X45" s="5">
        <v>9</v>
      </c>
      <c r="Y45" s="12"/>
      <c r="Z45" s="16"/>
    </row>
    <row r="46" spans="1:26" x14ac:dyDescent="0.3">
      <c r="A46" s="13">
        <v>45</v>
      </c>
      <c r="B46" t="s">
        <v>1759</v>
      </c>
      <c r="C46" s="11" t="s">
        <v>27</v>
      </c>
      <c r="D46" t="s">
        <v>574</v>
      </c>
      <c r="E46" s="259">
        <v>42067</v>
      </c>
      <c r="F46" s="58">
        <v>0.1645486111111111</v>
      </c>
      <c r="G46" s="59">
        <v>0.35416666666666669</v>
      </c>
      <c r="H46" s="1">
        <v>8</v>
      </c>
      <c r="I46" s="1">
        <v>2770</v>
      </c>
      <c r="J46" s="1" t="s">
        <v>751</v>
      </c>
      <c r="K46" s="9"/>
      <c r="L46" s="123">
        <v>20</v>
      </c>
      <c r="M46" s="123"/>
      <c r="N46" s="123"/>
      <c r="O46" s="123"/>
      <c r="P46" s="15" t="s">
        <v>42</v>
      </c>
      <c r="Q46" s="37"/>
      <c r="R46" s="123">
        <v>4</v>
      </c>
      <c r="S46" s="123" t="s">
        <v>468</v>
      </c>
      <c r="T46" s="123">
        <v>2015</v>
      </c>
      <c r="U46" s="47" t="s">
        <v>478</v>
      </c>
      <c r="V46" s="5"/>
      <c r="Y46" s="12"/>
      <c r="Z46" s="16"/>
    </row>
    <row r="47" spans="1:26" x14ac:dyDescent="0.3">
      <c r="A47" s="13">
        <v>46</v>
      </c>
      <c r="B47" s="11" t="s">
        <v>21</v>
      </c>
      <c r="C47" s="11" t="s">
        <v>22</v>
      </c>
      <c r="D47" t="s">
        <v>571</v>
      </c>
      <c r="E47" s="260">
        <v>42070</v>
      </c>
      <c r="F47" s="61">
        <v>0.18765046296296295</v>
      </c>
      <c r="G47" s="59">
        <v>0.35416666666666669</v>
      </c>
      <c r="H47" s="1">
        <v>4</v>
      </c>
      <c r="I47" s="1">
        <v>4733</v>
      </c>
      <c r="J47" s="1" t="s">
        <v>17</v>
      </c>
      <c r="K47" s="9"/>
      <c r="L47" s="123"/>
      <c r="M47" s="123"/>
      <c r="N47" s="123"/>
      <c r="O47" s="123"/>
      <c r="P47" s="15"/>
      <c r="Q47" s="37"/>
      <c r="R47" s="123">
        <v>7</v>
      </c>
      <c r="S47" s="123" t="s">
        <v>468</v>
      </c>
      <c r="T47" s="123">
        <v>2015</v>
      </c>
      <c r="U47" s="47" t="s">
        <v>474</v>
      </c>
      <c r="V47" s="5"/>
      <c r="Y47" s="12"/>
      <c r="Z47" s="16"/>
    </row>
    <row r="48" spans="1:26" x14ac:dyDescent="0.3">
      <c r="A48" s="13">
        <v>47</v>
      </c>
      <c r="B48" s="11" t="s">
        <v>82</v>
      </c>
      <c r="C48" s="11" t="s">
        <v>13</v>
      </c>
      <c r="D48" t="s">
        <v>558</v>
      </c>
      <c r="E48" s="260">
        <v>42071</v>
      </c>
      <c r="F48" s="58">
        <v>0.16287037037037036</v>
      </c>
      <c r="G48" s="59">
        <v>0.375</v>
      </c>
      <c r="H48" s="1">
        <v>8</v>
      </c>
      <c r="I48" s="1">
        <v>4760</v>
      </c>
      <c r="J48" s="1" t="s">
        <v>13</v>
      </c>
      <c r="K48" s="9"/>
      <c r="L48" s="123">
        <v>21</v>
      </c>
      <c r="M48" s="123"/>
      <c r="N48" s="123"/>
      <c r="O48" s="123"/>
      <c r="P48" s="15"/>
      <c r="Q48" s="37"/>
      <c r="R48" s="123">
        <v>8</v>
      </c>
      <c r="S48" s="123" t="s">
        <v>468</v>
      </c>
      <c r="T48" s="123">
        <v>2015</v>
      </c>
      <c r="U48" s="47" t="s">
        <v>475</v>
      </c>
      <c r="V48" s="5">
        <v>3</v>
      </c>
      <c r="Y48" s="12"/>
      <c r="Z48" s="16"/>
    </row>
    <row r="49" spans="1:26" x14ac:dyDescent="0.3">
      <c r="A49" s="13">
        <v>48</v>
      </c>
      <c r="B49" s="11" t="s">
        <v>43</v>
      </c>
      <c r="C49" s="11" t="s">
        <v>17</v>
      </c>
      <c r="D49" t="s">
        <v>557</v>
      </c>
      <c r="E49" s="261">
        <v>42075</v>
      </c>
      <c r="F49" s="58">
        <v>0.16333333333333333</v>
      </c>
      <c r="G49" s="59">
        <v>0.35416666666666669</v>
      </c>
      <c r="H49" s="1">
        <v>6</v>
      </c>
      <c r="I49" s="1">
        <v>4700</v>
      </c>
      <c r="J49" s="1" t="s">
        <v>17</v>
      </c>
      <c r="K49" s="9"/>
      <c r="L49" s="123">
        <v>22</v>
      </c>
      <c r="M49" s="123"/>
      <c r="N49" s="123"/>
      <c r="O49" s="123"/>
      <c r="P49" s="15"/>
      <c r="Q49" s="37"/>
      <c r="R49" s="123">
        <v>12</v>
      </c>
      <c r="S49" s="123" t="s">
        <v>468</v>
      </c>
      <c r="T49" s="123">
        <v>2015</v>
      </c>
      <c r="U49" s="47" t="s">
        <v>476</v>
      </c>
      <c r="V49" s="5"/>
      <c r="Y49" s="12"/>
      <c r="Z49" s="16"/>
    </row>
    <row r="50" spans="1:26" x14ac:dyDescent="0.3">
      <c r="A50" s="13">
        <v>49</v>
      </c>
      <c r="B50" s="11" t="s">
        <v>21</v>
      </c>
      <c r="C50" s="11" t="s">
        <v>22</v>
      </c>
      <c r="D50" t="s">
        <v>571</v>
      </c>
      <c r="E50" s="261">
        <v>42076</v>
      </c>
      <c r="F50" s="61">
        <v>0.17390046296296294</v>
      </c>
      <c r="G50" s="59">
        <v>0.35416666666666669</v>
      </c>
      <c r="H50" s="1">
        <v>4</v>
      </c>
      <c r="I50" s="1">
        <v>4733</v>
      </c>
      <c r="J50" s="1" t="s">
        <v>17</v>
      </c>
      <c r="K50" s="9"/>
      <c r="L50" s="123"/>
      <c r="M50" s="123"/>
      <c r="N50" s="123"/>
      <c r="O50" s="123"/>
      <c r="P50" s="15" t="s">
        <v>12</v>
      </c>
      <c r="Q50" s="37"/>
      <c r="R50" s="123">
        <v>13</v>
      </c>
      <c r="S50" s="123" t="s">
        <v>468</v>
      </c>
      <c r="T50" s="123">
        <v>2015</v>
      </c>
      <c r="U50" s="47" t="s">
        <v>477</v>
      </c>
      <c r="V50" s="5"/>
      <c r="Y50" s="12"/>
      <c r="Z50" s="16"/>
    </row>
    <row r="51" spans="1:26" x14ac:dyDescent="0.3">
      <c r="A51" s="13">
        <v>50</v>
      </c>
      <c r="B51" s="11" t="s">
        <v>44</v>
      </c>
      <c r="C51" s="11" t="s">
        <v>45</v>
      </c>
      <c r="D51" t="s">
        <v>625</v>
      </c>
      <c r="E51" s="261">
        <v>42077</v>
      </c>
      <c r="F51" s="61">
        <v>0.18912037037037036</v>
      </c>
      <c r="G51" s="59">
        <v>0.41666666666666669</v>
      </c>
      <c r="H51" s="13">
        <v>6</v>
      </c>
      <c r="I51" s="13">
        <v>5550</v>
      </c>
      <c r="J51" s="1" t="s">
        <v>753</v>
      </c>
      <c r="K51" s="9" t="s">
        <v>1089</v>
      </c>
      <c r="L51" s="123"/>
      <c r="M51" s="123"/>
      <c r="N51" s="123"/>
      <c r="O51" s="123"/>
      <c r="P51" s="15"/>
      <c r="Q51" s="37"/>
      <c r="R51" s="123">
        <v>14</v>
      </c>
      <c r="S51" s="123" t="s">
        <v>468</v>
      </c>
      <c r="T51" s="123">
        <v>2015</v>
      </c>
      <c r="U51" s="47" t="s">
        <v>474</v>
      </c>
      <c r="V51" s="5"/>
      <c r="Y51" s="12"/>
      <c r="Z51" s="16"/>
    </row>
    <row r="52" spans="1:26" x14ac:dyDescent="0.3">
      <c r="A52" s="13">
        <v>51</v>
      </c>
      <c r="B52" s="11" t="s">
        <v>46</v>
      </c>
      <c r="C52" s="11" t="s">
        <v>11</v>
      </c>
      <c r="D52" t="s">
        <v>556</v>
      </c>
      <c r="E52" s="261">
        <v>42078</v>
      </c>
      <c r="F52" s="58">
        <v>0.16038194444444445</v>
      </c>
      <c r="G52" s="59">
        <v>0.375</v>
      </c>
      <c r="H52" s="1">
        <v>6</v>
      </c>
      <c r="I52" s="1">
        <v>4180</v>
      </c>
      <c r="J52" s="1" t="s">
        <v>11</v>
      </c>
      <c r="K52" s="9"/>
      <c r="L52" s="123">
        <v>23</v>
      </c>
      <c r="M52" s="123"/>
      <c r="N52" s="123"/>
      <c r="O52" s="123"/>
      <c r="P52" s="15"/>
      <c r="Q52" s="37"/>
      <c r="R52" s="123">
        <v>15</v>
      </c>
      <c r="S52" s="123" t="s">
        <v>468</v>
      </c>
      <c r="T52" s="123">
        <v>2015</v>
      </c>
      <c r="U52" s="47" t="s">
        <v>475</v>
      </c>
      <c r="V52" s="5">
        <v>4</v>
      </c>
      <c r="Y52" s="12"/>
      <c r="Z52" s="16"/>
    </row>
    <row r="53" spans="1:26" x14ac:dyDescent="0.3">
      <c r="A53" s="13">
        <v>52</v>
      </c>
      <c r="B53" s="11" t="s">
        <v>47</v>
      </c>
      <c r="C53" s="11" t="s">
        <v>17</v>
      </c>
      <c r="D53" t="s">
        <v>557</v>
      </c>
      <c r="E53" s="260">
        <v>42081</v>
      </c>
      <c r="F53" s="58">
        <v>0.16319444444444445</v>
      </c>
      <c r="G53" s="59">
        <v>0.35416666666666669</v>
      </c>
      <c r="H53" s="1">
        <v>6</v>
      </c>
      <c r="I53" s="1">
        <v>4700</v>
      </c>
      <c r="J53" s="1" t="s">
        <v>17</v>
      </c>
      <c r="K53" s="9"/>
      <c r="L53" s="123">
        <v>24</v>
      </c>
      <c r="M53" s="123"/>
      <c r="N53" s="123"/>
      <c r="O53" s="123"/>
      <c r="P53" s="15"/>
      <c r="Q53" s="37"/>
      <c r="R53" s="123">
        <v>18</v>
      </c>
      <c r="S53" s="123" t="s">
        <v>468</v>
      </c>
      <c r="T53" s="123">
        <v>2015</v>
      </c>
      <c r="U53" s="47" t="s">
        <v>478</v>
      </c>
      <c r="V53" s="5"/>
      <c r="Y53" s="12"/>
      <c r="Z53" s="16"/>
    </row>
    <row r="54" spans="1:26" x14ac:dyDescent="0.3">
      <c r="A54" s="13">
        <v>53</v>
      </c>
      <c r="B54" s="11" t="s">
        <v>21</v>
      </c>
      <c r="C54" s="11" t="s">
        <v>22</v>
      </c>
      <c r="D54" t="s">
        <v>571</v>
      </c>
      <c r="E54" s="260">
        <v>42082</v>
      </c>
      <c r="F54" s="61">
        <v>0.2011111111111111</v>
      </c>
      <c r="G54" s="59">
        <v>0.35416666666666669</v>
      </c>
      <c r="H54" s="1">
        <v>4</v>
      </c>
      <c r="I54" s="1">
        <v>4733</v>
      </c>
      <c r="J54" s="1" t="s">
        <v>17</v>
      </c>
      <c r="K54" s="9"/>
      <c r="L54" s="123"/>
      <c r="M54" s="123"/>
      <c r="N54" s="123"/>
      <c r="O54" s="123"/>
      <c r="P54" s="15"/>
      <c r="Q54" s="37"/>
      <c r="R54" s="123">
        <v>19</v>
      </c>
      <c r="S54" s="123" t="s">
        <v>468</v>
      </c>
      <c r="T54" s="123">
        <v>2015</v>
      </c>
      <c r="U54" s="47" t="s">
        <v>476</v>
      </c>
      <c r="V54" s="5"/>
      <c r="Y54" s="12"/>
      <c r="Z54" s="16"/>
    </row>
    <row r="55" spans="1:26" x14ac:dyDescent="0.3">
      <c r="A55" s="13">
        <v>54</v>
      </c>
      <c r="B55" s="11" t="s">
        <v>89</v>
      </c>
      <c r="C55" s="11" t="s">
        <v>39</v>
      </c>
      <c r="D55" t="s">
        <v>560</v>
      </c>
      <c r="E55" s="262">
        <v>45737</v>
      </c>
      <c r="F55" s="58">
        <v>0.16131944444444443</v>
      </c>
      <c r="G55" s="59">
        <v>0.35416666666666669</v>
      </c>
      <c r="H55" s="13">
        <v>6</v>
      </c>
      <c r="I55" s="13">
        <v>4100</v>
      </c>
      <c r="J55" s="1" t="s">
        <v>39</v>
      </c>
      <c r="K55" s="9"/>
      <c r="L55" s="123">
        <v>25</v>
      </c>
      <c r="M55" s="123"/>
      <c r="N55" s="123"/>
      <c r="O55" s="123"/>
      <c r="P55" s="15"/>
      <c r="Q55" s="37"/>
      <c r="R55" s="123">
        <v>21</v>
      </c>
      <c r="S55" s="123" t="s">
        <v>468</v>
      </c>
      <c r="T55" s="123">
        <v>2015</v>
      </c>
      <c r="U55" s="47" t="s">
        <v>474</v>
      </c>
      <c r="V55" s="5"/>
      <c r="Y55" s="12"/>
      <c r="Z55" s="16"/>
    </row>
    <row r="56" spans="1:26" x14ac:dyDescent="0.3">
      <c r="A56" s="13">
        <v>55</v>
      </c>
      <c r="B56" s="11" t="s">
        <v>48</v>
      </c>
      <c r="C56" s="11" t="s">
        <v>10</v>
      </c>
      <c r="D56" t="s">
        <v>576</v>
      </c>
      <c r="E56" s="262">
        <v>42085</v>
      </c>
      <c r="F56" s="58">
        <v>0.15403935185185186</v>
      </c>
      <c r="G56" s="59">
        <v>0.41666666666666669</v>
      </c>
      <c r="H56" s="13">
        <v>8</v>
      </c>
      <c r="I56" s="13">
        <v>5250</v>
      </c>
      <c r="J56" s="1" t="s">
        <v>10</v>
      </c>
      <c r="K56" s="9"/>
      <c r="L56" s="123">
        <v>26</v>
      </c>
      <c r="M56" s="123"/>
      <c r="N56" s="123"/>
      <c r="O56" s="123"/>
      <c r="P56" s="15"/>
      <c r="Q56" s="37"/>
      <c r="R56" s="123">
        <v>22</v>
      </c>
      <c r="S56" s="123" t="s">
        <v>468</v>
      </c>
      <c r="T56" s="123">
        <v>2015</v>
      </c>
      <c r="U56" s="47" t="s">
        <v>475</v>
      </c>
      <c r="V56" s="5">
        <v>4</v>
      </c>
      <c r="Y56" s="12"/>
      <c r="Z56" s="16"/>
    </row>
    <row r="57" spans="1:26" x14ac:dyDescent="0.3">
      <c r="A57" s="13">
        <v>56</v>
      </c>
      <c r="B57" s="11" t="s">
        <v>49</v>
      </c>
      <c r="C57" s="11" t="s">
        <v>17</v>
      </c>
      <c r="D57" t="s">
        <v>557</v>
      </c>
      <c r="E57" s="262">
        <v>42086</v>
      </c>
      <c r="F57" s="58">
        <v>0.16498842592592591</v>
      </c>
      <c r="G57" s="59">
        <v>0.35416666666666669</v>
      </c>
      <c r="H57" s="1">
        <v>6</v>
      </c>
      <c r="I57" s="1">
        <v>4700</v>
      </c>
      <c r="J57" s="1" t="s">
        <v>17</v>
      </c>
      <c r="K57" s="9"/>
      <c r="L57" s="123">
        <v>27</v>
      </c>
      <c r="M57" s="123"/>
      <c r="N57" s="123"/>
      <c r="O57" s="123"/>
      <c r="P57" s="15"/>
      <c r="Q57" s="37"/>
      <c r="R57" s="123">
        <v>23</v>
      </c>
      <c r="S57" s="123" t="s">
        <v>468</v>
      </c>
      <c r="T57" s="123">
        <v>2015</v>
      </c>
      <c r="U57" s="47" t="s">
        <v>480</v>
      </c>
      <c r="V57" s="5"/>
      <c r="Y57" s="12"/>
      <c r="Z57" s="16"/>
    </row>
    <row r="58" spans="1:26" x14ac:dyDescent="0.3">
      <c r="A58" s="13">
        <v>57</v>
      </c>
      <c r="B58" s="11" t="s">
        <v>21</v>
      </c>
      <c r="C58" s="11" t="s">
        <v>22</v>
      </c>
      <c r="D58" t="s">
        <v>571</v>
      </c>
      <c r="E58" s="259">
        <v>42089</v>
      </c>
      <c r="F58" s="58">
        <v>0.16162037037037039</v>
      </c>
      <c r="G58" s="59">
        <v>0.35416666666666669</v>
      </c>
      <c r="H58" s="1">
        <v>4</v>
      </c>
      <c r="I58" s="1">
        <v>4733</v>
      </c>
      <c r="J58" s="1" t="s">
        <v>17</v>
      </c>
      <c r="K58" s="9"/>
      <c r="L58" s="123">
        <v>28</v>
      </c>
      <c r="M58" s="123"/>
      <c r="N58" s="123"/>
      <c r="O58" s="123"/>
      <c r="P58" s="15" t="s">
        <v>12</v>
      </c>
      <c r="Q58" s="37"/>
      <c r="R58" s="123">
        <v>26</v>
      </c>
      <c r="S58" s="123" t="s">
        <v>468</v>
      </c>
      <c r="T58" s="123">
        <v>2015</v>
      </c>
      <c r="U58" s="47" t="s">
        <v>476</v>
      </c>
      <c r="V58" s="5"/>
      <c r="Y58" s="12"/>
      <c r="Z58" s="16"/>
    </row>
    <row r="59" spans="1:26" x14ac:dyDescent="0.3">
      <c r="A59" s="13">
        <v>58</v>
      </c>
      <c r="B59" s="11" t="s">
        <v>77</v>
      </c>
      <c r="C59" s="11" t="s">
        <v>27</v>
      </c>
      <c r="D59" t="s">
        <v>574</v>
      </c>
      <c r="E59" s="260">
        <v>42091</v>
      </c>
      <c r="F59" s="58">
        <v>0.16100694444444444</v>
      </c>
      <c r="G59" s="59">
        <v>0.375</v>
      </c>
      <c r="H59" s="1">
        <v>8</v>
      </c>
      <c r="I59" s="1">
        <v>2770</v>
      </c>
      <c r="J59" s="1" t="s">
        <v>751</v>
      </c>
      <c r="K59" s="9"/>
      <c r="L59" s="123">
        <v>29</v>
      </c>
      <c r="M59" s="123"/>
      <c r="N59" s="123"/>
      <c r="O59" s="123"/>
      <c r="P59" s="15"/>
      <c r="Q59" s="37"/>
      <c r="R59" s="123">
        <v>28</v>
      </c>
      <c r="S59" s="123" t="s">
        <v>468</v>
      </c>
      <c r="T59" s="123">
        <v>2015</v>
      </c>
      <c r="U59" s="47" t="s">
        <v>474</v>
      </c>
      <c r="V59" s="5"/>
      <c r="Y59" s="12"/>
      <c r="Z59" s="16"/>
    </row>
    <row r="60" spans="1:26" x14ac:dyDescent="0.3">
      <c r="A60" s="13">
        <v>59</v>
      </c>
      <c r="B60" s="11" t="s">
        <v>21</v>
      </c>
      <c r="C60" s="11" t="s">
        <v>22</v>
      </c>
      <c r="D60" t="s">
        <v>571</v>
      </c>
      <c r="E60" s="260">
        <v>42092</v>
      </c>
      <c r="F60" s="61">
        <v>0.17682870370370371</v>
      </c>
      <c r="G60" s="59">
        <v>0.35416666666666669</v>
      </c>
      <c r="H60" s="1">
        <v>4</v>
      </c>
      <c r="I60" s="1">
        <v>4733</v>
      </c>
      <c r="J60" s="1" t="s">
        <v>17</v>
      </c>
      <c r="K60" s="9"/>
      <c r="L60" s="123"/>
      <c r="M60" s="123"/>
      <c r="N60" s="123"/>
      <c r="O60" s="123"/>
      <c r="P60" s="15"/>
      <c r="Q60" s="37"/>
      <c r="R60" s="123">
        <v>29</v>
      </c>
      <c r="S60" s="123" t="s">
        <v>468</v>
      </c>
      <c r="T60" s="123">
        <v>2015</v>
      </c>
      <c r="U60" s="47" t="s">
        <v>475</v>
      </c>
      <c r="V60" s="5">
        <v>4</v>
      </c>
      <c r="Y60" s="12"/>
      <c r="Z60" s="16"/>
    </row>
    <row r="61" spans="1:26" x14ac:dyDescent="0.3">
      <c r="A61" s="13">
        <v>60</v>
      </c>
      <c r="B61" s="11" t="s">
        <v>50</v>
      </c>
      <c r="C61" s="11" t="s">
        <v>17</v>
      </c>
      <c r="D61" t="s">
        <v>557</v>
      </c>
      <c r="E61" s="259">
        <v>42094</v>
      </c>
      <c r="F61" s="61">
        <v>0.17743055555555556</v>
      </c>
      <c r="G61" s="59">
        <v>0.35416666666666669</v>
      </c>
      <c r="H61" s="1">
        <v>6</v>
      </c>
      <c r="I61" s="1">
        <v>4700</v>
      </c>
      <c r="J61" s="1" t="s">
        <v>17</v>
      </c>
      <c r="K61" s="9"/>
      <c r="L61" s="123"/>
      <c r="M61" s="123"/>
      <c r="N61" s="123"/>
      <c r="O61" s="123"/>
      <c r="P61" s="15"/>
      <c r="Q61" s="37"/>
      <c r="R61" s="123">
        <v>31</v>
      </c>
      <c r="S61" s="123" t="s">
        <v>468</v>
      </c>
      <c r="T61" s="123">
        <v>2015</v>
      </c>
      <c r="U61" s="47" t="s">
        <v>479</v>
      </c>
      <c r="V61" s="5"/>
      <c r="X61" s="5">
        <v>16</v>
      </c>
      <c r="Y61" s="12"/>
      <c r="Z61" s="16"/>
    </row>
    <row r="62" spans="1:26" x14ac:dyDescent="0.3">
      <c r="A62" s="13">
        <v>61</v>
      </c>
      <c r="B62" s="11" t="s">
        <v>90</v>
      </c>
      <c r="C62" s="11" t="s">
        <v>39</v>
      </c>
      <c r="D62" t="s">
        <v>560</v>
      </c>
      <c r="E62" s="263">
        <v>42095</v>
      </c>
      <c r="F62" s="61">
        <v>0.18358796296296298</v>
      </c>
      <c r="G62" s="59">
        <v>0.375</v>
      </c>
      <c r="H62" s="1">
        <v>6</v>
      </c>
      <c r="I62" s="1">
        <v>4100</v>
      </c>
      <c r="J62" s="1" t="s">
        <v>39</v>
      </c>
      <c r="K62" s="9"/>
      <c r="L62" s="123"/>
      <c r="M62" s="123"/>
      <c r="N62" s="123"/>
      <c r="O62" s="123"/>
      <c r="P62" s="15"/>
      <c r="Q62" s="37"/>
      <c r="R62" s="123">
        <v>1</v>
      </c>
      <c r="S62" s="123" t="s">
        <v>469</v>
      </c>
      <c r="T62" s="123">
        <v>2015</v>
      </c>
      <c r="U62" s="47" t="s">
        <v>478</v>
      </c>
      <c r="V62" s="5"/>
      <c r="Y62" s="12"/>
      <c r="Z62" s="16"/>
    </row>
    <row r="63" spans="1:26" x14ac:dyDescent="0.3">
      <c r="A63" s="13">
        <v>62</v>
      </c>
      <c r="B63" s="11" t="s">
        <v>91</v>
      </c>
      <c r="C63" s="11" t="s">
        <v>39</v>
      </c>
      <c r="D63" t="s">
        <v>560</v>
      </c>
      <c r="E63" s="263">
        <v>42095</v>
      </c>
      <c r="F63" s="61">
        <v>0.19114583333333335</v>
      </c>
      <c r="G63" s="59">
        <v>0.625</v>
      </c>
      <c r="H63" s="1">
        <v>6</v>
      </c>
      <c r="I63" s="1">
        <v>4100</v>
      </c>
      <c r="J63" s="1" t="s">
        <v>39</v>
      </c>
      <c r="K63" s="9"/>
      <c r="L63" s="123"/>
      <c r="M63" s="123"/>
      <c r="N63" s="123"/>
      <c r="O63" s="123"/>
      <c r="P63" s="15"/>
      <c r="Q63" s="37"/>
      <c r="R63" s="123">
        <v>1</v>
      </c>
      <c r="S63" s="123" t="s">
        <v>469</v>
      </c>
      <c r="T63" s="123">
        <v>2015</v>
      </c>
      <c r="U63" s="47" t="s">
        <v>478</v>
      </c>
      <c r="V63" s="5"/>
      <c r="Y63" s="12"/>
      <c r="Z63" s="16"/>
    </row>
    <row r="64" spans="1:26" x14ac:dyDescent="0.3">
      <c r="A64" s="13">
        <v>63</v>
      </c>
      <c r="B64" s="11" t="s">
        <v>83</v>
      </c>
      <c r="C64" s="11" t="s">
        <v>13</v>
      </c>
      <c r="D64" t="s">
        <v>558</v>
      </c>
      <c r="E64" s="259">
        <v>42096</v>
      </c>
      <c r="F64" s="61">
        <v>0.18607638888888889</v>
      </c>
      <c r="G64" s="59">
        <v>0.375</v>
      </c>
      <c r="H64" s="1">
        <v>8</v>
      </c>
      <c r="I64" s="1">
        <v>4760</v>
      </c>
      <c r="J64" s="1" t="s">
        <v>13</v>
      </c>
      <c r="K64" s="9"/>
      <c r="L64" s="123"/>
      <c r="M64" s="123"/>
      <c r="N64" s="123"/>
      <c r="O64" s="123"/>
      <c r="P64" s="15"/>
      <c r="Q64" s="37"/>
      <c r="R64" s="123">
        <v>2</v>
      </c>
      <c r="S64" s="123" t="s">
        <v>469</v>
      </c>
      <c r="T64" s="123">
        <v>2015</v>
      </c>
      <c r="U64" s="47" t="s">
        <v>476</v>
      </c>
      <c r="V64" s="5"/>
      <c r="Y64" s="12"/>
      <c r="Z64" s="16"/>
    </row>
    <row r="65" spans="1:26" x14ac:dyDescent="0.3">
      <c r="A65" s="13">
        <v>64</v>
      </c>
      <c r="B65" t="s">
        <v>1764</v>
      </c>
      <c r="C65" s="11" t="s">
        <v>28</v>
      </c>
      <c r="D65" t="s">
        <v>573</v>
      </c>
      <c r="E65" s="259">
        <v>42098</v>
      </c>
      <c r="F65" s="58">
        <v>0.16289351851851852</v>
      </c>
      <c r="G65" s="59">
        <v>0.375</v>
      </c>
      <c r="H65" s="13">
        <v>8</v>
      </c>
      <c r="I65" s="13">
        <v>2720</v>
      </c>
      <c r="J65" s="36" t="s">
        <v>1843</v>
      </c>
      <c r="K65" s="9"/>
      <c r="L65" s="123">
        <v>30</v>
      </c>
      <c r="M65" s="123"/>
      <c r="N65" s="123"/>
      <c r="O65" s="123"/>
      <c r="P65" s="15"/>
      <c r="Q65" s="37"/>
      <c r="R65" s="123">
        <v>4</v>
      </c>
      <c r="S65" s="123" t="s">
        <v>469</v>
      </c>
      <c r="T65" s="123">
        <v>2015</v>
      </c>
      <c r="U65" s="47" t="s">
        <v>474</v>
      </c>
      <c r="V65" s="5">
        <v>5</v>
      </c>
      <c r="Y65" s="12"/>
      <c r="Z65" s="16"/>
    </row>
    <row r="66" spans="1:26" x14ac:dyDescent="0.3">
      <c r="A66" s="13">
        <v>65</v>
      </c>
      <c r="B66" t="s">
        <v>682</v>
      </c>
      <c r="C66" s="11" t="s">
        <v>22</v>
      </c>
      <c r="D66" t="s">
        <v>571</v>
      </c>
      <c r="E66" s="259">
        <v>42100</v>
      </c>
      <c r="F66" s="58">
        <v>0.1587962962962963</v>
      </c>
      <c r="G66" s="59">
        <v>0.35416666666666669</v>
      </c>
      <c r="H66" s="1">
        <v>4</v>
      </c>
      <c r="I66" s="1">
        <v>4733</v>
      </c>
      <c r="J66" s="1" t="s">
        <v>17</v>
      </c>
      <c r="K66" s="9"/>
      <c r="L66" s="123">
        <v>31</v>
      </c>
      <c r="M66" s="123"/>
      <c r="N66" s="123"/>
      <c r="O66" s="123"/>
      <c r="P66" s="15"/>
      <c r="Q66" s="37"/>
      <c r="R66" s="123">
        <v>6</v>
      </c>
      <c r="S66" s="123" t="s">
        <v>469</v>
      </c>
      <c r="T66" s="123">
        <v>2015</v>
      </c>
      <c r="U66" s="47" t="s">
        <v>480</v>
      </c>
      <c r="V66" s="5"/>
      <c r="Y66" s="12"/>
      <c r="Z66" s="16"/>
    </row>
    <row r="67" spans="1:26" x14ac:dyDescent="0.3">
      <c r="A67" s="13">
        <v>66</v>
      </c>
      <c r="B67" s="11" t="s">
        <v>51</v>
      </c>
      <c r="C67" s="11" t="s">
        <v>17</v>
      </c>
      <c r="D67" t="s">
        <v>557</v>
      </c>
      <c r="E67" s="259">
        <v>42102</v>
      </c>
      <c r="F67" s="58">
        <v>0.15532407407407409</v>
      </c>
      <c r="G67" s="59">
        <v>0.35416666666666669</v>
      </c>
      <c r="H67" s="1">
        <v>6</v>
      </c>
      <c r="I67" s="1">
        <v>4700</v>
      </c>
      <c r="J67" s="1" t="s">
        <v>17</v>
      </c>
      <c r="K67" s="9"/>
      <c r="L67" s="123">
        <v>32</v>
      </c>
      <c r="M67" s="123"/>
      <c r="N67" s="123"/>
      <c r="O67" s="123"/>
      <c r="P67" s="15"/>
      <c r="Q67" s="37"/>
      <c r="R67" s="123">
        <v>8</v>
      </c>
      <c r="S67" s="123" t="s">
        <v>469</v>
      </c>
      <c r="T67" s="123">
        <v>2015</v>
      </c>
      <c r="U67" s="47" t="s">
        <v>478</v>
      </c>
      <c r="V67" s="5"/>
      <c r="Y67" s="12"/>
      <c r="Z67" s="16"/>
    </row>
    <row r="68" spans="1:26" x14ac:dyDescent="0.3">
      <c r="A68" s="13">
        <v>67</v>
      </c>
      <c r="B68" s="11" t="s">
        <v>506</v>
      </c>
      <c r="C68" s="11" t="s">
        <v>40</v>
      </c>
      <c r="D68" t="s">
        <v>561</v>
      </c>
      <c r="E68" s="260">
        <v>42104</v>
      </c>
      <c r="F68" s="61">
        <v>0.17248842592592592</v>
      </c>
      <c r="G68" s="59">
        <v>0.35416666666666669</v>
      </c>
      <c r="H68" s="1">
        <v>7</v>
      </c>
      <c r="I68" s="1">
        <v>2650</v>
      </c>
      <c r="J68" s="1" t="s">
        <v>40</v>
      </c>
      <c r="K68" s="9"/>
      <c r="L68" s="123"/>
      <c r="M68" s="123"/>
      <c r="N68" s="123"/>
      <c r="O68" s="123"/>
      <c r="P68" s="15"/>
      <c r="Q68" s="37"/>
      <c r="R68" s="123">
        <v>10</v>
      </c>
      <c r="S68" s="123" t="s">
        <v>469</v>
      </c>
      <c r="T68" s="123">
        <v>2015</v>
      </c>
      <c r="U68" s="47" t="s">
        <v>477</v>
      </c>
      <c r="V68" s="5"/>
      <c r="Y68" s="12"/>
      <c r="Z68" s="16"/>
    </row>
    <row r="69" spans="1:26" x14ac:dyDescent="0.3">
      <c r="A69" s="13">
        <v>68</v>
      </c>
      <c r="B69" s="11" t="s">
        <v>52</v>
      </c>
      <c r="C69" s="11" t="s">
        <v>17</v>
      </c>
      <c r="D69" t="s">
        <v>557</v>
      </c>
      <c r="E69" s="260">
        <v>42105</v>
      </c>
      <c r="F69" s="58">
        <v>0.15172453703703703</v>
      </c>
      <c r="G69" s="59">
        <v>0.35416666666666669</v>
      </c>
      <c r="H69" s="1">
        <v>6</v>
      </c>
      <c r="I69" s="1">
        <v>4700</v>
      </c>
      <c r="J69" s="1" t="s">
        <v>17</v>
      </c>
      <c r="K69" s="9"/>
      <c r="L69" s="123">
        <v>33</v>
      </c>
      <c r="M69" s="123"/>
      <c r="N69" s="123"/>
      <c r="O69" s="123"/>
      <c r="P69" s="15"/>
      <c r="Q69" s="37"/>
      <c r="R69" s="123">
        <v>11</v>
      </c>
      <c r="S69" s="123" t="s">
        <v>469</v>
      </c>
      <c r="T69" s="123">
        <v>2015</v>
      </c>
      <c r="U69" s="47" t="s">
        <v>474</v>
      </c>
      <c r="V69" s="5">
        <v>4</v>
      </c>
      <c r="Y69" s="12"/>
      <c r="Z69" s="16"/>
    </row>
    <row r="70" spans="1:26" x14ac:dyDescent="0.3">
      <c r="A70" s="13">
        <v>69</v>
      </c>
      <c r="B70" s="11" t="s">
        <v>53</v>
      </c>
      <c r="C70" s="11" t="s">
        <v>27</v>
      </c>
      <c r="D70" t="s">
        <v>601</v>
      </c>
      <c r="E70" s="264">
        <v>42108</v>
      </c>
      <c r="F70" s="61">
        <v>0.17353009259259258</v>
      </c>
      <c r="G70" s="59">
        <v>0.35416666666666669</v>
      </c>
      <c r="H70" s="1">
        <v>8</v>
      </c>
      <c r="I70" s="1">
        <v>2300</v>
      </c>
      <c r="J70" s="36" t="s">
        <v>1843</v>
      </c>
      <c r="K70" s="9"/>
      <c r="L70" s="123"/>
      <c r="M70" s="123"/>
      <c r="N70" s="123"/>
      <c r="O70" s="123"/>
      <c r="P70" s="15"/>
      <c r="Q70" s="37"/>
      <c r="R70" s="123">
        <v>14</v>
      </c>
      <c r="S70" s="123" t="s">
        <v>469</v>
      </c>
      <c r="T70" s="123">
        <v>2015</v>
      </c>
      <c r="U70" s="47" t="s">
        <v>479</v>
      </c>
      <c r="V70" s="5"/>
      <c r="Y70" s="12"/>
      <c r="Z70" s="16"/>
    </row>
    <row r="71" spans="1:26" x14ac:dyDescent="0.3">
      <c r="A71" s="13">
        <v>70</v>
      </c>
      <c r="B71" s="11" t="s">
        <v>54</v>
      </c>
      <c r="C71" s="11" t="s">
        <v>3</v>
      </c>
      <c r="D71" t="s">
        <v>769</v>
      </c>
      <c r="E71" s="264">
        <v>42109</v>
      </c>
      <c r="F71" s="61">
        <v>0.19444444444444445</v>
      </c>
      <c r="G71" s="59">
        <v>0.54166666666666663</v>
      </c>
      <c r="H71" s="13">
        <v>6</v>
      </c>
      <c r="I71" s="13">
        <v>2200</v>
      </c>
      <c r="J71" s="36" t="s">
        <v>1843</v>
      </c>
      <c r="K71" s="9"/>
      <c r="L71" s="123"/>
      <c r="M71" s="123"/>
      <c r="N71" s="123"/>
      <c r="O71" s="123"/>
      <c r="P71" s="28" t="s">
        <v>55</v>
      </c>
      <c r="Q71" s="37"/>
      <c r="R71" s="123">
        <v>15</v>
      </c>
      <c r="S71" s="123" t="s">
        <v>469</v>
      </c>
      <c r="T71" s="123">
        <v>2015</v>
      </c>
      <c r="U71" s="47" t="s">
        <v>478</v>
      </c>
      <c r="V71" s="5"/>
      <c r="Y71" s="12"/>
      <c r="Z71" s="16"/>
    </row>
    <row r="72" spans="1:26" x14ac:dyDescent="0.3">
      <c r="A72" s="13">
        <v>71</v>
      </c>
      <c r="B72" s="11" t="s">
        <v>56</v>
      </c>
      <c r="C72" s="11" t="s">
        <v>17</v>
      </c>
      <c r="D72" t="s">
        <v>557</v>
      </c>
      <c r="E72" s="264">
        <v>42110</v>
      </c>
      <c r="F72" s="61">
        <v>0.17343749999999999</v>
      </c>
      <c r="G72" s="59">
        <v>0.35416666666666669</v>
      </c>
      <c r="H72" s="1">
        <v>6</v>
      </c>
      <c r="I72" s="1">
        <v>4700</v>
      </c>
      <c r="J72" s="1" t="s">
        <v>17</v>
      </c>
      <c r="K72" s="9"/>
      <c r="L72" s="123"/>
      <c r="M72" s="123"/>
      <c r="N72" s="123"/>
      <c r="O72" s="123"/>
      <c r="P72" s="15"/>
      <c r="Q72" s="37"/>
      <c r="R72" s="123">
        <v>16</v>
      </c>
      <c r="S72" s="123" t="s">
        <v>469</v>
      </c>
      <c r="T72" s="123">
        <v>2015</v>
      </c>
      <c r="U72" s="47" t="s">
        <v>476</v>
      </c>
      <c r="V72" s="5"/>
      <c r="Y72" s="12"/>
      <c r="Z72" s="16"/>
    </row>
    <row r="73" spans="1:26" x14ac:dyDescent="0.3">
      <c r="A73" s="13">
        <v>72</v>
      </c>
      <c r="B73" s="11" t="s">
        <v>25</v>
      </c>
      <c r="C73" s="11" t="s">
        <v>24</v>
      </c>
      <c r="D73" t="s">
        <v>580</v>
      </c>
      <c r="E73" s="264">
        <v>42111</v>
      </c>
      <c r="F73" s="61">
        <v>0.18802083333333333</v>
      </c>
      <c r="G73" s="59">
        <v>0.35416666666666669</v>
      </c>
      <c r="H73" s="13">
        <v>7</v>
      </c>
      <c r="I73" s="13">
        <v>2942</v>
      </c>
      <c r="J73" s="1" t="s">
        <v>750</v>
      </c>
      <c r="K73" s="9"/>
      <c r="L73" s="123"/>
      <c r="M73" s="123"/>
      <c r="N73" s="123"/>
      <c r="O73" s="123"/>
      <c r="P73" s="15"/>
      <c r="Q73" s="37"/>
      <c r="R73" s="123">
        <v>17</v>
      </c>
      <c r="S73" s="123" t="s">
        <v>469</v>
      </c>
      <c r="T73" s="123">
        <v>2015</v>
      </c>
      <c r="U73" s="47" t="s">
        <v>477</v>
      </c>
      <c r="V73" s="5"/>
      <c r="Y73" s="12"/>
      <c r="Z73" s="16"/>
    </row>
    <row r="74" spans="1:26" x14ac:dyDescent="0.3">
      <c r="A74" s="13">
        <v>73</v>
      </c>
      <c r="B74" s="11" t="s">
        <v>505</v>
      </c>
      <c r="C74" s="11" t="s">
        <v>40</v>
      </c>
      <c r="D74" t="s">
        <v>561</v>
      </c>
      <c r="E74" s="264">
        <v>42112</v>
      </c>
      <c r="F74" s="61">
        <v>0.17585648148148147</v>
      </c>
      <c r="G74" s="59">
        <v>0.375</v>
      </c>
      <c r="H74" s="1">
        <v>7</v>
      </c>
      <c r="I74" s="1">
        <v>2650</v>
      </c>
      <c r="J74" s="1" t="s">
        <v>40</v>
      </c>
      <c r="K74" s="9"/>
      <c r="L74" s="123"/>
      <c r="M74" s="123"/>
      <c r="N74" s="123"/>
      <c r="O74" s="123"/>
      <c r="P74" s="15"/>
      <c r="Q74" s="37"/>
      <c r="R74" s="123">
        <v>18</v>
      </c>
      <c r="S74" s="123" t="s">
        <v>469</v>
      </c>
      <c r="T74" s="123">
        <v>2015</v>
      </c>
      <c r="U74" s="47" t="s">
        <v>474</v>
      </c>
      <c r="V74" s="5"/>
      <c r="Y74" s="12"/>
      <c r="Z74" s="16"/>
    </row>
    <row r="75" spans="1:26" x14ac:dyDescent="0.3">
      <c r="A75" s="13">
        <v>74</v>
      </c>
      <c r="B75" s="11" t="s">
        <v>58</v>
      </c>
      <c r="C75" s="11" t="s">
        <v>57</v>
      </c>
      <c r="D75" t="s">
        <v>1730</v>
      </c>
      <c r="E75" s="264">
        <v>42113</v>
      </c>
      <c r="F75" s="58">
        <v>0.16466435185185185</v>
      </c>
      <c r="G75" s="59">
        <v>0.375</v>
      </c>
      <c r="H75" s="13">
        <v>4</v>
      </c>
      <c r="I75" s="13">
        <v>2640</v>
      </c>
      <c r="J75" s="1" t="s">
        <v>770</v>
      </c>
      <c r="K75" s="9" t="s">
        <v>1090</v>
      </c>
      <c r="L75" s="123">
        <v>34</v>
      </c>
      <c r="M75" s="123"/>
      <c r="N75" s="123"/>
      <c r="O75" s="123"/>
      <c r="P75" s="15"/>
      <c r="Q75" s="37"/>
      <c r="R75" s="123">
        <v>19</v>
      </c>
      <c r="S75" s="123" t="s">
        <v>469</v>
      </c>
      <c r="T75" s="123">
        <v>2015</v>
      </c>
      <c r="U75" s="47" t="s">
        <v>475</v>
      </c>
      <c r="V75" s="5">
        <v>6</v>
      </c>
      <c r="Y75" s="12"/>
      <c r="Z75" s="16"/>
    </row>
    <row r="76" spans="1:26" x14ac:dyDescent="0.3">
      <c r="A76" s="13">
        <v>75</v>
      </c>
      <c r="B76" s="11" t="s">
        <v>59</v>
      </c>
      <c r="C76" s="11" t="s">
        <v>17</v>
      </c>
      <c r="D76" t="s">
        <v>557</v>
      </c>
      <c r="E76" s="259">
        <v>42115</v>
      </c>
      <c r="F76" s="61">
        <v>0.18365740740740741</v>
      </c>
      <c r="G76" s="59">
        <v>0.35416666666666669</v>
      </c>
      <c r="H76" s="13">
        <v>6</v>
      </c>
      <c r="I76" s="13">
        <v>4700</v>
      </c>
      <c r="J76" s="1" t="s">
        <v>17</v>
      </c>
      <c r="K76" s="9"/>
      <c r="L76" s="123"/>
      <c r="M76" s="123"/>
      <c r="N76" s="123"/>
      <c r="O76" s="123"/>
      <c r="P76" s="15"/>
      <c r="Q76" s="37"/>
      <c r="R76" s="123">
        <v>21</v>
      </c>
      <c r="S76" s="123" t="s">
        <v>469</v>
      </c>
      <c r="T76" s="123">
        <v>2015</v>
      </c>
      <c r="U76" s="47" t="s">
        <v>479</v>
      </c>
      <c r="V76" s="5"/>
      <c r="Y76" s="12"/>
      <c r="Z76" s="16"/>
    </row>
    <row r="77" spans="1:26" x14ac:dyDescent="0.3">
      <c r="A77" s="13">
        <v>76</v>
      </c>
      <c r="B77" s="11" t="s">
        <v>21</v>
      </c>
      <c r="C77" s="11" t="s">
        <v>22</v>
      </c>
      <c r="D77" t="s">
        <v>571</v>
      </c>
      <c r="E77" s="260">
        <v>42117</v>
      </c>
      <c r="F77" s="61">
        <v>0.17978009259259262</v>
      </c>
      <c r="G77" s="59">
        <v>0.35416666666666669</v>
      </c>
      <c r="H77" s="1">
        <v>4</v>
      </c>
      <c r="I77" s="1">
        <v>4733</v>
      </c>
      <c r="J77" s="1" t="s">
        <v>17</v>
      </c>
      <c r="K77" s="9"/>
      <c r="L77" s="123"/>
      <c r="M77" s="123"/>
      <c r="N77" s="123"/>
      <c r="O77" s="123"/>
      <c r="P77" s="15"/>
      <c r="Q77" s="37"/>
      <c r="R77" s="123">
        <v>23</v>
      </c>
      <c r="S77" s="123" t="s">
        <v>469</v>
      </c>
      <c r="T77" s="123">
        <v>2015</v>
      </c>
      <c r="U77" s="47" t="s">
        <v>476</v>
      </c>
      <c r="V77" s="5"/>
      <c r="Y77" s="12"/>
      <c r="Z77" s="16"/>
    </row>
    <row r="78" spans="1:26" x14ac:dyDescent="0.3">
      <c r="A78" s="13">
        <v>77</v>
      </c>
      <c r="B78" s="11" t="s">
        <v>508</v>
      </c>
      <c r="C78" s="11" t="s">
        <v>40</v>
      </c>
      <c r="D78" t="s">
        <v>561</v>
      </c>
      <c r="E78" s="260">
        <v>42118</v>
      </c>
      <c r="F78" s="61">
        <v>0.17770833333333333</v>
      </c>
      <c r="G78" s="59">
        <v>0.35416666666666669</v>
      </c>
      <c r="H78" s="1">
        <v>7</v>
      </c>
      <c r="I78" s="1">
        <v>2650</v>
      </c>
      <c r="J78" s="1" t="s">
        <v>40</v>
      </c>
      <c r="K78" s="9"/>
      <c r="L78" s="123"/>
      <c r="M78" s="123"/>
      <c r="N78" s="123"/>
      <c r="O78" s="123"/>
      <c r="P78" s="15"/>
      <c r="Q78" s="37"/>
      <c r="R78" s="123">
        <v>24</v>
      </c>
      <c r="S78" s="123" t="s">
        <v>469</v>
      </c>
      <c r="T78" s="123">
        <v>2015</v>
      </c>
      <c r="U78" s="47" t="s">
        <v>477</v>
      </c>
      <c r="V78" s="5"/>
      <c r="Y78" s="12"/>
      <c r="Z78" s="16"/>
    </row>
    <row r="79" spans="1:26" x14ac:dyDescent="0.3">
      <c r="A79" s="13">
        <v>78</v>
      </c>
      <c r="B79" s="11" t="s">
        <v>181</v>
      </c>
      <c r="C79" s="11" t="s">
        <v>60</v>
      </c>
      <c r="E79" s="260">
        <v>42120</v>
      </c>
      <c r="F79" s="58">
        <v>0.15472222222222223</v>
      </c>
      <c r="G79" s="59">
        <v>0.375</v>
      </c>
      <c r="H79" s="1">
        <v>1</v>
      </c>
      <c r="I79" s="1"/>
      <c r="J79" s="208" t="s">
        <v>60</v>
      </c>
      <c r="K79" s="9"/>
      <c r="L79" s="123">
        <v>35</v>
      </c>
      <c r="M79" s="123"/>
      <c r="N79" s="123"/>
      <c r="O79" s="123"/>
      <c r="P79" s="15"/>
      <c r="Q79" s="37"/>
      <c r="R79" s="123">
        <v>26</v>
      </c>
      <c r="S79" s="123" t="s">
        <v>469</v>
      </c>
      <c r="T79" s="123">
        <v>2015</v>
      </c>
      <c r="U79" s="47" t="s">
        <v>475</v>
      </c>
      <c r="V79" s="5">
        <v>4</v>
      </c>
      <c r="Y79" s="12"/>
      <c r="Z79" s="16"/>
    </row>
    <row r="80" spans="1:26" x14ac:dyDescent="0.3">
      <c r="A80" s="13">
        <v>79</v>
      </c>
      <c r="B80" s="11" t="s">
        <v>61</v>
      </c>
      <c r="C80" s="11" t="s">
        <v>17</v>
      </c>
      <c r="D80" t="s">
        <v>557</v>
      </c>
      <c r="E80" s="260">
        <v>42121</v>
      </c>
      <c r="F80" s="58">
        <v>0.1660300925925926</v>
      </c>
      <c r="G80" s="59">
        <v>0.35416666666666669</v>
      </c>
      <c r="H80" s="1">
        <v>6</v>
      </c>
      <c r="I80" s="1">
        <v>4700</v>
      </c>
      <c r="J80" s="1" t="s">
        <v>17</v>
      </c>
      <c r="K80" s="9"/>
      <c r="L80" s="123">
        <v>36</v>
      </c>
      <c r="M80" s="123"/>
      <c r="N80" s="123"/>
      <c r="O80" s="123"/>
      <c r="P80" s="15" t="s">
        <v>12</v>
      </c>
      <c r="Q80" s="37"/>
      <c r="R80" s="123">
        <v>27</v>
      </c>
      <c r="S80" s="123" t="s">
        <v>469</v>
      </c>
      <c r="T80" s="123">
        <v>2015</v>
      </c>
      <c r="U80" s="47" t="s">
        <v>480</v>
      </c>
      <c r="V80" s="5"/>
      <c r="Y80" s="12"/>
      <c r="Z80" s="16"/>
    </row>
    <row r="81" spans="1:26" x14ac:dyDescent="0.3">
      <c r="A81" s="13">
        <v>80</v>
      </c>
      <c r="B81" s="11" t="s">
        <v>21</v>
      </c>
      <c r="C81" s="11" t="s">
        <v>22</v>
      </c>
      <c r="D81" t="s">
        <v>571</v>
      </c>
      <c r="E81" s="260">
        <v>42124</v>
      </c>
      <c r="F81" s="61">
        <v>0.17950231481481482</v>
      </c>
      <c r="G81" s="59">
        <v>0.35416666666666669</v>
      </c>
      <c r="H81" s="1">
        <v>4</v>
      </c>
      <c r="I81" s="1">
        <v>4733</v>
      </c>
      <c r="J81" s="1" t="s">
        <v>17</v>
      </c>
      <c r="K81" s="9"/>
      <c r="L81" s="123"/>
      <c r="M81" s="123"/>
      <c r="N81" s="123"/>
      <c r="O81" s="123"/>
      <c r="P81" s="15"/>
      <c r="Q81" s="37"/>
      <c r="R81" s="123">
        <v>30</v>
      </c>
      <c r="S81" s="123" t="s">
        <v>469</v>
      </c>
      <c r="T81" s="123">
        <v>2015</v>
      </c>
      <c r="U81" s="47" t="s">
        <v>476</v>
      </c>
      <c r="V81" s="5"/>
      <c r="X81" s="5">
        <v>20</v>
      </c>
      <c r="Y81" s="12"/>
      <c r="Z81" s="16"/>
    </row>
    <row r="82" spans="1:26" x14ac:dyDescent="0.3">
      <c r="A82" s="13">
        <v>81</v>
      </c>
      <c r="B82" s="11" t="s">
        <v>62</v>
      </c>
      <c r="C82" s="11" t="s">
        <v>24</v>
      </c>
      <c r="D82" t="s">
        <v>580</v>
      </c>
      <c r="E82" s="260">
        <v>42125</v>
      </c>
      <c r="F82" s="61">
        <v>0.17118055555555556</v>
      </c>
      <c r="G82" s="59">
        <v>0.375</v>
      </c>
      <c r="H82" s="13">
        <v>7</v>
      </c>
      <c r="I82" s="13">
        <v>2942</v>
      </c>
      <c r="J82" s="1" t="s">
        <v>750</v>
      </c>
      <c r="K82" s="9"/>
      <c r="L82" s="123"/>
      <c r="M82" s="123"/>
      <c r="N82" s="123"/>
      <c r="O82" s="123"/>
      <c r="P82" s="15"/>
      <c r="Q82" s="37"/>
      <c r="R82" s="123">
        <v>1</v>
      </c>
      <c r="S82" s="123" t="s">
        <v>459</v>
      </c>
      <c r="T82" s="123">
        <v>2015</v>
      </c>
      <c r="U82" s="47" t="s">
        <v>477</v>
      </c>
      <c r="V82" s="5">
        <v>3</v>
      </c>
      <c r="Y82" s="12"/>
      <c r="Z82" s="16"/>
    </row>
    <row r="83" spans="1:26" x14ac:dyDescent="0.3">
      <c r="A83" s="13">
        <v>82</v>
      </c>
      <c r="B83" s="11" t="s">
        <v>92</v>
      </c>
      <c r="C83" s="11" t="s">
        <v>39</v>
      </c>
      <c r="D83" t="s">
        <v>560</v>
      </c>
      <c r="E83" s="259">
        <v>42129</v>
      </c>
      <c r="F83" s="61">
        <v>0.17167824074074076</v>
      </c>
      <c r="G83" s="59">
        <v>0.35416666666666669</v>
      </c>
      <c r="H83" s="13">
        <v>6</v>
      </c>
      <c r="I83" s="13">
        <v>4100</v>
      </c>
      <c r="J83" s="1" t="s">
        <v>39</v>
      </c>
      <c r="K83" s="9"/>
      <c r="L83" s="123"/>
      <c r="M83" s="123"/>
      <c r="N83" s="123"/>
      <c r="O83" s="123"/>
      <c r="P83" s="15"/>
      <c r="Q83" s="37"/>
      <c r="R83" s="123">
        <v>5</v>
      </c>
      <c r="S83" s="123" t="s">
        <v>459</v>
      </c>
      <c r="T83" s="123">
        <v>2015</v>
      </c>
      <c r="U83" s="47" t="s">
        <v>479</v>
      </c>
      <c r="V83" s="5"/>
      <c r="Y83" s="12"/>
      <c r="Z83" s="16"/>
    </row>
    <row r="84" spans="1:26" x14ac:dyDescent="0.3">
      <c r="A84" s="13">
        <v>83</v>
      </c>
      <c r="B84" s="11" t="s">
        <v>21</v>
      </c>
      <c r="C84" s="11" t="s">
        <v>22</v>
      </c>
      <c r="D84" t="s">
        <v>571</v>
      </c>
      <c r="E84" s="262">
        <v>42131</v>
      </c>
      <c r="F84" s="61">
        <v>0.1792013888888889</v>
      </c>
      <c r="G84" s="59">
        <v>0.35416666666666669</v>
      </c>
      <c r="H84" s="1">
        <v>4</v>
      </c>
      <c r="I84" s="1">
        <v>4733</v>
      </c>
      <c r="J84" s="1" t="s">
        <v>17</v>
      </c>
      <c r="K84" s="9"/>
      <c r="L84" s="123"/>
      <c r="M84" s="123"/>
      <c r="N84" s="123"/>
      <c r="O84" s="123"/>
      <c r="P84" s="15"/>
      <c r="Q84" s="37"/>
      <c r="R84" s="123">
        <v>7</v>
      </c>
      <c r="S84" s="123" t="s">
        <v>459</v>
      </c>
      <c r="T84" s="123">
        <v>2015</v>
      </c>
      <c r="U84" s="47" t="s">
        <v>476</v>
      </c>
      <c r="V84" s="5"/>
      <c r="Y84" s="12"/>
      <c r="Z84" s="16"/>
    </row>
    <row r="85" spans="1:26" x14ac:dyDescent="0.3">
      <c r="A85" s="13">
        <v>84</v>
      </c>
      <c r="B85" s="11" t="s">
        <v>507</v>
      </c>
      <c r="C85" s="11" t="s">
        <v>40</v>
      </c>
      <c r="D85" t="s">
        <v>561</v>
      </c>
      <c r="E85" s="262">
        <v>42132</v>
      </c>
      <c r="F85" s="58">
        <v>0.15313657407407408</v>
      </c>
      <c r="G85" s="59">
        <v>0.35416666666666669</v>
      </c>
      <c r="H85" s="1">
        <v>7</v>
      </c>
      <c r="I85" s="1">
        <v>2650</v>
      </c>
      <c r="J85" s="1" t="s">
        <v>40</v>
      </c>
      <c r="K85" s="9"/>
      <c r="L85" s="123">
        <v>37</v>
      </c>
      <c r="M85" s="123"/>
      <c r="N85" s="123"/>
      <c r="O85" s="123"/>
      <c r="P85" s="15" t="s">
        <v>12</v>
      </c>
      <c r="Q85" s="37"/>
      <c r="R85" s="123">
        <v>8</v>
      </c>
      <c r="S85" s="123" t="s">
        <v>459</v>
      </c>
      <c r="T85" s="123">
        <v>2015</v>
      </c>
      <c r="U85" s="47" t="s">
        <v>477</v>
      </c>
      <c r="V85" s="5"/>
      <c r="Y85" s="12"/>
      <c r="Z85" s="16"/>
    </row>
    <row r="86" spans="1:26" x14ac:dyDescent="0.3">
      <c r="A86" s="13">
        <v>85</v>
      </c>
      <c r="B86" t="s">
        <v>1767</v>
      </c>
      <c r="C86" s="11" t="s">
        <v>26</v>
      </c>
      <c r="D86" t="s">
        <v>593</v>
      </c>
      <c r="E86" s="262">
        <v>42133</v>
      </c>
      <c r="F86" s="58">
        <v>0.16664351851851852</v>
      </c>
      <c r="G86" s="59">
        <v>0.375</v>
      </c>
      <c r="H86" s="13">
        <v>8</v>
      </c>
      <c r="I86" s="13">
        <v>4400</v>
      </c>
      <c r="J86" s="1" t="s">
        <v>26</v>
      </c>
      <c r="K86" s="9"/>
      <c r="L86" s="123">
        <v>38</v>
      </c>
      <c r="M86" s="123"/>
      <c r="N86" s="123"/>
      <c r="O86" s="123"/>
      <c r="P86" s="15"/>
      <c r="Q86" s="37"/>
      <c r="R86" s="123">
        <v>9</v>
      </c>
      <c r="S86" s="123" t="s">
        <v>459</v>
      </c>
      <c r="T86" s="123">
        <v>2015</v>
      </c>
      <c r="U86" s="47" t="s">
        <v>474</v>
      </c>
      <c r="V86" s="5">
        <v>4</v>
      </c>
      <c r="Y86" s="12"/>
      <c r="Z86" s="16"/>
    </row>
    <row r="87" spans="1:26" x14ac:dyDescent="0.3">
      <c r="A87" s="13">
        <v>86</v>
      </c>
      <c r="B87" s="11" t="s">
        <v>63</v>
      </c>
      <c r="C87" s="11" t="s">
        <v>64</v>
      </c>
      <c r="D87" t="s">
        <v>624</v>
      </c>
      <c r="E87" s="259">
        <v>42138</v>
      </c>
      <c r="F87" s="61">
        <v>0.18493055555555557</v>
      </c>
      <c r="G87" s="59">
        <v>0.375</v>
      </c>
      <c r="H87" s="13">
        <v>10</v>
      </c>
      <c r="I87" s="13">
        <v>4840</v>
      </c>
      <c r="J87" s="1" t="s">
        <v>757</v>
      </c>
      <c r="K87" s="9" t="s">
        <v>1091</v>
      </c>
      <c r="L87" s="123"/>
      <c r="M87" s="123"/>
      <c r="N87" s="123"/>
      <c r="O87" s="123"/>
      <c r="P87" s="15"/>
      <c r="Q87" s="37"/>
      <c r="R87" s="123">
        <v>14</v>
      </c>
      <c r="S87" s="123" t="s">
        <v>459</v>
      </c>
      <c r="T87" s="123">
        <v>2015</v>
      </c>
      <c r="U87" s="47" t="s">
        <v>476</v>
      </c>
      <c r="V87" s="5"/>
      <c r="Y87" s="12"/>
      <c r="Z87" s="16"/>
    </row>
    <row r="88" spans="1:26" x14ac:dyDescent="0.3">
      <c r="A88" s="13">
        <v>87</v>
      </c>
      <c r="B88" s="11" t="s">
        <v>84</v>
      </c>
      <c r="C88" s="11" t="s">
        <v>13</v>
      </c>
      <c r="D88" t="s">
        <v>558</v>
      </c>
      <c r="E88" s="259">
        <v>42141</v>
      </c>
      <c r="F88" s="61">
        <v>0.18958333333333333</v>
      </c>
      <c r="G88" s="59">
        <v>0.375</v>
      </c>
      <c r="H88" s="1">
        <v>8</v>
      </c>
      <c r="I88" s="1">
        <v>4760</v>
      </c>
      <c r="J88" s="1" t="s">
        <v>13</v>
      </c>
      <c r="K88" s="9"/>
      <c r="L88" s="123"/>
      <c r="M88" s="123"/>
      <c r="N88" s="123"/>
      <c r="O88" s="123"/>
      <c r="P88" s="15"/>
      <c r="Q88" s="37"/>
      <c r="R88" s="123">
        <v>17</v>
      </c>
      <c r="S88" s="123" t="s">
        <v>459</v>
      </c>
      <c r="T88" s="123">
        <v>2015</v>
      </c>
      <c r="U88" s="47" t="s">
        <v>475</v>
      </c>
      <c r="V88" s="5">
        <v>2</v>
      </c>
      <c r="Y88" s="12"/>
      <c r="Z88" s="16"/>
    </row>
    <row r="89" spans="1:26" x14ac:dyDescent="0.3">
      <c r="A89" s="13">
        <v>88</v>
      </c>
      <c r="B89" s="11" t="s">
        <v>65</v>
      </c>
      <c r="C89" s="11" t="s">
        <v>66</v>
      </c>
      <c r="D89" t="s">
        <v>583</v>
      </c>
      <c r="E89" s="260">
        <v>42145</v>
      </c>
      <c r="F89" s="58">
        <v>0.16565972222222222</v>
      </c>
      <c r="G89" s="59">
        <v>0.66666666666666663</v>
      </c>
      <c r="H89" s="13">
        <v>6</v>
      </c>
      <c r="I89" s="13">
        <v>4270</v>
      </c>
      <c r="J89" s="1" t="s">
        <v>26</v>
      </c>
      <c r="K89" s="9"/>
      <c r="L89" s="123">
        <v>39</v>
      </c>
      <c r="M89" s="123"/>
      <c r="N89" s="123"/>
      <c r="O89" s="123"/>
      <c r="P89" s="15"/>
      <c r="Q89" s="37"/>
      <c r="R89" s="123">
        <v>21</v>
      </c>
      <c r="S89" s="123" t="s">
        <v>459</v>
      </c>
      <c r="T89" s="123">
        <v>2015</v>
      </c>
      <c r="U89" s="47" t="s">
        <v>476</v>
      </c>
      <c r="V89" s="5"/>
      <c r="Y89" s="12"/>
      <c r="Z89" s="16"/>
    </row>
    <row r="90" spans="1:26" x14ac:dyDescent="0.3">
      <c r="A90" s="13">
        <v>89</v>
      </c>
      <c r="B90" s="11" t="s">
        <v>509</v>
      </c>
      <c r="C90" s="11" t="s">
        <v>40</v>
      </c>
      <c r="D90" t="s">
        <v>561</v>
      </c>
      <c r="E90" s="260">
        <v>42146</v>
      </c>
      <c r="F90" s="61">
        <v>0.17674768518518516</v>
      </c>
      <c r="G90" s="59">
        <v>0.35416666666666669</v>
      </c>
      <c r="H90" s="1">
        <v>7</v>
      </c>
      <c r="I90" s="1">
        <v>2650</v>
      </c>
      <c r="J90" s="1" t="s">
        <v>40</v>
      </c>
      <c r="K90" s="9"/>
      <c r="L90" s="123"/>
      <c r="M90" s="123"/>
      <c r="N90" s="123"/>
      <c r="O90" s="123"/>
      <c r="P90" s="15"/>
      <c r="Q90" s="37"/>
      <c r="R90" s="123">
        <v>22</v>
      </c>
      <c r="S90" s="123" t="s">
        <v>459</v>
      </c>
      <c r="T90" s="123">
        <v>2015</v>
      </c>
      <c r="U90" s="47" t="s">
        <v>477</v>
      </c>
      <c r="V90" s="5"/>
      <c r="Y90" s="12"/>
      <c r="Z90" s="16"/>
    </row>
    <row r="91" spans="1:26" x14ac:dyDescent="0.3">
      <c r="A91" s="13">
        <v>90</v>
      </c>
      <c r="B91" s="11" t="s">
        <v>177</v>
      </c>
      <c r="C91" t="s">
        <v>841</v>
      </c>
      <c r="D91" t="s">
        <v>715</v>
      </c>
      <c r="E91" s="259">
        <v>42148</v>
      </c>
      <c r="F91" s="174">
        <v>0.14067129629629629</v>
      </c>
      <c r="G91" s="59">
        <v>0.39583333333333331</v>
      </c>
      <c r="H91" s="1">
        <v>1</v>
      </c>
      <c r="I91" s="1">
        <v>2300</v>
      </c>
      <c r="J91" s="36" t="s">
        <v>1843</v>
      </c>
      <c r="K91" s="9"/>
      <c r="L91" s="123"/>
      <c r="M91" s="123">
        <v>2</v>
      </c>
      <c r="N91" s="123"/>
      <c r="O91" s="123"/>
      <c r="P91" s="28" t="s">
        <v>1492</v>
      </c>
      <c r="Q91" s="37"/>
      <c r="R91" s="123">
        <v>24</v>
      </c>
      <c r="S91" s="123" t="s">
        <v>459</v>
      </c>
      <c r="T91" s="123">
        <v>2015</v>
      </c>
      <c r="U91" s="47" t="s">
        <v>475</v>
      </c>
      <c r="V91" s="5">
        <v>3</v>
      </c>
      <c r="Y91" s="12"/>
      <c r="Z91" s="16"/>
    </row>
    <row r="92" spans="1:26" x14ac:dyDescent="0.3">
      <c r="A92" s="13">
        <v>91</v>
      </c>
      <c r="B92" s="11" t="s">
        <v>21</v>
      </c>
      <c r="C92" s="11" t="s">
        <v>22</v>
      </c>
      <c r="D92" t="s">
        <v>571</v>
      </c>
      <c r="E92" s="259">
        <v>42152</v>
      </c>
      <c r="F92" s="58">
        <v>0.16168981481481481</v>
      </c>
      <c r="G92" s="59">
        <v>0.35416666666666669</v>
      </c>
      <c r="H92" s="1">
        <v>4</v>
      </c>
      <c r="I92" s="1">
        <v>4733</v>
      </c>
      <c r="J92" s="1" t="s">
        <v>17</v>
      </c>
      <c r="K92" s="9"/>
      <c r="L92" s="123">
        <v>40</v>
      </c>
      <c r="M92" s="123"/>
      <c r="N92" s="123"/>
      <c r="O92" s="123"/>
      <c r="P92" s="15" t="s">
        <v>12</v>
      </c>
      <c r="Q92" s="37"/>
      <c r="R92" s="123">
        <v>28</v>
      </c>
      <c r="S92" s="123" t="s">
        <v>459</v>
      </c>
      <c r="T92" s="123">
        <v>2015</v>
      </c>
      <c r="U92" s="47" t="s">
        <v>476</v>
      </c>
      <c r="V92" s="5">
        <v>1</v>
      </c>
      <c r="X92" s="5">
        <v>11</v>
      </c>
      <c r="Y92" s="12"/>
      <c r="Z92" s="16"/>
    </row>
    <row r="93" spans="1:26" x14ac:dyDescent="0.3">
      <c r="A93" s="13">
        <v>92</v>
      </c>
      <c r="B93" s="11" t="s">
        <v>67</v>
      </c>
      <c r="C93" s="11" t="s">
        <v>17</v>
      </c>
      <c r="D93" t="s">
        <v>557</v>
      </c>
      <c r="E93" s="259">
        <v>42156</v>
      </c>
      <c r="F93" s="61">
        <v>0.1705439814814815</v>
      </c>
      <c r="G93" s="59">
        <v>0.35416666666666669</v>
      </c>
      <c r="H93" s="1">
        <v>6</v>
      </c>
      <c r="I93" s="1">
        <v>4700</v>
      </c>
      <c r="J93" s="1" t="s">
        <v>17</v>
      </c>
      <c r="K93" s="9"/>
      <c r="L93" s="123"/>
      <c r="M93" s="123"/>
      <c r="N93" s="123"/>
      <c r="O93" s="123"/>
      <c r="P93" s="15" t="s">
        <v>12</v>
      </c>
      <c r="Q93" s="37"/>
      <c r="R93" s="123">
        <v>1</v>
      </c>
      <c r="S93" s="123" t="s">
        <v>470</v>
      </c>
      <c r="T93" s="123">
        <v>2015</v>
      </c>
      <c r="U93" s="47" t="s">
        <v>480</v>
      </c>
      <c r="V93" s="5"/>
      <c r="Y93" s="12"/>
      <c r="Z93" s="16"/>
    </row>
    <row r="94" spans="1:26" x14ac:dyDescent="0.3">
      <c r="A94" s="13">
        <v>93</v>
      </c>
      <c r="B94" s="11" t="s">
        <v>189</v>
      </c>
      <c r="C94" s="11" t="s">
        <v>24</v>
      </c>
      <c r="D94" t="s">
        <v>580</v>
      </c>
      <c r="E94" s="259">
        <v>42160</v>
      </c>
      <c r="F94" s="61">
        <v>0.18287037037037038</v>
      </c>
      <c r="G94" s="59">
        <v>0.375</v>
      </c>
      <c r="H94" s="13">
        <v>7</v>
      </c>
      <c r="I94" s="13">
        <v>2942</v>
      </c>
      <c r="J94" s="1" t="s">
        <v>750</v>
      </c>
      <c r="K94" s="9"/>
      <c r="L94" s="123"/>
      <c r="M94" s="123"/>
      <c r="N94" s="123"/>
      <c r="O94" s="123"/>
      <c r="P94" s="15"/>
      <c r="Q94" s="37"/>
      <c r="R94" s="123">
        <v>5</v>
      </c>
      <c r="S94" s="123" t="s">
        <v>470</v>
      </c>
      <c r="T94" s="123">
        <v>2015</v>
      </c>
      <c r="U94" s="47" t="s">
        <v>477</v>
      </c>
      <c r="V94" s="5"/>
      <c r="Y94" s="12"/>
      <c r="Z94" s="16"/>
    </row>
    <row r="95" spans="1:26" x14ac:dyDescent="0.3">
      <c r="A95" s="13">
        <v>94</v>
      </c>
      <c r="B95" s="11" t="s">
        <v>510</v>
      </c>
      <c r="C95" s="11" t="s">
        <v>11</v>
      </c>
      <c r="D95" t="s">
        <v>556</v>
      </c>
      <c r="E95" s="259">
        <v>42162</v>
      </c>
      <c r="F95" s="58">
        <v>0.16366898148148148</v>
      </c>
      <c r="G95" s="59">
        <v>0.375</v>
      </c>
      <c r="H95" s="1">
        <v>6</v>
      </c>
      <c r="I95" s="1">
        <v>4180</v>
      </c>
      <c r="J95" s="1" t="s">
        <v>11</v>
      </c>
      <c r="K95" s="9"/>
      <c r="L95" s="123">
        <v>41</v>
      </c>
      <c r="M95" s="123"/>
      <c r="N95" s="123"/>
      <c r="O95" s="123"/>
      <c r="P95" s="15"/>
      <c r="Q95" s="37"/>
      <c r="R95" s="123">
        <v>7</v>
      </c>
      <c r="S95" s="123" t="s">
        <v>470</v>
      </c>
      <c r="T95" s="123">
        <v>2015</v>
      </c>
      <c r="U95" s="47" t="s">
        <v>475</v>
      </c>
      <c r="V95" s="5">
        <v>3</v>
      </c>
      <c r="Y95" s="12"/>
      <c r="Z95" s="16"/>
    </row>
    <row r="96" spans="1:26" x14ac:dyDescent="0.3">
      <c r="A96" s="13">
        <v>95</v>
      </c>
      <c r="B96" s="11" t="s">
        <v>68</v>
      </c>
      <c r="C96" s="11" t="s">
        <v>17</v>
      </c>
      <c r="D96" t="s">
        <v>557</v>
      </c>
      <c r="E96" s="259">
        <v>42164</v>
      </c>
      <c r="F96" s="174">
        <v>0.12825231481481483</v>
      </c>
      <c r="G96" s="59">
        <v>0.35416666666666669</v>
      </c>
      <c r="H96" s="1">
        <v>6</v>
      </c>
      <c r="I96" s="1">
        <v>4700</v>
      </c>
      <c r="J96" s="1" t="s">
        <v>17</v>
      </c>
      <c r="K96" s="9"/>
      <c r="L96" s="123"/>
      <c r="M96" s="123">
        <v>3</v>
      </c>
      <c r="N96" s="123"/>
      <c r="O96" s="123"/>
      <c r="P96" s="28" t="s">
        <v>1492</v>
      </c>
      <c r="Q96" s="15" t="s">
        <v>12</v>
      </c>
      <c r="R96" s="123">
        <v>9</v>
      </c>
      <c r="S96" s="123" t="s">
        <v>470</v>
      </c>
      <c r="T96" s="123">
        <v>2015</v>
      </c>
      <c r="U96" s="47" t="s">
        <v>479</v>
      </c>
      <c r="V96" s="5">
        <v>1</v>
      </c>
      <c r="Y96" s="12"/>
      <c r="Z96" s="16"/>
    </row>
    <row r="97" spans="1:26" x14ac:dyDescent="0.3">
      <c r="A97" s="13">
        <v>96</v>
      </c>
      <c r="B97" s="11" t="s">
        <v>94</v>
      </c>
      <c r="C97" s="11" t="s">
        <v>40</v>
      </c>
      <c r="D97" t="s">
        <v>561</v>
      </c>
      <c r="E97" s="261">
        <v>42173</v>
      </c>
      <c r="F97" s="58">
        <v>0.16546296296296295</v>
      </c>
      <c r="G97" s="59">
        <v>0.35416666666666669</v>
      </c>
      <c r="H97" s="1">
        <v>7</v>
      </c>
      <c r="I97" s="1">
        <v>2650</v>
      </c>
      <c r="J97" s="1" t="s">
        <v>40</v>
      </c>
      <c r="K97" s="9"/>
      <c r="L97" s="123">
        <v>42</v>
      </c>
      <c r="M97" s="123"/>
      <c r="N97" s="123"/>
      <c r="O97" s="123"/>
      <c r="P97" s="15" t="s">
        <v>12</v>
      </c>
      <c r="Q97" s="37"/>
      <c r="R97" s="123">
        <v>18</v>
      </c>
      <c r="S97" s="123" t="s">
        <v>470</v>
      </c>
      <c r="T97" s="123">
        <v>2015</v>
      </c>
      <c r="U97" s="47" t="s">
        <v>476</v>
      </c>
      <c r="V97" s="5"/>
      <c r="Y97" s="12"/>
      <c r="Z97" s="16"/>
    </row>
    <row r="98" spans="1:26" x14ac:dyDescent="0.3">
      <c r="A98" s="13">
        <v>97</v>
      </c>
      <c r="B98" s="11" t="s">
        <v>69</v>
      </c>
      <c r="C98" s="11" t="s">
        <v>26</v>
      </c>
      <c r="D98" t="s">
        <v>593</v>
      </c>
      <c r="E98" s="261">
        <v>42174</v>
      </c>
      <c r="F98" s="58">
        <v>0.15293981481481481</v>
      </c>
      <c r="G98" s="59">
        <v>0.70833333333333337</v>
      </c>
      <c r="H98" s="1">
        <v>8</v>
      </c>
      <c r="I98" s="1">
        <v>4400</v>
      </c>
      <c r="J98" s="1" t="s">
        <v>26</v>
      </c>
      <c r="K98" s="9"/>
      <c r="L98" s="123">
        <v>43</v>
      </c>
      <c r="M98" s="123"/>
      <c r="N98" s="123"/>
      <c r="O98" s="123"/>
      <c r="P98" s="15"/>
      <c r="Q98" s="37"/>
      <c r="R98" s="123">
        <v>19</v>
      </c>
      <c r="S98" s="123" t="s">
        <v>470</v>
      </c>
      <c r="T98" s="123">
        <v>2015</v>
      </c>
      <c r="U98" s="47" t="s">
        <v>477</v>
      </c>
      <c r="V98" s="5"/>
      <c r="Y98" s="12"/>
      <c r="Z98" s="16"/>
    </row>
    <row r="99" spans="1:26" x14ac:dyDescent="0.3">
      <c r="A99" s="13">
        <v>98</v>
      </c>
      <c r="B99" s="11" t="s">
        <v>70</v>
      </c>
      <c r="C99" s="11" t="s">
        <v>26</v>
      </c>
      <c r="D99" t="s">
        <v>593</v>
      </c>
      <c r="E99" s="261">
        <v>42144</v>
      </c>
      <c r="F99" s="58">
        <v>0.15644675925925924</v>
      </c>
      <c r="G99" s="59">
        <v>0.41666666666666669</v>
      </c>
      <c r="H99" s="1">
        <v>8</v>
      </c>
      <c r="I99" s="1">
        <v>4400</v>
      </c>
      <c r="J99" s="1" t="s">
        <v>26</v>
      </c>
      <c r="K99" s="9"/>
      <c r="L99" s="123">
        <v>44</v>
      </c>
      <c r="M99" s="123"/>
      <c r="N99" s="123"/>
      <c r="O99" s="123"/>
      <c r="P99" s="15"/>
      <c r="Q99" s="37"/>
      <c r="R99" s="123">
        <v>20</v>
      </c>
      <c r="S99" s="123" t="s">
        <v>470</v>
      </c>
      <c r="T99" s="123">
        <v>2015</v>
      </c>
      <c r="U99" s="47" t="s">
        <v>474</v>
      </c>
      <c r="V99" s="5"/>
      <c r="Y99" s="12"/>
      <c r="Z99" s="16"/>
    </row>
    <row r="100" spans="1:26" x14ac:dyDescent="0.3">
      <c r="A100" s="13">
        <v>99</v>
      </c>
      <c r="B100" s="11" t="s">
        <v>69</v>
      </c>
      <c r="C100" s="11" t="s">
        <v>26</v>
      </c>
      <c r="D100" t="s">
        <v>593</v>
      </c>
      <c r="E100" s="261">
        <v>42145</v>
      </c>
      <c r="F100" s="58">
        <v>0.16341435185185185</v>
      </c>
      <c r="G100" s="59">
        <v>0.41666666666666669</v>
      </c>
      <c r="H100" s="1">
        <v>8</v>
      </c>
      <c r="I100" s="1">
        <v>4400</v>
      </c>
      <c r="J100" s="1" t="s">
        <v>26</v>
      </c>
      <c r="K100" s="9"/>
      <c r="L100" s="123">
        <v>45</v>
      </c>
      <c r="M100" s="123"/>
      <c r="N100" s="123"/>
      <c r="O100" s="123"/>
      <c r="P100" s="15" t="s">
        <v>71</v>
      </c>
      <c r="Q100" s="37"/>
      <c r="R100" s="123">
        <v>21</v>
      </c>
      <c r="S100" s="123" t="s">
        <v>470</v>
      </c>
      <c r="T100" s="123">
        <v>2015</v>
      </c>
      <c r="U100" s="47" t="s">
        <v>475</v>
      </c>
      <c r="V100" s="5">
        <v>4</v>
      </c>
      <c r="W100" s="5">
        <v>16</v>
      </c>
      <c r="X100" s="5">
        <v>8</v>
      </c>
      <c r="Y100" s="12"/>
      <c r="Z100" s="16"/>
    </row>
    <row r="101" spans="1:26" x14ac:dyDescent="0.3">
      <c r="A101" s="13">
        <v>100</v>
      </c>
      <c r="B101" s="11" t="s">
        <v>511</v>
      </c>
      <c r="C101" s="11" t="s">
        <v>39</v>
      </c>
      <c r="D101" t="s">
        <v>560</v>
      </c>
      <c r="E101" s="259">
        <v>42188</v>
      </c>
      <c r="F101" s="61">
        <v>0.17789351851851853</v>
      </c>
      <c r="G101" s="59">
        <v>0.625</v>
      </c>
      <c r="H101" s="1">
        <v>6</v>
      </c>
      <c r="I101" s="1">
        <v>4100</v>
      </c>
      <c r="J101" s="1" t="s">
        <v>39</v>
      </c>
      <c r="K101" s="9"/>
      <c r="L101" s="123"/>
      <c r="M101" s="123"/>
      <c r="N101" s="123"/>
      <c r="O101" s="123"/>
      <c r="P101" s="15"/>
      <c r="Q101" s="37"/>
      <c r="R101" s="123">
        <v>3</v>
      </c>
      <c r="S101" s="123" t="s">
        <v>461</v>
      </c>
      <c r="T101" s="123">
        <v>2015</v>
      </c>
      <c r="U101" s="47" t="s">
        <v>477</v>
      </c>
      <c r="V101" s="5"/>
      <c r="Y101" s="12"/>
      <c r="Z101" s="16"/>
    </row>
    <row r="102" spans="1:26" x14ac:dyDescent="0.3">
      <c r="A102" s="13">
        <v>101</v>
      </c>
      <c r="B102" s="11" t="s">
        <v>102</v>
      </c>
      <c r="C102" s="11" t="s">
        <v>72</v>
      </c>
      <c r="D102" t="s">
        <v>590</v>
      </c>
      <c r="E102" s="259">
        <v>42190</v>
      </c>
      <c r="F102" s="58">
        <v>0.15964120370370369</v>
      </c>
      <c r="G102" s="59">
        <v>0.22916666666666666</v>
      </c>
      <c r="H102" s="13">
        <v>6</v>
      </c>
      <c r="I102" s="13">
        <v>2670</v>
      </c>
      <c r="J102" s="1" t="s">
        <v>326</v>
      </c>
      <c r="K102" s="182"/>
      <c r="L102" s="161">
        <v>46</v>
      </c>
      <c r="M102" s="200"/>
      <c r="N102" s="200"/>
      <c r="O102" s="200"/>
      <c r="P102" s="15"/>
      <c r="Q102" s="37"/>
      <c r="R102" s="123">
        <v>5</v>
      </c>
      <c r="S102" s="123" t="s">
        <v>461</v>
      </c>
      <c r="T102" s="123">
        <v>2015</v>
      </c>
      <c r="U102" s="47" t="s">
        <v>475</v>
      </c>
      <c r="V102" s="5">
        <v>2</v>
      </c>
      <c r="Y102" s="12"/>
      <c r="Z102" s="16"/>
    </row>
    <row r="103" spans="1:26" x14ac:dyDescent="0.3">
      <c r="A103" s="13">
        <v>102</v>
      </c>
      <c r="B103" s="11" t="s">
        <v>87</v>
      </c>
      <c r="C103" s="11" t="s">
        <v>8</v>
      </c>
      <c r="D103" t="s">
        <v>572</v>
      </c>
      <c r="E103" s="260">
        <v>42193</v>
      </c>
      <c r="F103" s="61">
        <v>0.17167824074074076</v>
      </c>
      <c r="G103" s="59">
        <v>0.35416666666666669</v>
      </c>
      <c r="H103" s="13">
        <v>5</v>
      </c>
      <c r="I103" s="13">
        <v>4682</v>
      </c>
      <c r="J103" s="1" t="s">
        <v>749</v>
      </c>
      <c r="K103" s="9"/>
      <c r="L103" s="123"/>
      <c r="M103" s="123"/>
      <c r="N103" s="123"/>
      <c r="O103" s="123"/>
      <c r="P103" s="15"/>
      <c r="Q103" s="37"/>
      <c r="R103" s="123">
        <v>8</v>
      </c>
      <c r="S103" s="123" t="s">
        <v>461</v>
      </c>
      <c r="T103" s="123">
        <v>2015</v>
      </c>
      <c r="U103" s="47" t="s">
        <v>478</v>
      </c>
      <c r="V103" s="5"/>
      <c r="Y103" s="12"/>
      <c r="Z103" s="16"/>
    </row>
    <row r="104" spans="1:26" x14ac:dyDescent="0.3">
      <c r="A104" s="13">
        <v>103</v>
      </c>
      <c r="B104" s="11" t="s">
        <v>76</v>
      </c>
      <c r="C104" s="11" t="s">
        <v>27</v>
      </c>
      <c r="D104" t="s">
        <v>574</v>
      </c>
      <c r="E104" s="260">
        <v>42194</v>
      </c>
      <c r="F104" s="62">
        <v>0.13871527777777778</v>
      </c>
      <c r="G104" s="59">
        <v>0.45833333333333331</v>
      </c>
      <c r="H104" s="1">
        <v>8</v>
      </c>
      <c r="I104" s="1">
        <v>2770</v>
      </c>
      <c r="J104" s="1" t="s">
        <v>751</v>
      </c>
      <c r="K104" s="9"/>
      <c r="L104" s="123"/>
      <c r="M104" s="123">
        <v>4</v>
      </c>
      <c r="N104" s="123"/>
      <c r="O104" s="123"/>
      <c r="P104" s="15" t="s">
        <v>12</v>
      </c>
      <c r="Q104" s="37"/>
      <c r="R104" s="123">
        <v>9</v>
      </c>
      <c r="S104" s="123" t="s">
        <v>461</v>
      </c>
      <c r="T104" s="123">
        <v>2015</v>
      </c>
      <c r="U104" s="47" t="s">
        <v>476</v>
      </c>
      <c r="V104" s="5"/>
      <c r="Y104" s="12"/>
      <c r="Z104" s="16"/>
    </row>
    <row r="105" spans="1:26" x14ac:dyDescent="0.3">
      <c r="A105" s="13">
        <v>104</v>
      </c>
      <c r="B105" s="11" t="s">
        <v>75</v>
      </c>
      <c r="C105" s="11" t="s">
        <v>72</v>
      </c>
      <c r="D105" t="s">
        <v>590</v>
      </c>
      <c r="E105" s="260">
        <v>42196</v>
      </c>
      <c r="F105" s="63">
        <v>0.15342592592592594</v>
      </c>
      <c r="G105" s="59">
        <v>0.29166666666666669</v>
      </c>
      <c r="H105" s="13">
        <v>6</v>
      </c>
      <c r="I105" s="13">
        <v>2670</v>
      </c>
      <c r="J105" s="1" t="s">
        <v>326</v>
      </c>
      <c r="K105" s="9"/>
      <c r="L105" s="123">
        <v>47</v>
      </c>
      <c r="M105" s="123"/>
      <c r="N105" s="123"/>
      <c r="O105" s="123"/>
      <c r="P105" s="15"/>
      <c r="Q105" s="37"/>
      <c r="R105" s="123">
        <v>11</v>
      </c>
      <c r="S105" s="123" t="s">
        <v>461</v>
      </c>
      <c r="T105" s="123">
        <v>2015</v>
      </c>
      <c r="U105" s="47" t="s">
        <v>474</v>
      </c>
      <c r="V105" s="5"/>
      <c r="Y105" s="12"/>
      <c r="Z105" s="16"/>
    </row>
    <row r="106" spans="1:26" x14ac:dyDescent="0.3">
      <c r="A106" s="13">
        <v>105</v>
      </c>
      <c r="B106" s="11" t="s">
        <v>65</v>
      </c>
      <c r="C106" s="11" t="s">
        <v>66</v>
      </c>
      <c r="D106" t="s">
        <v>583</v>
      </c>
      <c r="E106" s="260">
        <v>42197</v>
      </c>
      <c r="F106" s="59">
        <v>0.18070601851851853</v>
      </c>
      <c r="G106" s="59">
        <v>0.375</v>
      </c>
      <c r="H106" s="13">
        <v>6</v>
      </c>
      <c r="I106" s="13">
        <v>4270</v>
      </c>
      <c r="J106" s="1" t="s">
        <v>26</v>
      </c>
      <c r="K106" s="9"/>
      <c r="L106" s="123"/>
      <c r="M106" s="123"/>
      <c r="N106" s="123"/>
      <c r="O106" s="123"/>
      <c r="P106" s="15"/>
      <c r="Q106" s="37"/>
      <c r="R106" s="123">
        <v>12</v>
      </c>
      <c r="S106" s="123" t="s">
        <v>461</v>
      </c>
      <c r="T106" s="123">
        <v>2015</v>
      </c>
      <c r="U106" s="47" t="s">
        <v>475</v>
      </c>
      <c r="V106" s="5">
        <v>4</v>
      </c>
      <c r="Y106" s="12"/>
      <c r="Z106" s="16"/>
    </row>
    <row r="107" spans="1:26" x14ac:dyDescent="0.3">
      <c r="A107" s="13">
        <v>106</v>
      </c>
      <c r="B107" s="11" t="s">
        <v>93</v>
      </c>
      <c r="C107" s="11" t="s">
        <v>39</v>
      </c>
      <c r="D107" t="s">
        <v>560</v>
      </c>
      <c r="E107" s="259">
        <v>42199</v>
      </c>
      <c r="F107" s="59">
        <v>0.18064814814814814</v>
      </c>
      <c r="G107" s="59">
        <v>0.35416666666666669</v>
      </c>
      <c r="H107" s="13">
        <v>7</v>
      </c>
      <c r="I107" s="13">
        <v>4100</v>
      </c>
      <c r="J107" s="1" t="s">
        <v>39</v>
      </c>
      <c r="K107" s="9"/>
      <c r="L107" s="123"/>
      <c r="M107" s="123"/>
      <c r="N107" s="123"/>
      <c r="O107" s="123"/>
      <c r="P107" s="15"/>
      <c r="Q107" s="37"/>
      <c r="R107" s="123">
        <v>14</v>
      </c>
      <c r="S107" s="123" t="s">
        <v>461</v>
      </c>
      <c r="T107" s="123">
        <v>2015</v>
      </c>
      <c r="U107" s="47" t="s">
        <v>479</v>
      </c>
      <c r="V107" s="5"/>
      <c r="Y107" s="12"/>
      <c r="Z107" s="16"/>
    </row>
    <row r="108" spans="1:26" x14ac:dyDescent="0.3">
      <c r="A108" s="13">
        <v>107</v>
      </c>
      <c r="B108" s="11" t="s">
        <v>73</v>
      </c>
      <c r="C108" s="11" t="s">
        <v>27</v>
      </c>
      <c r="D108" t="s">
        <v>601</v>
      </c>
      <c r="E108" s="262">
        <v>42202</v>
      </c>
      <c r="F108" s="59">
        <v>0.18287037037037038</v>
      </c>
      <c r="G108" s="59">
        <v>0.66666666666666663</v>
      </c>
      <c r="H108" s="13">
        <v>8</v>
      </c>
      <c r="I108" s="13">
        <v>2300</v>
      </c>
      <c r="J108" s="36" t="s">
        <v>1843</v>
      </c>
      <c r="K108" s="9"/>
      <c r="L108" s="123"/>
      <c r="M108" s="123"/>
      <c r="N108" s="123"/>
      <c r="O108" s="123"/>
      <c r="P108" s="15"/>
      <c r="Q108" s="37"/>
      <c r="R108" s="123">
        <v>17</v>
      </c>
      <c r="S108" s="123" t="s">
        <v>461</v>
      </c>
      <c r="T108" s="123">
        <v>2015</v>
      </c>
      <c r="U108" s="47" t="s">
        <v>477</v>
      </c>
      <c r="V108" s="5"/>
      <c r="Y108" s="12"/>
      <c r="Z108" s="16"/>
    </row>
    <row r="109" spans="1:26" x14ac:dyDescent="0.3">
      <c r="A109" s="13">
        <v>108</v>
      </c>
      <c r="B109" s="11" t="s">
        <v>74</v>
      </c>
      <c r="C109" s="11" t="s">
        <v>72</v>
      </c>
      <c r="D109" t="s">
        <v>590</v>
      </c>
      <c r="E109" s="262">
        <v>42203</v>
      </c>
      <c r="F109" s="59">
        <v>0.17776620370370369</v>
      </c>
      <c r="G109" s="59">
        <v>0.29166666666666669</v>
      </c>
      <c r="H109" s="13">
        <v>6</v>
      </c>
      <c r="I109" s="13">
        <v>2670</v>
      </c>
      <c r="J109" s="1" t="s">
        <v>326</v>
      </c>
      <c r="K109" s="9"/>
      <c r="L109" s="123"/>
      <c r="M109" s="123"/>
      <c r="N109" s="123"/>
      <c r="O109" s="123"/>
      <c r="P109" s="15"/>
      <c r="Q109" s="37"/>
      <c r="R109" s="123">
        <v>18</v>
      </c>
      <c r="S109" s="123" t="s">
        <v>461</v>
      </c>
      <c r="T109" s="123">
        <v>2015</v>
      </c>
      <c r="U109" s="47" t="s">
        <v>474</v>
      </c>
      <c r="V109" s="5"/>
      <c r="Y109" s="12"/>
      <c r="Z109" s="16"/>
    </row>
    <row r="110" spans="1:26" x14ac:dyDescent="0.3">
      <c r="A110" s="13">
        <v>109</v>
      </c>
      <c r="B110" s="11" t="s">
        <v>95</v>
      </c>
      <c r="C110" s="11" t="s">
        <v>72</v>
      </c>
      <c r="D110" t="s">
        <v>590</v>
      </c>
      <c r="E110" s="262">
        <v>42204</v>
      </c>
      <c r="F110" s="61">
        <v>0.17047453703703705</v>
      </c>
      <c r="G110" s="59">
        <v>0.29166666666666669</v>
      </c>
      <c r="H110" s="13">
        <v>6</v>
      </c>
      <c r="I110" s="13">
        <v>2670</v>
      </c>
      <c r="J110" s="1" t="s">
        <v>326</v>
      </c>
      <c r="K110" s="9"/>
      <c r="L110" s="123"/>
      <c r="M110" s="123"/>
      <c r="N110" s="123"/>
      <c r="O110" s="123"/>
      <c r="P110" s="15"/>
      <c r="Q110" s="37"/>
      <c r="R110" s="123">
        <v>19</v>
      </c>
      <c r="S110" s="123" t="s">
        <v>461</v>
      </c>
      <c r="T110" s="123">
        <v>2015</v>
      </c>
      <c r="U110" s="47" t="s">
        <v>475</v>
      </c>
      <c r="V110" s="5">
        <v>4</v>
      </c>
      <c r="Y110" s="12"/>
      <c r="Z110" s="16"/>
    </row>
    <row r="111" spans="1:26" x14ac:dyDescent="0.3">
      <c r="A111" s="13">
        <v>110</v>
      </c>
      <c r="B111" s="11" t="s">
        <v>96</v>
      </c>
      <c r="C111" s="11" t="s">
        <v>39</v>
      </c>
      <c r="D111" t="s">
        <v>560</v>
      </c>
      <c r="E111" s="259">
        <v>42206</v>
      </c>
      <c r="F111" s="59">
        <v>0.17818287037037037</v>
      </c>
      <c r="G111" s="59">
        <v>0.35416666666666669</v>
      </c>
      <c r="H111" s="13">
        <v>6</v>
      </c>
      <c r="I111" s="13">
        <v>4100</v>
      </c>
      <c r="J111" s="1" t="s">
        <v>39</v>
      </c>
      <c r="K111" s="9"/>
      <c r="L111" s="123"/>
      <c r="M111" s="123"/>
      <c r="N111" s="123"/>
      <c r="O111" s="123"/>
      <c r="P111" s="15"/>
      <c r="Q111" s="37"/>
      <c r="R111" s="123">
        <v>21</v>
      </c>
      <c r="S111" s="123" t="s">
        <v>461</v>
      </c>
      <c r="T111" s="123">
        <v>2015</v>
      </c>
      <c r="U111" s="47" t="s">
        <v>479</v>
      </c>
      <c r="V111" s="5"/>
      <c r="Y111" s="12"/>
      <c r="Z111" s="16"/>
    </row>
    <row r="112" spans="1:26" x14ac:dyDescent="0.3">
      <c r="A112" s="13">
        <v>111</v>
      </c>
      <c r="B112" s="11" t="s">
        <v>97</v>
      </c>
      <c r="C112" s="11" t="s">
        <v>39</v>
      </c>
      <c r="D112" t="s">
        <v>560</v>
      </c>
      <c r="E112" s="260">
        <v>42208</v>
      </c>
      <c r="F112" s="59">
        <v>0.18349537037037036</v>
      </c>
      <c r="G112" s="59">
        <v>0.35416666666666669</v>
      </c>
      <c r="H112" s="13">
        <v>7</v>
      </c>
      <c r="I112" s="13">
        <v>4100</v>
      </c>
      <c r="J112" s="1" t="s">
        <v>39</v>
      </c>
      <c r="K112" s="9"/>
      <c r="L112" s="123"/>
      <c r="M112" s="123"/>
      <c r="N112" s="123"/>
      <c r="O112" s="123"/>
      <c r="P112" s="15"/>
      <c r="Q112" s="37"/>
      <c r="R112" s="123">
        <v>23</v>
      </c>
      <c r="S112" s="123" t="s">
        <v>461</v>
      </c>
      <c r="T112" s="123">
        <v>2015</v>
      </c>
      <c r="U112" s="47" t="s">
        <v>476</v>
      </c>
      <c r="V112" s="5"/>
      <c r="Y112" s="12"/>
      <c r="Z112" s="16"/>
    </row>
    <row r="113" spans="1:26" x14ac:dyDescent="0.3">
      <c r="A113" s="13">
        <v>112</v>
      </c>
      <c r="B113" s="11" t="s">
        <v>98</v>
      </c>
      <c r="C113" s="11" t="s">
        <v>40</v>
      </c>
      <c r="D113" t="s">
        <v>561</v>
      </c>
      <c r="E113" s="260">
        <v>42209</v>
      </c>
      <c r="F113" s="63">
        <v>0.16312499999999999</v>
      </c>
      <c r="G113" s="59">
        <v>0.35416666666666669</v>
      </c>
      <c r="H113" s="13">
        <v>6</v>
      </c>
      <c r="I113" s="13">
        <v>2650</v>
      </c>
      <c r="J113" s="1" t="s">
        <v>40</v>
      </c>
      <c r="K113" s="9"/>
      <c r="L113" s="123">
        <v>48</v>
      </c>
      <c r="M113" s="123"/>
      <c r="N113" s="123"/>
      <c r="O113" s="123"/>
      <c r="P113" s="15" t="s">
        <v>12</v>
      </c>
      <c r="Q113" s="37"/>
      <c r="R113" s="123">
        <v>24</v>
      </c>
      <c r="S113" s="123" t="s">
        <v>461</v>
      </c>
      <c r="T113" s="123">
        <v>2015</v>
      </c>
      <c r="U113" s="47" t="s">
        <v>477</v>
      </c>
      <c r="V113" s="5"/>
      <c r="Y113" s="12"/>
      <c r="Z113" s="16"/>
    </row>
    <row r="114" spans="1:26" x14ac:dyDescent="0.3">
      <c r="A114" s="13">
        <v>113</v>
      </c>
      <c r="B114" s="11" t="s">
        <v>99</v>
      </c>
      <c r="C114" s="11" t="s">
        <v>72</v>
      </c>
      <c r="D114" t="s">
        <v>590</v>
      </c>
      <c r="E114" s="259">
        <v>42211</v>
      </c>
      <c r="F114" s="63">
        <v>0.16101851851851853</v>
      </c>
      <c r="G114" s="59">
        <v>0.29166666666666669</v>
      </c>
      <c r="H114" s="13">
        <v>6</v>
      </c>
      <c r="I114" s="13">
        <v>2670</v>
      </c>
      <c r="J114" s="1" t="s">
        <v>326</v>
      </c>
      <c r="K114" s="9"/>
      <c r="L114" s="123">
        <v>49</v>
      </c>
      <c r="M114" s="123"/>
      <c r="N114" s="123"/>
      <c r="O114" s="123"/>
      <c r="P114" s="15"/>
      <c r="Q114" s="37"/>
      <c r="R114" s="123">
        <v>26</v>
      </c>
      <c r="S114" s="123" t="s">
        <v>461</v>
      </c>
      <c r="T114" s="123">
        <v>2015</v>
      </c>
      <c r="U114" s="47" t="s">
        <v>475</v>
      </c>
      <c r="V114" s="5">
        <v>4</v>
      </c>
      <c r="Y114" s="12"/>
      <c r="Z114" s="16"/>
    </row>
    <row r="115" spans="1:26" x14ac:dyDescent="0.3">
      <c r="A115" s="13">
        <v>114</v>
      </c>
      <c r="B115" s="11" t="s">
        <v>101</v>
      </c>
      <c r="C115" s="11" t="s">
        <v>39</v>
      </c>
      <c r="D115" t="s">
        <v>560</v>
      </c>
      <c r="E115" s="259">
        <v>42213</v>
      </c>
      <c r="F115" s="63">
        <v>0.14914351851851851</v>
      </c>
      <c r="G115" s="59">
        <v>0.35416666666666669</v>
      </c>
      <c r="H115" s="13">
        <v>7</v>
      </c>
      <c r="I115" s="13">
        <v>4100</v>
      </c>
      <c r="J115" s="1" t="s">
        <v>39</v>
      </c>
      <c r="K115" s="9"/>
      <c r="L115" s="123">
        <v>50</v>
      </c>
      <c r="M115" s="123"/>
      <c r="N115" s="123"/>
      <c r="O115" s="123"/>
      <c r="P115" s="15" t="s">
        <v>12</v>
      </c>
      <c r="Q115" s="37"/>
      <c r="R115" s="123">
        <v>28</v>
      </c>
      <c r="S115" s="123" t="s">
        <v>461</v>
      </c>
      <c r="T115" s="123">
        <v>2015</v>
      </c>
      <c r="U115" s="47" t="s">
        <v>479</v>
      </c>
      <c r="V115" s="5"/>
      <c r="Y115" s="12"/>
      <c r="Z115" s="16"/>
    </row>
    <row r="116" spans="1:26" x14ac:dyDescent="0.3">
      <c r="A116" s="13">
        <v>115</v>
      </c>
      <c r="B116" s="11" t="s">
        <v>100</v>
      </c>
      <c r="C116" s="11" t="s">
        <v>40</v>
      </c>
      <c r="D116" t="s">
        <v>561</v>
      </c>
      <c r="E116" s="261">
        <v>42215</v>
      </c>
      <c r="F116" s="59">
        <v>0.17056712962962964</v>
      </c>
      <c r="G116" s="59">
        <v>0.35416666666666669</v>
      </c>
      <c r="H116" s="13">
        <v>7</v>
      </c>
      <c r="I116" s="13">
        <v>2650</v>
      </c>
      <c r="J116" s="1" t="s">
        <v>40</v>
      </c>
      <c r="K116" s="9"/>
      <c r="L116" s="123"/>
      <c r="M116" s="123"/>
      <c r="N116" s="123"/>
      <c r="O116" s="123"/>
      <c r="P116" s="15"/>
      <c r="Q116" s="37"/>
      <c r="R116" s="123">
        <v>30</v>
      </c>
      <c r="S116" s="123" t="s">
        <v>461</v>
      </c>
      <c r="T116" s="123">
        <v>2015</v>
      </c>
      <c r="U116" s="47" t="s">
        <v>476</v>
      </c>
      <c r="V116" s="5"/>
      <c r="Y116" s="12"/>
      <c r="Z116" s="16"/>
    </row>
    <row r="117" spans="1:26" x14ac:dyDescent="0.3">
      <c r="A117" s="13">
        <v>116</v>
      </c>
      <c r="B117" s="11" t="s">
        <v>65</v>
      </c>
      <c r="C117" s="11" t="s">
        <v>66</v>
      </c>
      <c r="D117" t="s">
        <v>583</v>
      </c>
      <c r="E117" s="261">
        <v>42216</v>
      </c>
      <c r="F117" s="59">
        <v>0.18113425925925927</v>
      </c>
      <c r="G117" s="59">
        <v>0.66666666666666663</v>
      </c>
      <c r="H117" s="13">
        <v>6</v>
      </c>
      <c r="I117" s="13">
        <v>4270</v>
      </c>
      <c r="J117" s="1" t="s">
        <v>26</v>
      </c>
      <c r="K117" s="9"/>
      <c r="L117" s="123"/>
      <c r="M117" s="123"/>
      <c r="N117" s="123"/>
      <c r="O117" s="123"/>
      <c r="P117" s="15"/>
      <c r="Q117" s="37"/>
      <c r="R117" s="123">
        <v>31</v>
      </c>
      <c r="S117" s="123" t="s">
        <v>461</v>
      </c>
      <c r="T117" s="123">
        <v>2015</v>
      </c>
      <c r="U117" s="47" t="s">
        <v>477</v>
      </c>
      <c r="V117" s="5"/>
      <c r="X117" s="5">
        <v>17</v>
      </c>
      <c r="Y117" s="12"/>
      <c r="Z117" s="16"/>
    </row>
    <row r="118" spans="1:26" x14ac:dyDescent="0.3">
      <c r="A118" s="13">
        <v>117</v>
      </c>
      <c r="B118" s="11" t="s">
        <v>103</v>
      </c>
      <c r="C118" s="11" t="s">
        <v>72</v>
      </c>
      <c r="D118" t="s">
        <v>590</v>
      </c>
      <c r="E118" s="261">
        <v>42217</v>
      </c>
      <c r="F118" s="63">
        <v>0.16331018518518517</v>
      </c>
      <c r="G118" s="59">
        <v>0.29166666666666669</v>
      </c>
      <c r="H118" s="13">
        <v>6</v>
      </c>
      <c r="I118" s="13">
        <v>2670</v>
      </c>
      <c r="J118" s="1" t="s">
        <v>326</v>
      </c>
      <c r="K118" s="9"/>
      <c r="L118" s="123">
        <v>51</v>
      </c>
      <c r="M118" s="123"/>
      <c r="N118" s="123"/>
      <c r="O118" s="123"/>
      <c r="P118" s="15"/>
      <c r="Q118" s="37"/>
      <c r="R118" s="123">
        <v>1</v>
      </c>
      <c r="S118" s="123" t="s">
        <v>460</v>
      </c>
      <c r="T118" s="123">
        <v>2015</v>
      </c>
      <c r="U118" s="47" t="s">
        <v>474</v>
      </c>
      <c r="V118" s="5"/>
      <c r="Y118" s="12"/>
      <c r="Z118" s="16"/>
    </row>
    <row r="119" spans="1:26" x14ac:dyDescent="0.3">
      <c r="A119" s="13">
        <v>118</v>
      </c>
      <c r="B119" s="11" t="s">
        <v>104</v>
      </c>
      <c r="C119" s="11" t="s">
        <v>171</v>
      </c>
      <c r="E119" s="261">
        <v>42218</v>
      </c>
      <c r="F119" s="59">
        <v>0.23263888888888887</v>
      </c>
      <c r="G119" s="59">
        <v>0.33333333333333331</v>
      </c>
      <c r="H119" s="13">
        <v>6</v>
      </c>
      <c r="I119" s="13">
        <v>8600</v>
      </c>
      <c r="J119" s="1" t="s">
        <v>171</v>
      </c>
      <c r="K119" s="9" t="s">
        <v>1092</v>
      </c>
      <c r="L119" s="123"/>
      <c r="M119" s="123"/>
      <c r="N119" s="123"/>
      <c r="O119" s="123">
        <v>1</v>
      </c>
      <c r="P119" s="15"/>
      <c r="Q119" s="37"/>
      <c r="R119" s="123">
        <v>2</v>
      </c>
      <c r="S119" s="123" t="s">
        <v>460</v>
      </c>
      <c r="T119" s="123">
        <v>2015</v>
      </c>
      <c r="U119" s="47" t="s">
        <v>475</v>
      </c>
      <c r="V119" s="5">
        <v>5</v>
      </c>
      <c r="Y119" s="12"/>
      <c r="Z119" s="16"/>
    </row>
    <row r="120" spans="1:26" x14ac:dyDescent="0.3">
      <c r="A120" s="13">
        <v>119</v>
      </c>
      <c r="B120" s="11" t="s">
        <v>105</v>
      </c>
      <c r="C120" s="11" t="s">
        <v>39</v>
      </c>
      <c r="D120" t="s">
        <v>560</v>
      </c>
      <c r="E120" s="259">
        <v>42222</v>
      </c>
      <c r="F120" s="59">
        <v>0.20153935185185187</v>
      </c>
      <c r="G120" s="59">
        <v>0.66666666666666663</v>
      </c>
      <c r="H120" s="13">
        <v>7</v>
      </c>
      <c r="I120" s="13">
        <v>4100</v>
      </c>
      <c r="J120" s="1" t="s">
        <v>39</v>
      </c>
      <c r="K120" s="9"/>
      <c r="L120" s="123"/>
      <c r="M120" s="123"/>
      <c r="N120" s="123"/>
      <c r="O120" s="123"/>
      <c r="P120" s="15"/>
      <c r="Q120" s="37"/>
      <c r="R120" s="123">
        <v>6</v>
      </c>
      <c r="S120" s="123" t="s">
        <v>460</v>
      </c>
      <c r="T120" s="123">
        <v>2015</v>
      </c>
      <c r="U120" s="47" t="s">
        <v>476</v>
      </c>
      <c r="V120" s="5"/>
      <c r="Y120" s="12"/>
      <c r="Z120" s="16"/>
    </row>
    <row r="121" spans="1:26" x14ac:dyDescent="0.3">
      <c r="A121" s="13">
        <v>120</v>
      </c>
      <c r="B121" s="11" t="s">
        <v>106</v>
      </c>
      <c r="C121" s="11" t="s">
        <v>72</v>
      </c>
      <c r="D121" t="s">
        <v>590</v>
      </c>
      <c r="E121" s="260">
        <v>42224</v>
      </c>
      <c r="F121" s="63">
        <v>0.16664351851851852</v>
      </c>
      <c r="G121" s="59">
        <v>0.29166666666666669</v>
      </c>
      <c r="H121" s="13">
        <v>6</v>
      </c>
      <c r="I121" s="13">
        <v>2670</v>
      </c>
      <c r="J121" s="1" t="s">
        <v>326</v>
      </c>
      <c r="K121" s="9"/>
      <c r="L121" s="123">
        <v>52</v>
      </c>
      <c r="M121" s="123"/>
      <c r="N121" s="123"/>
      <c r="O121" s="123"/>
      <c r="P121" s="15"/>
      <c r="Q121" s="37"/>
      <c r="R121" s="123">
        <v>8</v>
      </c>
      <c r="S121" s="123" t="s">
        <v>460</v>
      </c>
      <c r="T121" s="123">
        <v>2015</v>
      </c>
      <c r="U121" s="47" t="s">
        <v>474</v>
      </c>
      <c r="V121" s="5"/>
      <c r="Y121" s="12"/>
      <c r="Z121" s="16"/>
    </row>
    <row r="122" spans="1:26" x14ac:dyDescent="0.3">
      <c r="A122" s="13">
        <v>121</v>
      </c>
      <c r="B122" s="11" t="s">
        <v>108</v>
      </c>
      <c r="C122" s="11" t="s">
        <v>72</v>
      </c>
      <c r="D122" t="s">
        <v>590</v>
      </c>
      <c r="E122" s="260">
        <v>42225</v>
      </c>
      <c r="F122" s="59">
        <v>0.18675925925925926</v>
      </c>
      <c r="G122" s="59">
        <v>0.29166666666666669</v>
      </c>
      <c r="H122" s="13">
        <v>6</v>
      </c>
      <c r="I122" s="13">
        <v>2670</v>
      </c>
      <c r="J122" s="1" t="s">
        <v>326</v>
      </c>
      <c r="K122" s="9"/>
      <c r="L122" s="123"/>
      <c r="M122" s="123"/>
      <c r="N122" s="123"/>
      <c r="O122" s="123"/>
      <c r="P122" s="15"/>
      <c r="Q122" s="37"/>
      <c r="R122" s="123">
        <v>9</v>
      </c>
      <c r="S122" s="123" t="s">
        <v>460</v>
      </c>
      <c r="T122" s="123">
        <v>2015</v>
      </c>
      <c r="U122" s="47" t="s">
        <v>475</v>
      </c>
      <c r="V122" s="5">
        <v>3</v>
      </c>
      <c r="Y122" s="12"/>
      <c r="Z122" s="16"/>
    </row>
    <row r="123" spans="1:26" x14ac:dyDescent="0.3">
      <c r="A123" s="13">
        <v>122</v>
      </c>
      <c r="B123" s="11" t="s">
        <v>109</v>
      </c>
      <c r="C123" s="11" t="s">
        <v>27</v>
      </c>
      <c r="D123" t="s">
        <v>574</v>
      </c>
      <c r="E123" s="260">
        <v>42228</v>
      </c>
      <c r="F123" s="59">
        <v>0.1746412037037037</v>
      </c>
      <c r="G123" s="59">
        <v>0.35416666666666669</v>
      </c>
      <c r="H123" s="13">
        <v>8</v>
      </c>
      <c r="I123" s="13">
        <v>2770</v>
      </c>
      <c r="J123" s="1" t="s">
        <v>751</v>
      </c>
      <c r="K123" s="9"/>
      <c r="L123" s="123"/>
      <c r="M123" s="123"/>
      <c r="N123" s="123"/>
      <c r="O123" s="123"/>
      <c r="P123" s="15"/>
      <c r="Q123" s="37"/>
      <c r="R123" s="123">
        <v>12</v>
      </c>
      <c r="S123" s="123" t="s">
        <v>460</v>
      </c>
      <c r="T123" s="123">
        <v>2015</v>
      </c>
      <c r="U123" s="47" t="s">
        <v>478</v>
      </c>
      <c r="V123" s="5"/>
      <c r="Y123" s="12"/>
      <c r="Z123" s="16"/>
    </row>
    <row r="124" spans="1:26" x14ac:dyDescent="0.3">
      <c r="A124" s="13">
        <v>123</v>
      </c>
      <c r="B124" s="11" t="s">
        <v>110</v>
      </c>
      <c r="C124" s="11" t="s">
        <v>39</v>
      </c>
      <c r="D124" t="s">
        <v>560</v>
      </c>
      <c r="E124" s="260">
        <v>42229</v>
      </c>
      <c r="F124" s="59">
        <v>0.19016203703703705</v>
      </c>
      <c r="G124" s="59">
        <v>0.35416666666666669</v>
      </c>
      <c r="H124" s="13">
        <v>7</v>
      </c>
      <c r="I124" s="13">
        <v>4100</v>
      </c>
      <c r="J124" s="1" t="s">
        <v>39</v>
      </c>
      <c r="K124" s="9"/>
      <c r="L124" s="123"/>
      <c r="M124" s="123"/>
      <c r="N124" s="123"/>
      <c r="O124" s="123"/>
      <c r="P124" s="15"/>
      <c r="Q124" s="37"/>
      <c r="R124" s="123">
        <v>13</v>
      </c>
      <c r="S124" s="123" t="s">
        <v>460</v>
      </c>
      <c r="T124" s="123">
        <v>2015</v>
      </c>
      <c r="U124" s="47" t="s">
        <v>476</v>
      </c>
      <c r="V124" s="5"/>
      <c r="Y124" s="12"/>
      <c r="Z124" s="16"/>
    </row>
    <row r="125" spans="1:26" x14ac:dyDescent="0.3">
      <c r="A125" s="13">
        <v>124</v>
      </c>
      <c r="B125" s="11" t="s">
        <v>111</v>
      </c>
      <c r="C125" s="11" t="s">
        <v>72</v>
      </c>
      <c r="D125" t="s">
        <v>590</v>
      </c>
      <c r="E125" s="260">
        <v>42231</v>
      </c>
      <c r="F125" s="59">
        <v>0.1849652777777778</v>
      </c>
      <c r="G125" s="59">
        <v>0.29166666666666669</v>
      </c>
      <c r="H125" s="13">
        <v>6</v>
      </c>
      <c r="I125" s="13">
        <v>2670</v>
      </c>
      <c r="J125" s="1" t="s">
        <v>326</v>
      </c>
      <c r="K125" s="9"/>
      <c r="L125" s="123"/>
      <c r="M125" s="123"/>
      <c r="N125" s="123"/>
      <c r="O125" s="123"/>
      <c r="P125" s="15"/>
      <c r="Q125" s="37"/>
      <c r="R125" s="123">
        <v>15</v>
      </c>
      <c r="S125" s="123" t="s">
        <v>460</v>
      </c>
      <c r="T125" s="123">
        <v>2015</v>
      </c>
      <c r="U125" s="47" t="s">
        <v>474</v>
      </c>
      <c r="V125" s="5"/>
      <c r="Y125" s="12"/>
      <c r="Z125" s="16"/>
    </row>
    <row r="126" spans="1:26" x14ac:dyDescent="0.3">
      <c r="A126" s="13">
        <v>125</v>
      </c>
      <c r="B126" s="11" t="s">
        <v>112</v>
      </c>
      <c r="C126" s="11" t="s">
        <v>13</v>
      </c>
      <c r="D126" t="s">
        <v>558</v>
      </c>
      <c r="E126" s="260">
        <v>42232</v>
      </c>
      <c r="F126" s="59">
        <v>0.19576388888888888</v>
      </c>
      <c r="G126" s="59">
        <v>0.375</v>
      </c>
      <c r="H126" s="13">
        <v>8</v>
      </c>
      <c r="I126" s="13">
        <v>4760</v>
      </c>
      <c r="J126" s="1" t="s">
        <v>13</v>
      </c>
      <c r="K126" s="9"/>
      <c r="L126" s="123"/>
      <c r="M126" s="123"/>
      <c r="N126" s="123"/>
      <c r="O126" s="123"/>
      <c r="P126" s="15"/>
      <c r="Q126" s="37"/>
      <c r="R126" s="123">
        <v>16</v>
      </c>
      <c r="S126" s="123" t="s">
        <v>460</v>
      </c>
      <c r="T126" s="123">
        <v>2015</v>
      </c>
      <c r="U126" s="47" t="s">
        <v>475</v>
      </c>
      <c r="V126" s="5">
        <v>4</v>
      </c>
      <c r="Y126" s="12"/>
      <c r="Z126" s="16"/>
    </row>
    <row r="127" spans="1:26" x14ac:dyDescent="0.3">
      <c r="A127" s="13">
        <v>126</v>
      </c>
      <c r="B127" s="11" t="s">
        <v>113</v>
      </c>
      <c r="C127" s="11" t="s">
        <v>39</v>
      </c>
      <c r="D127" t="s">
        <v>560</v>
      </c>
      <c r="E127" s="279">
        <v>42234</v>
      </c>
      <c r="F127" s="59">
        <v>0.18210648148148148</v>
      </c>
      <c r="G127" s="59">
        <v>0.35416666666666669</v>
      </c>
      <c r="H127" s="13">
        <v>8</v>
      </c>
      <c r="I127" s="13">
        <v>4100</v>
      </c>
      <c r="J127" s="1" t="s">
        <v>39</v>
      </c>
      <c r="K127" s="9"/>
      <c r="L127" s="123"/>
      <c r="M127" s="123"/>
      <c r="N127" s="123"/>
      <c r="O127" s="123"/>
      <c r="P127" s="15"/>
      <c r="Q127" s="37"/>
      <c r="R127" s="123">
        <v>18</v>
      </c>
      <c r="S127" s="123" t="s">
        <v>460</v>
      </c>
      <c r="T127" s="123">
        <v>2015</v>
      </c>
      <c r="U127" s="47" t="s">
        <v>479</v>
      </c>
      <c r="V127" s="5"/>
      <c r="Y127" s="12"/>
      <c r="Z127" s="16"/>
    </row>
    <row r="128" spans="1:26" x14ac:dyDescent="0.3">
      <c r="A128" s="13">
        <v>127</v>
      </c>
      <c r="B128" s="11" t="s">
        <v>312</v>
      </c>
      <c r="C128" t="s">
        <v>569</v>
      </c>
      <c r="D128" t="s">
        <v>559</v>
      </c>
      <c r="E128" s="260">
        <v>42235</v>
      </c>
      <c r="F128" s="59">
        <v>0.17337962962962963</v>
      </c>
      <c r="G128" s="59">
        <v>0.33333333333333331</v>
      </c>
      <c r="H128" s="13">
        <v>10</v>
      </c>
      <c r="I128" s="13">
        <v>2605</v>
      </c>
      <c r="J128" s="1" t="s">
        <v>34</v>
      </c>
      <c r="K128" s="9"/>
      <c r="L128" s="123"/>
      <c r="M128" s="123"/>
      <c r="N128" s="123"/>
      <c r="O128" s="123"/>
      <c r="P128" s="15"/>
      <c r="Q128" s="37"/>
      <c r="R128" s="123">
        <v>19</v>
      </c>
      <c r="S128" s="123" t="s">
        <v>460</v>
      </c>
      <c r="T128" s="123">
        <v>2015</v>
      </c>
      <c r="U128" s="47" t="s">
        <v>478</v>
      </c>
      <c r="V128" s="5"/>
      <c r="Y128" s="12"/>
      <c r="Z128" s="16"/>
    </row>
    <row r="129" spans="1:26" x14ac:dyDescent="0.3">
      <c r="A129" s="13">
        <v>128</v>
      </c>
      <c r="B129" s="11" t="s">
        <v>361</v>
      </c>
      <c r="C129" s="11" t="s">
        <v>114</v>
      </c>
      <c r="E129" s="259">
        <v>42238</v>
      </c>
      <c r="F129" s="62">
        <v>0.14462962962962964</v>
      </c>
      <c r="G129" s="59">
        <v>0.3611111111111111</v>
      </c>
      <c r="H129" s="13">
        <v>1</v>
      </c>
      <c r="I129" s="13"/>
      <c r="J129" s="208" t="s">
        <v>2188</v>
      </c>
      <c r="L129" s="123"/>
      <c r="M129" s="123">
        <v>5</v>
      </c>
      <c r="N129" s="123"/>
      <c r="O129" s="123"/>
      <c r="P129" s="15"/>
      <c r="Q129" s="37"/>
      <c r="R129" s="123">
        <v>22</v>
      </c>
      <c r="S129" s="123" t="s">
        <v>460</v>
      </c>
      <c r="T129" s="123">
        <v>2015</v>
      </c>
      <c r="U129" s="47" t="s">
        <v>474</v>
      </c>
      <c r="V129" s="5">
        <v>3</v>
      </c>
      <c r="Y129" s="12"/>
      <c r="Z129" s="16"/>
    </row>
    <row r="130" spans="1:26" x14ac:dyDescent="0.3">
      <c r="A130" s="13">
        <v>129</v>
      </c>
      <c r="B130" s="11" t="s">
        <v>115</v>
      </c>
      <c r="C130" s="11" t="s">
        <v>11</v>
      </c>
      <c r="D130" t="s">
        <v>556</v>
      </c>
      <c r="E130" s="259">
        <v>42240</v>
      </c>
      <c r="F130" s="63">
        <v>0.16445601851851852</v>
      </c>
      <c r="G130" s="59">
        <v>0.70833333333333337</v>
      </c>
      <c r="H130" s="1">
        <v>6</v>
      </c>
      <c r="I130" s="1">
        <v>4180</v>
      </c>
      <c r="J130" s="1" t="s">
        <v>11</v>
      </c>
      <c r="K130" s="9"/>
      <c r="L130" s="123">
        <v>53</v>
      </c>
      <c r="M130" s="123"/>
      <c r="N130" s="123"/>
      <c r="O130" s="123"/>
      <c r="P130" s="15"/>
      <c r="Q130" s="37"/>
      <c r="R130" s="123">
        <v>24</v>
      </c>
      <c r="S130" s="123" t="s">
        <v>460</v>
      </c>
      <c r="T130" s="123">
        <v>2015</v>
      </c>
      <c r="U130" s="47" t="s">
        <v>480</v>
      </c>
      <c r="V130" s="5"/>
      <c r="Y130" s="12"/>
      <c r="Z130" s="16"/>
    </row>
    <row r="131" spans="1:26" x14ac:dyDescent="0.3">
      <c r="A131" s="13">
        <v>130</v>
      </c>
      <c r="B131" s="11" t="s">
        <v>116</v>
      </c>
      <c r="C131" s="11" t="s">
        <v>17</v>
      </c>
      <c r="D131" t="s">
        <v>557</v>
      </c>
      <c r="E131" s="259">
        <v>42242</v>
      </c>
      <c r="F131" s="63">
        <v>0.15515046296296295</v>
      </c>
      <c r="G131" s="59">
        <v>0.35416666666666669</v>
      </c>
      <c r="H131" s="1">
        <v>6</v>
      </c>
      <c r="I131" s="1">
        <v>4700</v>
      </c>
      <c r="J131" s="1" t="s">
        <v>17</v>
      </c>
      <c r="K131" s="9"/>
      <c r="L131" s="123">
        <v>54</v>
      </c>
      <c r="M131" s="123"/>
      <c r="N131" s="123"/>
      <c r="O131" s="123"/>
      <c r="P131" s="15"/>
      <c r="Q131" s="37"/>
      <c r="R131" s="123">
        <v>26</v>
      </c>
      <c r="S131" s="123" t="s">
        <v>460</v>
      </c>
      <c r="T131" s="123">
        <v>2015</v>
      </c>
      <c r="U131" s="47" t="s">
        <v>478</v>
      </c>
      <c r="V131" s="5"/>
      <c r="Y131" s="12"/>
      <c r="Z131" s="16"/>
    </row>
    <row r="132" spans="1:26" x14ac:dyDescent="0.3">
      <c r="A132" s="13">
        <v>131</v>
      </c>
      <c r="B132" t="s">
        <v>1026</v>
      </c>
      <c r="C132" s="11" t="s">
        <v>22</v>
      </c>
      <c r="D132" t="s">
        <v>571</v>
      </c>
      <c r="E132" s="262">
        <v>42245</v>
      </c>
      <c r="F132" s="59">
        <v>0.1751736111111111</v>
      </c>
      <c r="G132" s="59">
        <v>0.375</v>
      </c>
      <c r="H132" s="1">
        <v>4</v>
      </c>
      <c r="I132" s="1">
        <v>4733</v>
      </c>
      <c r="J132" s="1" t="s">
        <v>17</v>
      </c>
      <c r="K132" s="9"/>
      <c r="L132" s="123"/>
      <c r="M132" s="123"/>
      <c r="N132" s="123"/>
      <c r="O132" s="123"/>
      <c r="P132" s="15"/>
      <c r="Q132" s="37"/>
      <c r="R132" s="123">
        <v>29</v>
      </c>
      <c r="S132" s="123" t="s">
        <v>460</v>
      </c>
      <c r="T132" s="123">
        <v>2015</v>
      </c>
      <c r="U132" s="47" t="s">
        <v>474</v>
      </c>
      <c r="V132" s="5"/>
      <c r="Y132" s="12"/>
      <c r="Z132" s="16"/>
    </row>
    <row r="133" spans="1:26" x14ac:dyDescent="0.3">
      <c r="A133" s="13">
        <v>132</v>
      </c>
      <c r="B133" t="s">
        <v>376</v>
      </c>
      <c r="C133" s="11" t="s">
        <v>28</v>
      </c>
      <c r="D133" t="s">
        <v>573</v>
      </c>
      <c r="E133" s="262">
        <v>42246</v>
      </c>
      <c r="F133" s="63">
        <v>0.16119212962962962</v>
      </c>
      <c r="G133" s="59">
        <v>0.375</v>
      </c>
      <c r="H133" s="13">
        <v>8</v>
      </c>
      <c r="I133" s="13">
        <v>2720</v>
      </c>
      <c r="J133" s="36" t="s">
        <v>1843</v>
      </c>
      <c r="K133" s="9"/>
      <c r="L133" s="123">
        <v>55</v>
      </c>
      <c r="M133" s="123"/>
      <c r="N133" s="123"/>
      <c r="O133" s="123"/>
      <c r="P133" s="15"/>
      <c r="Q133" s="37"/>
      <c r="R133" s="123">
        <v>30</v>
      </c>
      <c r="S133" s="123" t="s">
        <v>460</v>
      </c>
      <c r="T133" s="123">
        <v>2015</v>
      </c>
      <c r="U133" s="47" t="s">
        <v>475</v>
      </c>
      <c r="V133" s="5">
        <v>4</v>
      </c>
      <c r="Y133" s="12"/>
      <c r="Z133" s="16"/>
    </row>
    <row r="134" spans="1:26" x14ac:dyDescent="0.3">
      <c r="A134" s="13">
        <v>133</v>
      </c>
      <c r="B134" s="11" t="s">
        <v>117</v>
      </c>
      <c r="C134" s="11" t="s">
        <v>17</v>
      </c>
      <c r="D134" t="s">
        <v>557</v>
      </c>
      <c r="E134" s="262">
        <v>42247</v>
      </c>
      <c r="F134" s="59">
        <v>0.18103009259259259</v>
      </c>
      <c r="G134" s="59">
        <v>0.35416666666666669</v>
      </c>
      <c r="H134" s="1">
        <v>6</v>
      </c>
      <c r="I134" s="1">
        <v>4700</v>
      </c>
      <c r="J134" s="1" t="s">
        <v>17</v>
      </c>
      <c r="K134" s="9"/>
      <c r="L134" s="123"/>
      <c r="M134" s="123"/>
      <c r="N134" s="123"/>
      <c r="O134" s="123"/>
      <c r="P134" s="15"/>
      <c r="Q134" s="37"/>
      <c r="R134" s="123">
        <v>31</v>
      </c>
      <c r="S134" s="123" t="s">
        <v>460</v>
      </c>
      <c r="T134" s="123">
        <v>2015</v>
      </c>
      <c r="U134" s="47" t="s">
        <v>480</v>
      </c>
      <c r="V134" s="5"/>
      <c r="X134" s="5">
        <v>17</v>
      </c>
      <c r="Y134" s="12"/>
      <c r="Z134" s="16"/>
    </row>
    <row r="135" spans="1:26" x14ac:dyDescent="0.3">
      <c r="A135" s="13">
        <v>134</v>
      </c>
      <c r="B135" s="11" t="s">
        <v>4</v>
      </c>
      <c r="C135" s="11" t="s">
        <v>7</v>
      </c>
      <c r="D135" t="s">
        <v>562</v>
      </c>
      <c r="E135" s="259">
        <v>42252</v>
      </c>
      <c r="F135" s="59">
        <v>0.17976851851851852</v>
      </c>
      <c r="G135" s="59">
        <v>0.45833333333333331</v>
      </c>
      <c r="H135" s="1">
        <v>6</v>
      </c>
      <c r="I135" s="1">
        <v>4930</v>
      </c>
      <c r="J135" s="1" t="s">
        <v>748</v>
      </c>
      <c r="K135" s="9"/>
      <c r="L135" s="123"/>
      <c r="M135" s="123"/>
      <c r="N135" s="123"/>
      <c r="O135" s="123"/>
      <c r="P135" s="15" t="s">
        <v>118</v>
      </c>
      <c r="Q135" s="37"/>
      <c r="R135" s="123">
        <v>5</v>
      </c>
      <c r="S135" s="123" t="s">
        <v>462</v>
      </c>
      <c r="T135" s="123">
        <v>2015</v>
      </c>
      <c r="U135" s="47" t="s">
        <v>474</v>
      </c>
      <c r="V135" s="5">
        <v>2</v>
      </c>
      <c r="Y135" s="12"/>
      <c r="Z135" s="16"/>
    </row>
    <row r="136" spans="1:26" x14ac:dyDescent="0.3">
      <c r="A136" s="13">
        <v>135</v>
      </c>
      <c r="B136" s="11" t="s">
        <v>119</v>
      </c>
      <c r="C136" s="11" t="s">
        <v>10</v>
      </c>
      <c r="D136" t="s">
        <v>608</v>
      </c>
      <c r="E136" s="263">
        <v>42258</v>
      </c>
      <c r="F136" s="59">
        <v>0.18568287037037037</v>
      </c>
      <c r="G136" s="59">
        <v>0.33333333333333331</v>
      </c>
      <c r="H136" s="1">
        <v>6</v>
      </c>
      <c r="I136" s="1">
        <v>5210</v>
      </c>
      <c r="J136" s="1" t="s">
        <v>10</v>
      </c>
      <c r="K136" s="9"/>
      <c r="L136" s="123"/>
      <c r="M136" s="123"/>
      <c r="N136" s="123"/>
      <c r="O136" s="123"/>
      <c r="P136" s="15"/>
      <c r="Q136" s="37"/>
      <c r="R136" s="123">
        <v>11</v>
      </c>
      <c r="S136" s="123" t="s">
        <v>462</v>
      </c>
      <c r="T136" s="123">
        <v>2015</v>
      </c>
      <c r="U136" s="47" t="s">
        <v>477</v>
      </c>
      <c r="V136" s="5"/>
      <c r="Y136" s="12"/>
      <c r="Z136" s="16"/>
    </row>
    <row r="137" spans="1:26" x14ac:dyDescent="0.3">
      <c r="A137" s="13">
        <v>136</v>
      </c>
      <c r="B137" s="11" t="s">
        <v>120</v>
      </c>
      <c r="C137" s="11" t="s">
        <v>10</v>
      </c>
      <c r="D137" t="s">
        <v>608</v>
      </c>
      <c r="E137" s="263">
        <v>42258</v>
      </c>
      <c r="F137" s="59">
        <v>0.18888888888888888</v>
      </c>
      <c r="G137" s="59">
        <v>0.5625</v>
      </c>
      <c r="H137" s="1">
        <v>6</v>
      </c>
      <c r="I137" s="1">
        <v>5210</v>
      </c>
      <c r="J137" s="1" t="s">
        <v>10</v>
      </c>
      <c r="K137" s="9"/>
      <c r="L137" s="123"/>
      <c r="M137" s="123"/>
      <c r="N137" s="123"/>
      <c r="O137" s="123"/>
      <c r="P137" s="15"/>
      <c r="Q137" s="37"/>
      <c r="R137" s="123">
        <v>11</v>
      </c>
      <c r="S137" s="123" t="s">
        <v>462</v>
      </c>
      <c r="T137" s="123">
        <v>2015</v>
      </c>
      <c r="U137" s="47" t="s">
        <v>477</v>
      </c>
      <c r="V137" s="5"/>
      <c r="Y137" s="12"/>
      <c r="Z137" s="16"/>
    </row>
    <row r="138" spans="1:26" x14ac:dyDescent="0.3">
      <c r="A138" s="13">
        <v>137</v>
      </c>
      <c r="B138" s="11" t="s">
        <v>121</v>
      </c>
      <c r="C138" s="11" t="s">
        <v>122</v>
      </c>
      <c r="D138" t="s">
        <v>622</v>
      </c>
      <c r="E138" s="259">
        <v>42259</v>
      </c>
      <c r="F138" s="59">
        <v>0.1693402777777778</v>
      </c>
      <c r="G138" s="59">
        <v>0.42708333333333331</v>
      </c>
      <c r="H138" s="1">
        <v>1</v>
      </c>
      <c r="I138" s="1">
        <v>4736</v>
      </c>
      <c r="J138" s="1" t="s">
        <v>17</v>
      </c>
      <c r="K138" s="9"/>
      <c r="L138" s="123"/>
      <c r="M138" s="123"/>
      <c r="N138" s="123"/>
      <c r="O138" s="123"/>
      <c r="P138" s="15"/>
      <c r="Q138" s="37"/>
      <c r="R138" s="123">
        <v>12</v>
      </c>
      <c r="S138" s="123" t="s">
        <v>462</v>
      </c>
      <c r="T138" s="123">
        <v>2015</v>
      </c>
      <c r="U138" s="47" t="s">
        <v>474</v>
      </c>
      <c r="V138" s="5">
        <v>3</v>
      </c>
      <c r="Y138" s="12"/>
      <c r="Z138" s="16"/>
    </row>
    <row r="139" spans="1:26" x14ac:dyDescent="0.3">
      <c r="A139" s="13">
        <v>138</v>
      </c>
      <c r="B139" s="11" t="s">
        <v>123</v>
      </c>
      <c r="C139" s="11" t="s">
        <v>124</v>
      </c>
      <c r="D139" t="s">
        <v>623</v>
      </c>
      <c r="E139" s="259">
        <v>42266</v>
      </c>
      <c r="F139" s="59">
        <v>0.20116898148148146</v>
      </c>
      <c r="G139" s="59">
        <v>0.375</v>
      </c>
      <c r="H139" s="1">
        <v>6</v>
      </c>
      <c r="I139" s="1">
        <v>4990</v>
      </c>
      <c r="J139" s="1" t="s">
        <v>757</v>
      </c>
      <c r="K139" s="9"/>
      <c r="L139" s="123"/>
      <c r="M139" s="123"/>
      <c r="N139" s="123"/>
      <c r="O139" s="123"/>
      <c r="P139" s="15"/>
      <c r="Q139" s="37"/>
      <c r="R139" s="123">
        <v>19</v>
      </c>
      <c r="S139" s="123" t="s">
        <v>462</v>
      </c>
      <c r="T139" s="123">
        <v>2015</v>
      </c>
      <c r="U139" s="47" t="s">
        <v>474</v>
      </c>
      <c r="V139" s="5">
        <v>1</v>
      </c>
      <c r="Y139" s="12"/>
      <c r="Z139" s="16"/>
    </row>
    <row r="140" spans="1:26" x14ac:dyDescent="0.3">
      <c r="A140" s="13">
        <v>139</v>
      </c>
      <c r="B140" s="11" t="s">
        <v>125</v>
      </c>
      <c r="C140" s="11" t="s">
        <v>17</v>
      </c>
      <c r="D140" t="s">
        <v>557</v>
      </c>
      <c r="E140" s="259">
        <v>42269</v>
      </c>
      <c r="F140" s="59">
        <v>0.19324074074074074</v>
      </c>
      <c r="G140" s="59">
        <v>0.35416666666666669</v>
      </c>
      <c r="H140" s="1">
        <v>6</v>
      </c>
      <c r="I140" s="1">
        <v>4700</v>
      </c>
      <c r="J140" s="1" t="s">
        <v>17</v>
      </c>
      <c r="K140" s="9"/>
      <c r="L140" s="123"/>
      <c r="M140" s="123"/>
      <c r="N140" s="123"/>
      <c r="O140" s="123"/>
      <c r="P140" s="15"/>
      <c r="Q140" s="37"/>
      <c r="R140" s="123">
        <v>22</v>
      </c>
      <c r="S140" s="123" t="s">
        <v>462</v>
      </c>
      <c r="T140" s="123">
        <v>2015</v>
      </c>
      <c r="U140" s="47" t="s">
        <v>479</v>
      </c>
      <c r="V140" s="5"/>
      <c r="Y140" s="12"/>
      <c r="Z140" s="16"/>
    </row>
    <row r="141" spans="1:26" x14ac:dyDescent="0.3">
      <c r="A141" s="13">
        <v>140</v>
      </c>
      <c r="B141" s="11" t="s">
        <v>225</v>
      </c>
      <c r="C141" s="11" t="s">
        <v>126</v>
      </c>
      <c r="D141" t="s">
        <v>619</v>
      </c>
      <c r="E141" s="260">
        <v>42273</v>
      </c>
      <c r="F141" s="62">
        <v>0.14289351851851853</v>
      </c>
      <c r="G141" s="59">
        <v>0.35416666666666669</v>
      </c>
      <c r="H141" s="1">
        <v>6</v>
      </c>
      <c r="I141" s="1">
        <v>3100</v>
      </c>
      <c r="J141" s="1" t="s">
        <v>754</v>
      </c>
      <c r="K141" s="9" t="s">
        <v>1095</v>
      </c>
      <c r="L141" s="123"/>
      <c r="M141" s="123">
        <v>6</v>
      </c>
      <c r="N141" s="123"/>
      <c r="O141" s="123"/>
      <c r="P141" s="15"/>
      <c r="Q141" s="37"/>
      <c r="R141" s="123">
        <v>26</v>
      </c>
      <c r="S141" s="123" t="s">
        <v>462</v>
      </c>
      <c r="T141" s="123">
        <v>2015</v>
      </c>
      <c r="U141" s="47" t="s">
        <v>474</v>
      </c>
      <c r="V141" s="5"/>
      <c r="Y141" s="12"/>
      <c r="Z141" s="16"/>
    </row>
    <row r="142" spans="1:26" x14ac:dyDescent="0.3">
      <c r="A142" s="13">
        <v>141</v>
      </c>
      <c r="B142" s="11" t="s">
        <v>21</v>
      </c>
      <c r="C142" s="11" t="s">
        <v>22</v>
      </c>
      <c r="D142" t="s">
        <v>571</v>
      </c>
      <c r="E142" s="260">
        <v>42274</v>
      </c>
      <c r="F142" s="59">
        <v>0.19518518518518521</v>
      </c>
      <c r="G142" s="59">
        <v>0.35416666666666669</v>
      </c>
      <c r="H142" s="1">
        <v>4</v>
      </c>
      <c r="I142" s="1">
        <v>4733</v>
      </c>
      <c r="J142" s="1" t="s">
        <v>17</v>
      </c>
      <c r="K142" s="9"/>
      <c r="L142" s="123"/>
      <c r="M142" s="123"/>
      <c r="N142" s="123"/>
      <c r="O142" s="123"/>
      <c r="P142" s="15"/>
      <c r="Q142" s="37"/>
      <c r="R142" s="123">
        <v>27</v>
      </c>
      <c r="S142" s="123" t="s">
        <v>462</v>
      </c>
      <c r="T142" s="123">
        <v>2015</v>
      </c>
      <c r="U142" s="47" t="s">
        <v>475</v>
      </c>
      <c r="V142" s="5">
        <v>3</v>
      </c>
      <c r="X142" s="5">
        <v>8</v>
      </c>
      <c r="Y142" s="12"/>
      <c r="Z142" s="16"/>
    </row>
    <row r="143" spans="1:26" x14ac:dyDescent="0.3">
      <c r="A143" s="13">
        <v>142</v>
      </c>
      <c r="B143" s="11" t="s">
        <v>127</v>
      </c>
      <c r="C143" s="11" t="s">
        <v>11</v>
      </c>
      <c r="D143" t="s">
        <v>556</v>
      </c>
      <c r="E143" s="260">
        <v>42280</v>
      </c>
      <c r="F143" s="59">
        <v>0.18715277777777775</v>
      </c>
      <c r="G143" s="59">
        <v>0.375</v>
      </c>
      <c r="H143" s="1">
        <v>6</v>
      </c>
      <c r="I143" s="1">
        <v>4180</v>
      </c>
      <c r="J143" s="1" t="s">
        <v>11</v>
      </c>
      <c r="K143" s="9"/>
      <c r="L143" s="123"/>
      <c r="M143" s="123"/>
      <c r="N143" s="123"/>
      <c r="O143" s="123"/>
      <c r="P143" s="15"/>
      <c r="Q143" s="37"/>
      <c r="R143" s="123">
        <v>3</v>
      </c>
      <c r="S143" s="123" t="s">
        <v>463</v>
      </c>
      <c r="T143" s="123">
        <v>2015</v>
      </c>
      <c r="U143" s="47" t="s">
        <v>474</v>
      </c>
      <c r="V143" s="5"/>
      <c r="Y143" s="12"/>
      <c r="Z143" s="16"/>
    </row>
    <row r="144" spans="1:26" x14ac:dyDescent="0.3">
      <c r="A144" s="13">
        <v>143</v>
      </c>
      <c r="B144" s="11" t="s">
        <v>9</v>
      </c>
      <c r="C144" s="11" t="s">
        <v>10</v>
      </c>
      <c r="D144" t="s">
        <v>775</v>
      </c>
      <c r="E144" s="260">
        <v>42281</v>
      </c>
      <c r="F144" s="62">
        <v>0.13458333333333333</v>
      </c>
      <c r="G144" s="59">
        <v>0.41666666666666669</v>
      </c>
      <c r="H144" s="1">
        <v>2</v>
      </c>
      <c r="I144" s="1">
        <v>5200</v>
      </c>
      <c r="J144" s="1" t="s">
        <v>10</v>
      </c>
      <c r="K144" s="9"/>
      <c r="L144" s="123"/>
      <c r="M144" s="123">
        <v>7</v>
      </c>
      <c r="N144" s="123"/>
      <c r="O144" s="123"/>
      <c r="P144" s="15" t="s">
        <v>128</v>
      </c>
      <c r="Q144" s="37"/>
      <c r="R144" s="123">
        <v>4</v>
      </c>
      <c r="S144" s="123" t="s">
        <v>463</v>
      </c>
      <c r="T144" s="123">
        <v>2015</v>
      </c>
      <c r="U144" s="47" t="s">
        <v>475</v>
      </c>
      <c r="V144" s="5">
        <v>2</v>
      </c>
      <c r="Y144" s="12"/>
      <c r="Z144" s="16"/>
    </row>
    <row r="145" spans="1:26" x14ac:dyDescent="0.3">
      <c r="A145" s="13">
        <v>144</v>
      </c>
      <c r="B145" s="11" t="s">
        <v>129</v>
      </c>
      <c r="C145" s="11" t="s">
        <v>39</v>
      </c>
      <c r="D145" t="s">
        <v>560</v>
      </c>
      <c r="E145" s="260">
        <v>42287</v>
      </c>
      <c r="F145" s="59">
        <v>0.1867824074074074</v>
      </c>
      <c r="G145" s="59">
        <v>0.375</v>
      </c>
      <c r="H145" s="13">
        <v>7</v>
      </c>
      <c r="I145" s="13">
        <v>4100</v>
      </c>
      <c r="J145" s="1" t="s">
        <v>39</v>
      </c>
      <c r="K145" s="9"/>
      <c r="L145" s="123"/>
      <c r="M145" s="123"/>
      <c r="N145" s="123"/>
      <c r="O145" s="123"/>
      <c r="P145" s="15"/>
      <c r="Q145" s="37"/>
      <c r="R145" s="123">
        <v>10</v>
      </c>
      <c r="S145" s="123" t="s">
        <v>463</v>
      </c>
      <c r="T145" s="123">
        <v>2015</v>
      </c>
      <c r="U145" s="47" t="s">
        <v>474</v>
      </c>
      <c r="V145" s="5"/>
      <c r="Y145" s="12"/>
      <c r="Z145" s="16"/>
    </row>
    <row r="146" spans="1:26" x14ac:dyDescent="0.3">
      <c r="A146" s="13">
        <v>145</v>
      </c>
      <c r="B146" s="11" t="s">
        <v>327</v>
      </c>
      <c r="C146" s="11" t="s">
        <v>72</v>
      </c>
      <c r="D146" t="s">
        <v>590</v>
      </c>
      <c r="E146" s="260">
        <v>42288</v>
      </c>
      <c r="F146" s="173">
        <v>0.12773148148148147</v>
      </c>
      <c r="G146" s="59">
        <v>0.41666666666666669</v>
      </c>
      <c r="H146" s="1">
        <v>4</v>
      </c>
      <c r="I146" s="1">
        <v>2670</v>
      </c>
      <c r="J146" s="1" t="s">
        <v>326</v>
      </c>
      <c r="K146" s="9"/>
      <c r="L146" s="123"/>
      <c r="M146" s="123">
        <v>8</v>
      </c>
      <c r="N146" s="123"/>
      <c r="O146" s="123"/>
      <c r="P146" s="28" t="s">
        <v>130</v>
      </c>
      <c r="Q146" s="37"/>
      <c r="R146" s="123">
        <v>11</v>
      </c>
      <c r="S146" s="123" t="s">
        <v>463</v>
      </c>
      <c r="T146" s="123">
        <v>2015</v>
      </c>
      <c r="U146" s="47" t="s">
        <v>475</v>
      </c>
      <c r="V146" s="5">
        <v>2</v>
      </c>
      <c r="Y146" s="12"/>
      <c r="Z146" s="16"/>
    </row>
    <row r="147" spans="1:26" x14ac:dyDescent="0.3">
      <c r="A147" s="13">
        <v>146</v>
      </c>
      <c r="B147" s="11" t="s">
        <v>131</v>
      </c>
      <c r="C147" s="11" t="s">
        <v>39</v>
      </c>
      <c r="D147" t="s">
        <v>560</v>
      </c>
      <c r="E147" s="263">
        <v>42291</v>
      </c>
      <c r="F147" s="59">
        <v>0.19646990740740741</v>
      </c>
      <c r="G147" s="59">
        <v>0.35416666666666669</v>
      </c>
      <c r="H147" s="13">
        <v>6</v>
      </c>
      <c r="I147" s="13">
        <v>4100</v>
      </c>
      <c r="J147" s="1" t="s">
        <v>39</v>
      </c>
      <c r="K147" s="9"/>
      <c r="L147" s="123"/>
      <c r="M147" s="123"/>
      <c r="N147" s="123"/>
      <c r="O147" s="123"/>
      <c r="P147" s="15"/>
      <c r="Q147" s="37"/>
      <c r="R147" s="123">
        <v>14</v>
      </c>
      <c r="S147" s="123" t="s">
        <v>463</v>
      </c>
      <c r="T147" s="123">
        <v>2015</v>
      </c>
      <c r="U147" s="47" t="s">
        <v>478</v>
      </c>
      <c r="V147" s="5"/>
      <c r="Y147" s="12"/>
      <c r="Z147" s="16"/>
    </row>
    <row r="148" spans="1:26" x14ac:dyDescent="0.3">
      <c r="A148" s="13">
        <v>147</v>
      </c>
      <c r="B148" s="11" t="s">
        <v>132</v>
      </c>
      <c r="C148" s="11" t="s">
        <v>39</v>
      </c>
      <c r="D148" t="s">
        <v>560</v>
      </c>
      <c r="E148" s="263">
        <v>42291</v>
      </c>
      <c r="F148" s="59">
        <v>0.19943287037037036</v>
      </c>
      <c r="G148" s="59">
        <v>0.5625</v>
      </c>
      <c r="H148" s="13">
        <v>6</v>
      </c>
      <c r="I148" s="13">
        <v>4100</v>
      </c>
      <c r="J148" s="1" t="s">
        <v>39</v>
      </c>
      <c r="K148" s="9"/>
      <c r="L148" s="123"/>
      <c r="M148" s="123"/>
      <c r="N148" s="123"/>
      <c r="O148" s="123"/>
      <c r="P148" s="15" t="s">
        <v>12</v>
      </c>
      <c r="Q148" s="37"/>
      <c r="R148" s="123">
        <v>14</v>
      </c>
      <c r="S148" s="123" t="s">
        <v>463</v>
      </c>
      <c r="T148" s="123">
        <v>2015</v>
      </c>
      <c r="U148" s="47" t="s">
        <v>478</v>
      </c>
      <c r="V148" s="5"/>
      <c r="Y148" s="12"/>
      <c r="Z148" s="16"/>
    </row>
    <row r="149" spans="1:26" x14ac:dyDescent="0.3">
      <c r="A149" s="13">
        <v>148</v>
      </c>
      <c r="B149" s="11" t="s">
        <v>21</v>
      </c>
      <c r="C149" s="11" t="s">
        <v>22</v>
      </c>
      <c r="D149" t="s">
        <v>571</v>
      </c>
      <c r="E149" s="259">
        <v>42292</v>
      </c>
      <c r="F149" s="59">
        <v>0.18896990740740741</v>
      </c>
      <c r="G149" s="59">
        <v>0.35416666666666669</v>
      </c>
      <c r="H149" s="13">
        <v>4</v>
      </c>
      <c r="I149" s="13">
        <v>4733</v>
      </c>
      <c r="J149" s="1" t="s">
        <v>17</v>
      </c>
      <c r="K149" s="9"/>
      <c r="L149" s="123"/>
      <c r="M149" s="123"/>
      <c r="N149" s="123"/>
      <c r="O149" s="123"/>
      <c r="P149" s="15"/>
      <c r="Q149" s="37"/>
      <c r="R149" s="123">
        <v>15</v>
      </c>
      <c r="S149" s="123" t="s">
        <v>463</v>
      </c>
      <c r="T149" s="123">
        <v>2015</v>
      </c>
      <c r="U149" s="47" t="s">
        <v>476</v>
      </c>
      <c r="V149" s="5">
        <v>3</v>
      </c>
      <c r="W149" s="5">
        <v>16</v>
      </c>
      <c r="Y149" s="12"/>
      <c r="Z149" s="16"/>
    </row>
    <row r="150" spans="1:26" x14ac:dyDescent="0.3">
      <c r="A150" s="13">
        <v>149</v>
      </c>
      <c r="B150" s="11" t="s">
        <v>133</v>
      </c>
      <c r="C150" s="11" t="s">
        <v>40</v>
      </c>
      <c r="D150" t="s">
        <v>561</v>
      </c>
      <c r="E150" s="259">
        <v>42305</v>
      </c>
      <c r="F150" s="63">
        <v>0.15324074074074073</v>
      </c>
      <c r="G150" s="59">
        <v>0.35416666666666669</v>
      </c>
      <c r="H150" s="13">
        <v>7</v>
      </c>
      <c r="I150" s="13">
        <v>2650</v>
      </c>
      <c r="J150" s="1" t="s">
        <v>40</v>
      </c>
      <c r="K150" s="9"/>
      <c r="L150" s="123">
        <v>56</v>
      </c>
      <c r="M150" s="123"/>
      <c r="N150" s="123"/>
      <c r="O150" s="123"/>
      <c r="P150" s="15" t="s">
        <v>12</v>
      </c>
      <c r="Q150" s="37"/>
      <c r="R150" s="123">
        <v>28</v>
      </c>
      <c r="S150" s="123" t="s">
        <v>463</v>
      </c>
      <c r="T150" s="123">
        <v>2015</v>
      </c>
      <c r="U150" s="47" t="s">
        <v>478</v>
      </c>
      <c r="V150" s="5"/>
      <c r="Y150" s="12"/>
      <c r="Z150" s="16"/>
    </row>
    <row r="151" spans="1:26" x14ac:dyDescent="0.3">
      <c r="A151" s="13">
        <v>150</v>
      </c>
      <c r="B151" s="11" t="s">
        <v>224</v>
      </c>
      <c r="C151" s="11" t="s">
        <v>126</v>
      </c>
      <c r="D151" t="s">
        <v>619</v>
      </c>
      <c r="E151" s="260">
        <v>42308</v>
      </c>
      <c r="F151" s="59">
        <v>0.18916666666666668</v>
      </c>
      <c r="G151" s="59">
        <v>0.35416666666666669</v>
      </c>
      <c r="H151" s="13">
        <v>6</v>
      </c>
      <c r="I151" s="13">
        <v>3100</v>
      </c>
      <c r="J151" s="1" t="s">
        <v>754</v>
      </c>
      <c r="K151" s="9"/>
      <c r="L151" s="123"/>
      <c r="M151" s="123"/>
      <c r="N151" s="123"/>
      <c r="O151" s="123"/>
      <c r="P151" s="15"/>
      <c r="Q151" s="37"/>
      <c r="R151" s="123">
        <v>31</v>
      </c>
      <c r="S151" s="123" t="s">
        <v>463</v>
      </c>
      <c r="T151" s="123">
        <v>2015</v>
      </c>
      <c r="U151" s="47" t="s">
        <v>474</v>
      </c>
      <c r="V151" s="5"/>
      <c r="X151" s="5">
        <v>9</v>
      </c>
      <c r="Y151" s="12"/>
      <c r="Z151" s="16"/>
    </row>
    <row r="152" spans="1:26" x14ac:dyDescent="0.3">
      <c r="A152" s="13">
        <v>151</v>
      </c>
      <c r="B152" t="s">
        <v>1551</v>
      </c>
      <c r="C152" s="11" t="s">
        <v>11</v>
      </c>
      <c r="D152" t="s">
        <v>556</v>
      </c>
      <c r="E152" s="260">
        <v>42309</v>
      </c>
      <c r="F152" s="59">
        <v>0.20259259259259257</v>
      </c>
      <c r="G152" s="59">
        <v>0.375</v>
      </c>
      <c r="H152" s="13">
        <v>6</v>
      </c>
      <c r="I152" s="13">
        <v>4180</v>
      </c>
      <c r="J152" s="1" t="s">
        <v>11</v>
      </c>
      <c r="K152" s="9"/>
      <c r="L152" s="123"/>
      <c r="M152" s="123"/>
      <c r="N152" s="123"/>
      <c r="O152" s="123"/>
      <c r="P152" s="15"/>
      <c r="Q152" s="37"/>
      <c r="R152" s="123">
        <v>1</v>
      </c>
      <c r="S152" s="123" t="s">
        <v>464</v>
      </c>
      <c r="T152" s="123">
        <v>2015</v>
      </c>
      <c r="U152" s="47" t="s">
        <v>475</v>
      </c>
      <c r="V152" s="5">
        <v>3</v>
      </c>
      <c r="Y152" s="12"/>
      <c r="Z152" s="16"/>
    </row>
    <row r="153" spans="1:26" x14ac:dyDescent="0.3">
      <c r="A153" s="13">
        <v>152</v>
      </c>
      <c r="B153" s="11" t="s">
        <v>134</v>
      </c>
      <c r="C153" s="11" t="s">
        <v>135</v>
      </c>
      <c r="D153" t="s">
        <v>588</v>
      </c>
      <c r="E153" s="260">
        <v>42315</v>
      </c>
      <c r="F153" s="63">
        <v>0.15935185185185186</v>
      </c>
      <c r="G153" s="59">
        <v>0.375</v>
      </c>
      <c r="H153" s="13">
        <v>6</v>
      </c>
      <c r="I153" s="13">
        <v>4070</v>
      </c>
      <c r="J153" s="1" t="s">
        <v>755</v>
      </c>
      <c r="K153" s="9" t="s">
        <v>1096</v>
      </c>
      <c r="L153" s="123">
        <v>57</v>
      </c>
      <c r="M153" s="123"/>
      <c r="N153" s="123"/>
      <c r="O153" s="123"/>
      <c r="P153" s="15"/>
      <c r="Q153" s="37"/>
      <c r="R153" s="123">
        <v>7</v>
      </c>
      <c r="S153" s="123" t="s">
        <v>464</v>
      </c>
      <c r="T153" s="123">
        <v>2015</v>
      </c>
      <c r="U153" s="47" t="s">
        <v>474</v>
      </c>
      <c r="V153" s="5"/>
      <c r="Y153" s="12"/>
      <c r="Z153" s="16"/>
    </row>
    <row r="154" spans="1:26" x14ac:dyDescent="0.3">
      <c r="A154" s="13">
        <v>153</v>
      </c>
      <c r="B154" s="11" t="s">
        <v>136</v>
      </c>
      <c r="C154" s="11" t="s">
        <v>66</v>
      </c>
      <c r="D154" t="s">
        <v>583</v>
      </c>
      <c r="E154" s="260">
        <v>42316</v>
      </c>
      <c r="F154" s="59">
        <v>0.16949074074074075</v>
      </c>
      <c r="G154" s="59">
        <v>0.375</v>
      </c>
      <c r="H154" s="13">
        <v>6</v>
      </c>
      <c r="I154" s="13">
        <v>4270</v>
      </c>
      <c r="J154" s="1" t="s">
        <v>26</v>
      </c>
      <c r="K154" s="9"/>
      <c r="L154" s="123"/>
      <c r="M154" s="123"/>
      <c r="N154" s="123"/>
      <c r="O154" s="123"/>
      <c r="P154" s="15"/>
      <c r="Q154" s="37"/>
      <c r="R154" s="123">
        <v>8</v>
      </c>
      <c r="S154" s="123" t="s">
        <v>464</v>
      </c>
      <c r="T154" s="123">
        <v>2015</v>
      </c>
      <c r="U154" s="47" t="s">
        <v>475</v>
      </c>
      <c r="V154" s="5">
        <v>2</v>
      </c>
      <c r="Y154" s="12"/>
      <c r="Z154" s="16"/>
    </row>
    <row r="155" spans="1:26" x14ac:dyDescent="0.3">
      <c r="A155" s="13">
        <v>154</v>
      </c>
      <c r="B155" s="11" t="s">
        <v>137</v>
      </c>
      <c r="C155" s="11" t="s">
        <v>40</v>
      </c>
      <c r="D155" t="s">
        <v>561</v>
      </c>
      <c r="E155" s="265">
        <v>42319</v>
      </c>
      <c r="F155" s="63">
        <v>0.1617476851851852</v>
      </c>
      <c r="G155" s="59">
        <v>0.35416666666666669</v>
      </c>
      <c r="H155" s="13">
        <v>7</v>
      </c>
      <c r="I155" s="13">
        <v>2650</v>
      </c>
      <c r="J155" s="1" t="s">
        <v>40</v>
      </c>
      <c r="K155" s="9"/>
      <c r="L155" s="123">
        <v>58</v>
      </c>
      <c r="M155" s="123"/>
      <c r="N155" s="123"/>
      <c r="O155" s="123"/>
      <c r="P155" s="15"/>
      <c r="Q155" s="37"/>
      <c r="R155" s="123">
        <v>11</v>
      </c>
      <c r="S155" s="123" t="s">
        <v>464</v>
      </c>
      <c r="T155" s="123">
        <v>2015</v>
      </c>
      <c r="U155" s="47" t="s">
        <v>478</v>
      </c>
      <c r="V155" s="5"/>
      <c r="Y155" s="12"/>
      <c r="Z155" s="16"/>
    </row>
    <row r="156" spans="1:26" x14ac:dyDescent="0.3">
      <c r="A156" s="13">
        <v>155</v>
      </c>
      <c r="B156" s="11" t="s">
        <v>138</v>
      </c>
      <c r="C156" s="11" t="s">
        <v>39</v>
      </c>
      <c r="D156" t="s">
        <v>560</v>
      </c>
      <c r="E156" s="260">
        <v>42322</v>
      </c>
      <c r="F156" s="59">
        <v>0.18431712962962962</v>
      </c>
      <c r="G156" s="59">
        <v>0.375</v>
      </c>
      <c r="H156" s="13">
        <v>7</v>
      </c>
      <c r="I156" s="13">
        <v>4100</v>
      </c>
      <c r="J156" s="1" t="s">
        <v>39</v>
      </c>
      <c r="K156" s="9"/>
      <c r="L156" s="123"/>
      <c r="M156" s="123"/>
      <c r="N156" s="123"/>
      <c r="O156" s="123"/>
      <c r="P156" s="15"/>
      <c r="Q156" s="37"/>
      <c r="R156" s="123">
        <v>14</v>
      </c>
      <c r="S156" s="123" t="s">
        <v>464</v>
      </c>
      <c r="T156" s="123">
        <v>2015</v>
      </c>
      <c r="U156" s="47" t="s">
        <v>474</v>
      </c>
      <c r="V156" s="5"/>
      <c r="Y156" s="12"/>
      <c r="Z156" s="16"/>
    </row>
    <row r="157" spans="1:26" x14ac:dyDescent="0.3">
      <c r="A157" s="13">
        <v>156</v>
      </c>
      <c r="B157" s="11" t="s">
        <v>139</v>
      </c>
      <c r="C157" s="11" t="s">
        <v>13</v>
      </c>
      <c r="D157" t="s">
        <v>558</v>
      </c>
      <c r="E157" s="260">
        <v>42323</v>
      </c>
      <c r="F157" s="63">
        <v>0.15997685185185184</v>
      </c>
      <c r="G157" s="59">
        <v>0.375</v>
      </c>
      <c r="H157" s="13">
        <v>8</v>
      </c>
      <c r="I157" s="13">
        <v>4760</v>
      </c>
      <c r="J157" s="1" t="s">
        <v>13</v>
      </c>
      <c r="K157" s="9"/>
      <c r="L157" s="123">
        <v>59</v>
      </c>
      <c r="M157" s="123"/>
      <c r="N157" s="123"/>
      <c r="O157" s="123"/>
      <c r="P157" s="15"/>
      <c r="Q157" s="37"/>
      <c r="R157" s="123">
        <v>15</v>
      </c>
      <c r="S157" s="123" t="s">
        <v>464</v>
      </c>
      <c r="T157" s="123">
        <v>2015</v>
      </c>
      <c r="U157" s="47" t="s">
        <v>475</v>
      </c>
      <c r="V157" s="5">
        <v>3</v>
      </c>
      <c r="Y157" s="12"/>
      <c r="Z157" s="16"/>
    </row>
    <row r="158" spans="1:26" x14ac:dyDescent="0.3">
      <c r="A158" s="13">
        <v>157</v>
      </c>
      <c r="B158" s="11" t="s">
        <v>21</v>
      </c>
      <c r="C158" s="11" t="s">
        <v>22</v>
      </c>
      <c r="D158" t="s">
        <v>571</v>
      </c>
      <c r="E158" s="259">
        <v>42327</v>
      </c>
      <c r="F158" s="59">
        <v>0.18483796296296295</v>
      </c>
      <c r="G158" s="59">
        <v>0.35416666666666669</v>
      </c>
      <c r="H158" s="13">
        <v>4</v>
      </c>
      <c r="I158" s="13">
        <v>4733</v>
      </c>
      <c r="J158" s="1" t="s">
        <v>17</v>
      </c>
      <c r="K158" s="9"/>
      <c r="L158" s="123"/>
      <c r="M158" s="123"/>
      <c r="N158" s="123"/>
      <c r="O158" s="123"/>
      <c r="P158" s="15"/>
      <c r="Q158" s="37"/>
      <c r="R158" s="123">
        <v>19</v>
      </c>
      <c r="S158" s="123" t="s">
        <v>464</v>
      </c>
      <c r="T158" s="123">
        <v>2015</v>
      </c>
      <c r="U158" s="47" t="s">
        <v>476</v>
      </c>
      <c r="V158" s="5"/>
      <c r="Y158" s="12"/>
      <c r="Z158" s="16"/>
    </row>
    <row r="159" spans="1:26" x14ac:dyDescent="0.3">
      <c r="A159" s="13">
        <v>158</v>
      </c>
      <c r="B159" s="11" t="s">
        <v>21</v>
      </c>
      <c r="C159" s="11" t="s">
        <v>22</v>
      </c>
      <c r="D159" t="s">
        <v>571</v>
      </c>
      <c r="E159" s="259">
        <v>42330</v>
      </c>
      <c r="F159" s="59">
        <v>0.17164351851851853</v>
      </c>
      <c r="G159" s="59">
        <v>0.35416666666666669</v>
      </c>
      <c r="H159" s="13">
        <v>4</v>
      </c>
      <c r="I159" s="13">
        <v>4733</v>
      </c>
      <c r="J159" s="1" t="s">
        <v>17</v>
      </c>
      <c r="K159" s="9"/>
      <c r="L159" s="123"/>
      <c r="M159" s="123"/>
      <c r="N159" s="123"/>
      <c r="O159" s="123"/>
      <c r="P159" s="15"/>
      <c r="Q159" s="37"/>
      <c r="R159" s="123">
        <v>22</v>
      </c>
      <c r="S159" s="123" t="s">
        <v>464</v>
      </c>
      <c r="T159" s="123">
        <v>2015</v>
      </c>
      <c r="U159" s="47" t="s">
        <v>475</v>
      </c>
      <c r="V159" s="5">
        <v>2</v>
      </c>
      <c r="Y159" s="12"/>
      <c r="Z159" s="16"/>
    </row>
    <row r="160" spans="1:26" x14ac:dyDescent="0.3">
      <c r="A160" s="13">
        <v>159</v>
      </c>
      <c r="B160" t="s">
        <v>809</v>
      </c>
      <c r="C160" s="11" t="s">
        <v>8</v>
      </c>
      <c r="D160" t="s">
        <v>572</v>
      </c>
      <c r="E160" s="259">
        <v>42334</v>
      </c>
      <c r="F160" s="59">
        <v>0.19193287037037035</v>
      </c>
      <c r="G160" s="59">
        <v>0.35416666666666669</v>
      </c>
      <c r="H160" s="13">
        <v>5</v>
      </c>
      <c r="I160" s="13">
        <v>4682</v>
      </c>
      <c r="J160" s="1" t="s">
        <v>749</v>
      </c>
      <c r="K160" s="9"/>
      <c r="L160" s="123"/>
      <c r="M160" s="123"/>
      <c r="N160" s="123"/>
      <c r="O160" s="123"/>
      <c r="P160" s="15"/>
      <c r="Q160" s="37"/>
      <c r="R160" s="123">
        <v>26</v>
      </c>
      <c r="S160" s="123" t="s">
        <v>464</v>
      </c>
      <c r="T160" s="123">
        <v>2015</v>
      </c>
      <c r="U160" s="47" t="s">
        <v>476</v>
      </c>
      <c r="V160" s="5"/>
      <c r="Y160" s="12"/>
      <c r="Z160" s="16"/>
    </row>
    <row r="161" spans="1:26" x14ac:dyDescent="0.3">
      <c r="A161" s="13">
        <v>160</v>
      </c>
      <c r="B161" s="11" t="s">
        <v>25</v>
      </c>
      <c r="C161" s="11" t="s">
        <v>24</v>
      </c>
      <c r="D161" t="s">
        <v>580</v>
      </c>
      <c r="E161" s="259">
        <v>42337</v>
      </c>
      <c r="F161" s="59">
        <v>0.18361111111111109</v>
      </c>
      <c r="G161" s="59">
        <v>0.33333333333333331</v>
      </c>
      <c r="H161" s="13">
        <v>7</v>
      </c>
      <c r="I161" s="13">
        <v>2942</v>
      </c>
      <c r="J161" s="1" t="s">
        <v>750</v>
      </c>
      <c r="K161" s="9"/>
      <c r="L161" s="123"/>
      <c r="M161" s="123"/>
      <c r="N161" s="123"/>
      <c r="O161" s="123"/>
      <c r="P161" s="15"/>
      <c r="Q161" s="37"/>
      <c r="R161" s="123">
        <v>29</v>
      </c>
      <c r="S161" s="123" t="s">
        <v>464</v>
      </c>
      <c r="T161" s="123">
        <v>2015</v>
      </c>
      <c r="U161" s="47" t="s">
        <v>475</v>
      </c>
      <c r="V161" s="5">
        <v>2</v>
      </c>
      <c r="X161" s="5">
        <v>10</v>
      </c>
      <c r="Y161" s="12"/>
      <c r="Z161" s="16"/>
    </row>
    <row r="162" spans="1:26" x14ac:dyDescent="0.3">
      <c r="A162" s="13">
        <v>161</v>
      </c>
      <c r="B162" s="11" t="s">
        <v>140</v>
      </c>
      <c r="C162" s="11" t="s">
        <v>39</v>
      </c>
      <c r="D162" t="s">
        <v>560</v>
      </c>
      <c r="E162" s="259">
        <v>42340</v>
      </c>
      <c r="F162" s="63">
        <v>0.16506944444444446</v>
      </c>
      <c r="G162" s="59">
        <v>0.35416666666666669</v>
      </c>
      <c r="H162" s="13">
        <v>6</v>
      </c>
      <c r="I162" s="13">
        <v>4100</v>
      </c>
      <c r="J162" s="1" t="s">
        <v>39</v>
      </c>
      <c r="K162" s="9"/>
      <c r="L162" s="123">
        <v>60</v>
      </c>
      <c r="M162" s="123"/>
      <c r="N162" s="123"/>
      <c r="O162" s="123"/>
      <c r="P162" s="15" t="s">
        <v>12</v>
      </c>
      <c r="Q162" s="37"/>
      <c r="R162" s="123">
        <v>2</v>
      </c>
      <c r="S162" s="123" t="s">
        <v>465</v>
      </c>
      <c r="T162" s="123">
        <v>2015</v>
      </c>
      <c r="U162" s="47" t="s">
        <v>478</v>
      </c>
      <c r="V162" s="5"/>
      <c r="Y162" s="12"/>
      <c r="Z162" s="16"/>
    </row>
    <row r="163" spans="1:26" x14ac:dyDescent="0.3">
      <c r="A163" s="13">
        <v>162</v>
      </c>
      <c r="B163" s="11" t="s">
        <v>142</v>
      </c>
      <c r="C163" s="11" t="s">
        <v>141</v>
      </c>
      <c r="D163" t="s">
        <v>592</v>
      </c>
      <c r="E163" s="260">
        <v>42343</v>
      </c>
      <c r="F163" s="59">
        <v>0.18199074074074073</v>
      </c>
      <c r="G163" s="59">
        <v>0.375</v>
      </c>
      <c r="H163" s="13">
        <v>6</v>
      </c>
      <c r="I163" s="13">
        <v>4262</v>
      </c>
      <c r="J163" s="1" t="s">
        <v>17</v>
      </c>
      <c r="K163" s="9"/>
      <c r="L163" s="123"/>
      <c r="M163" s="123"/>
      <c r="N163" s="123"/>
      <c r="O163" s="123"/>
      <c r="P163" s="15"/>
      <c r="Q163" s="37"/>
      <c r="R163" s="123">
        <v>5</v>
      </c>
      <c r="S163" s="123" t="s">
        <v>465</v>
      </c>
      <c r="T163" s="123">
        <v>2015</v>
      </c>
      <c r="U163" s="47" t="s">
        <v>474</v>
      </c>
      <c r="V163" s="5"/>
      <c r="Y163" s="12"/>
      <c r="Z163" s="16"/>
    </row>
    <row r="164" spans="1:26" x14ac:dyDescent="0.3">
      <c r="A164" s="13">
        <v>163</v>
      </c>
      <c r="B164" s="11" t="s">
        <v>21</v>
      </c>
      <c r="C164" s="11" t="s">
        <v>22</v>
      </c>
      <c r="D164" t="s">
        <v>571</v>
      </c>
      <c r="E164" s="260">
        <v>42344</v>
      </c>
      <c r="F164" s="59">
        <v>0.19215277777777776</v>
      </c>
      <c r="G164" s="59">
        <v>0.35416666666666669</v>
      </c>
      <c r="H164" s="13">
        <v>4</v>
      </c>
      <c r="I164" s="13">
        <v>4733</v>
      </c>
      <c r="J164" s="1" t="s">
        <v>17</v>
      </c>
      <c r="K164" s="9"/>
      <c r="L164" s="123"/>
      <c r="M164" s="123"/>
      <c r="N164" s="123"/>
      <c r="O164" s="123"/>
      <c r="P164" s="15"/>
      <c r="Q164" s="37"/>
      <c r="R164" s="123">
        <v>6</v>
      </c>
      <c r="S164" s="123" t="s">
        <v>465</v>
      </c>
      <c r="T164" s="123">
        <v>2015</v>
      </c>
      <c r="U164" s="47" t="s">
        <v>475</v>
      </c>
      <c r="V164" s="5">
        <v>3</v>
      </c>
      <c r="Y164" s="12"/>
      <c r="Z164" s="16"/>
    </row>
    <row r="165" spans="1:26" x14ac:dyDescent="0.3">
      <c r="A165" s="13">
        <v>164</v>
      </c>
      <c r="B165" s="11" t="s">
        <v>143</v>
      </c>
      <c r="C165" s="11" t="s">
        <v>39</v>
      </c>
      <c r="D165" t="s">
        <v>560</v>
      </c>
      <c r="E165" s="259">
        <v>42346</v>
      </c>
      <c r="F165" s="59">
        <v>0.17725694444444443</v>
      </c>
      <c r="G165" s="59">
        <v>0.35416666666666669</v>
      </c>
      <c r="H165" s="13">
        <v>6</v>
      </c>
      <c r="I165" s="13">
        <v>4100</v>
      </c>
      <c r="J165" s="1" t="s">
        <v>39</v>
      </c>
      <c r="K165" s="9"/>
      <c r="L165" s="123"/>
      <c r="M165" s="123"/>
      <c r="N165" s="123"/>
      <c r="O165" s="123"/>
      <c r="P165" s="15"/>
      <c r="Q165" s="37"/>
      <c r="R165" s="123">
        <v>8</v>
      </c>
      <c r="S165" s="123" t="s">
        <v>465</v>
      </c>
      <c r="T165" s="123">
        <v>2015</v>
      </c>
      <c r="U165" s="47" t="s">
        <v>479</v>
      </c>
      <c r="V165" s="5"/>
      <c r="Y165" s="12"/>
      <c r="Z165" s="16"/>
    </row>
    <row r="166" spans="1:26" x14ac:dyDescent="0.3">
      <c r="A166" s="13">
        <v>165</v>
      </c>
      <c r="B166" s="11" t="s">
        <v>144</v>
      </c>
      <c r="C166" s="11" t="s">
        <v>39</v>
      </c>
      <c r="D166" t="s">
        <v>560</v>
      </c>
      <c r="E166" s="260">
        <v>42349</v>
      </c>
      <c r="F166" s="59">
        <v>0.17070601851851852</v>
      </c>
      <c r="G166" s="59">
        <v>0.66666666666666663</v>
      </c>
      <c r="H166" s="13">
        <v>6</v>
      </c>
      <c r="I166" s="13">
        <v>4100</v>
      </c>
      <c r="J166" s="1" t="s">
        <v>39</v>
      </c>
      <c r="K166" s="9"/>
      <c r="L166" s="123"/>
      <c r="M166" s="123"/>
      <c r="N166" s="123"/>
      <c r="O166" s="123"/>
      <c r="P166" s="15"/>
      <c r="Q166" s="37"/>
      <c r="R166" s="123">
        <v>11</v>
      </c>
      <c r="S166" s="123" t="s">
        <v>465</v>
      </c>
      <c r="T166" s="123">
        <v>2015</v>
      </c>
      <c r="U166" s="47" t="s">
        <v>477</v>
      </c>
      <c r="V166" s="5"/>
      <c r="Y166" s="12"/>
      <c r="Z166" s="16"/>
    </row>
    <row r="167" spans="1:26" x14ac:dyDescent="0.3">
      <c r="A167" s="13">
        <v>166</v>
      </c>
      <c r="B167" s="11" t="s">
        <v>151</v>
      </c>
      <c r="C167" s="11" t="s">
        <v>40</v>
      </c>
      <c r="D167" t="s">
        <v>561</v>
      </c>
      <c r="E167" s="260">
        <v>42350</v>
      </c>
      <c r="F167" s="62">
        <v>0.13450231481481481</v>
      </c>
      <c r="G167" s="59">
        <v>0.375</v>
      </c>
      <c r="H167" s="13">
        <v>7</v>
      </c>
      <c r="I167" s="13">
        <v>2650</v>
      </c>
      <c r="J167" s="1" t="s">
        <v>40</v>
      </c>
      <c r="K167" s="9"/>
      <c r="L167" s="123"/>
      <c r="M167" s="123">
        <v>9</v>
      </c>
      <c r="N167" s="123"/>
      <c r="O167" s="123"/>
      <c r="P167" s="15"/>
      <c r="Q167" s="37"/>
      <c r="R167" s="123">
        <v>12</v>
      </c>
      <c r="S167" s="123" t="s">
        <v>465</v>
      </c>
      <c r="T167" s="123">
        <v>2015</v>
      </c>
      <c r="U167" s="47" t="s">
        <v>474</v>
      </c>
      <c r="V167" s="5">
        <v>3</v>
      </c>
      <c r="Y167" s="12"/>
      <c r="Z167" s="16"/>
    </row>
    <row r="168" spans="1:26" x14ac:dyDescent="0.3">
      <c r="A168" s="13">
        <v>167</v>
      </c>
      <c r="B168" s="11" t="s">
        <v>145</v>
      </c>
      <c r="C168" s="11" t="s">
        <v>146</v>
      </c>
      <c r="D168" t="s">
        <v>589</v>
      </c>
      <c r="E168" s="259">
        <v>42355</v>
      </c>
      <c r="F168" s="59">
        <v>0.18055555555555555</v>
      </c>
      <c r="G168" s="59">
        <v>0.35416666666666669</v>
      </c>
      <c r="H168" s="13">
        <v>2</v>
      </c>
      <c r="I168" s="13">
        <v>4200</v>
      </c>
      <c r="J168" s="1" t="s">
        <v>146</v>
      </c>
      <c r="K168" s="9"/>
      <c r="L168" s="123"/>
      <c r="M168" s="123"/>
      <c r="N168" s="123"/>
      <c r="O168" s="123"/>
      <c r="P168" s="15"/>
      <c r="Q168" s="37"/>
      <c r="R168" s="123">
        <v>17</v>
      </c>
      <c r="S168" s="123" t="s">
        <v>465</v>
      </c>
      <c r="T168" s="123">
        <v>2015</v>
      </c>
      <c r="U168" s="47" t="s">
        <v>476</v>
      </c>
      <c r="V168" s="5"/>
      <c r="Y168" s="12"/>
      <c r="Z168" s="16"/>
    </row>
    <row r="169" spans="1:26" x14ac:dyDescent="0.3">
      <c r="A169" s="13">
        <v>168</v>
      </c>
      <c r="B169" s="11" t="s">
        <v>147</v>
      </c>
      <c r="C169" s="11" t="s">
        <v>17</v>
      </c>
      <c r="D169" t="s">
        <v>557</v>
      </c>
      <c r="E169" s="262">
        <v>42357</v>
      </c>
      <c r="F169" s="59">
        <v>0.17325231481481482</v>
      </c>
      <c r="G169" s="59">
        <v>0.35416666666666669</v>
      </c>
      <c r="H169" s="13">
        <v>6</v>
      </c>
      <c r="I169" s="13">
        <v>4700</v>
      </c>
      <c r="J169" s="1" t="s">
        <v>17</v>
      </c>
      <c r="K169" s="9"/>
      <c r="L169" s="123"/>
      <c r="M169" s="123"/>
      <c r="N169" s="123"/>
      <c r="O169" s="123"/>
      <c r="P169" s="15"/>
      <c r="Q169" s="37"/>
      <c r="R169" s="123">
        <v>19</v>
      </c>
      <c r="S169" s="123" t="s">
        <v>465</v>
      </c>
      <c r="T169" s="123">
        <v>2015</v>
      </c>
      <c r="U169" s="47" t="s">
        <v>474</v>
      </c>
      <c r="V169" s="5"/>
      <c r="Y169" s="12"/>
      <c r="Z169" s="16"/>
    </row>
    <row r="170" spans="1:26" x14ac:dyDescent="0.3">
      <c r="A170" s="13">
        <v>169</v>
      </c>
      <c r="B170" s="11" t="s">
        <v>148</v>
      </c>
      <c r="C170" s="11" t="s">
        <v>13</v>
      </c>
      <c r="D170" t="s">
        <v>558</v>
      </c>
      <c r="E170" s="262">
        <v>42358</v>
      </c>
      <c r="F170" s="59">
        <v>0.17777777777777778</v>
      </c>
      <c r="G170" s="59">
        <v>0.375</v>
      </c>
      <c r="H170" s="13">
        <v>8</v>
      </c>
      <c r="I170" s="13">
        <v>4760</v>
      </c>
      <c r="J170" s="1" t="s">
        <v>13</v>
      </c>
      <c r="K170" s="9"/>
      <c r="L170" s="123"/>
      <c r="M170" s="123"/>
      <c r="N170" s="123"/>
      <c r="O170" s="123"/>
      <c r="P170" s="15"/>
      <c r="Q170" s="37"/>
      <c r="R170" s="123">
        <v>20</v>
      </c>
      <c r="S170" s="123" t="s">
        <v>465</v>
      </c>
      <c r="T170" s="123">
        <v>2015</v>
      </c>
      <c r="U170" s="47" t="s">
        <v>475</v>
      </c>
      <c r="V170" s="5">
        <v>3</v>
      </c>
      <c r="Y170" s="12"/>
      <c r="Z170" s="16"/>
    </row>
    <row r="171" spans="1:26" x14ac:dyDescent="0.3">
      <c r="A171" s="13">
        <v>170</v>
      </c>
      <c r="B171" s="11" t="s">
        <v>149</v>
      </c>
      <c r="C171" s="11" t="s">
        <v>39</v>
      </c>
      <c r="D171" t="s">
        <v>560</v>
      </c>
      <c r="E171" s="262">
        <v>42359</v>
      </c>
      <c r="F171" s="63">
        <v>0.15971064814814814</v>
      </c>
      <c r="G171" s="59">
        <v>0.35416666666666669</v>
      </c>
      <c r="H171" s="13">
        <v>6</v>
      </c>
      <c r="I171" s="13">
        <v>4100</v>
      </c>
      <c r="J171" s="1" t="s">
        <v>39</v>
      </c>
      <c r="K171" s="9"/>
      <c r="L171" s="123">
        <v>61</v>
      </c>
      <c r="M171" s="123"/>
      <c r="N171" s="123"/>
      <c r="O171" s="123"/>
      <c r="P171" s="15"/>
      <c r="Q171" s="37"/>
      <c r="R171" s="123">
        <v>21</v>
      </c>
      <c r="S171" s="123" t="s">
        <v>465</v>
      </c>
      <c r="T171" s="123">
        <v>2015</v>
      </c>
      <c r="U171" s="47" t="s">
        <v>480</v>
      </c>
      <c r="V171" s="5"/>
      <c r="Y171" s="12"/>
      <c r="Z171" s="16"/>
    </row>
    <row r="172" spans="1:26" x14ac:dyDescent="0.3">
      <c r="A172" s="13">
        <v>171</v>
      </c>
      <c r="B172" s="11" t="s">
        <v>23</v>
      </c>
      <c r="C172" s="11" t="s">
        <v>24</v>
      </c>
      <c r="D172" t="s">
        <v>580</v>
      </c>
      <c r="E172" s="260">
        <v>42361</v>
      </c>
      <c r="F172" s="63">
        <v>0.16627314814814814</v>
      </c>
      <c r="G172" s="59">
        <v>0.35416666666666669</v>
      </c>
      <c r="H172" s="13">
        <v>7</v>
      </c>
      <c r="I172" s="13">
        <v>2942</v>
      </c>
      <c r="J172" s="1" t="s">
        <v>750</v>
      </c>
      <c r="K172" s="9"/>
      <c r="L172" s="123">
        <v>62</v>
      </c>
      <c r="M172" s="123"/>
      <c r="N172" s="123"/>
      <c r="O172" s="123"/>
      <c r="P172" s="15"/>
      <c r="Q172" s="37"/>
      <c r="R172" s="123">
        <v>23</v>
      </c>
      <c r="S172" s="123" t="s">
        <v>465</v>
      </c>
      <c r="T172" s="123">
        <v>2015</v>
      </c>
      <c r="U172" s="47" t="s">
        <v>478</v>
      </c>
      <c r="V172" s="5"/>
      <c r="Y172" s="12"/>
      <c r="Z172" s="16"/>
    </row>
    <row r="173" spans="1:26" x14ac:dyDescent="0.3">
      <c r="A173" s="13">
        <v>172</v>
      </c>
      <c r="B173" s="11" t="s">
        <v>150</v>
      </c>
      <c r="C173" s="11" t="s">
        <v>39</v>
      </c>
      <c r="D173" t="s">
        <v>560</v>
      </c>
      <c r="E173" s="260">
        <v>42362</v>
      </c>
      <c r="F173" s="63">
        <v>0.16391203703703702</v>
      </c>
      <c r="G173" s="59">
        <v>0.33333333333333331</v>
      </c>
      <c r="H173" s="13">
        <v>6</v>
      </c>
      <c r="I173" s="13">
        <v>4100</v>
      </c>
      <c r="J173" s="1" t="s">
        <v>39</v>
      </c>
      <c r="K173" s="9"/>
      <c r="L173" s="123">
        <v>63</v>
      </c>
      <c r="M173" s="123"/>
      <c r="N173" s="123"/>
      <c r="O173" s="123"/>
      <c r="P173" s="15"/>
      <c r="Q173" s="37"/>
      <c r="R173" s="123">
        <v>24</v>
      </c>
      <c r="S173" s="123" t="s">
        <v>465</v>
      </c>
      <c r="T173" s="123">
        <v>2015</v>
      </c>
      <c r="U173" s="47" t="s">
        <v>476</v>
      </c>
      <c r="V173" s="5"/>
      <c r="Y173" s="12"/>
      <c r="Z173" s="16"/>
    </row>
    <row r="174" spans="1:26" x14ac:dyDescent="0.3">
      <c r="A174" s="13">
        <v>173</v>
      </c>
      <c r="B174" s="11" t="s">
        <v>152</v>
      </c>
      <c r="C174" s="11" t="s">
        <v>40</v>
      </c>
      <c r="D174" t="s">
        <v>561</v>
      </c>
      <c r="E174" s="259">
        <v>42364</v>
      </c>
      <c r="F174" s="63">
        <v>0.15988425925925925</v>
      </c>
      <c r="G174" s="59">
        <v>0.375</v>
      </c>
      <c r="H174" s="13">
        <v>7</v>
      </c>
      <c r="I174" s="13">
        <v>2650</v>
      </c>
      <c r="J174" s="1" t="s">
        <v>40</v>
      </c>
      <c r="K174" s="9"/>
      <c r="L174" s="123">
        <v>64</v>
      </c>
      <c r="M174" s="123"/>
      <c r="N174" s="123"/>
      <c r="O174" s="123"/>
      <c r="P174" s="15"/>
      <c r="Q174" s="37"/>
      <c r="R174" s="123">
        <v>26</v>
      </c>
      <c r="S174" s="123" t="s">
        <v>465</v>
      </c>
      <c r="T174" s="123">
        <v>2015</v>
      </c>
      <c r="U174" s="47" t="s">
        <v>474</v>
      </c>
      <c r="V174" s="5">
        <v>4</v>
      </c>
      <c r="Y174" s="12"/>
      <c r="Z174" s="16"/>
    </row>
    <row r="175" spans="1:26" x14ac:dyDescent="0.3">
      <c r="A175" s="13">
        <v>174</v>
      </c>
      <c r="B175" s="11" t="s">
        <v>153</v>
      </c>
      <c r="C175" s="11" t="s">
        <v>11</v>
      </c>
      <c r="D175" t="s">
        <v>556</v>
      </c>
      <c r="E175" s="259">
        <v>42366</v>
      </c>
      <c r="F175" s="59">
        <v>0.19722222222222222</v>
      </c>
      <c r="G175" s="59">
        <v>0.375</v>
      </c>
      <c r="H175" s="13">
        <v>6</v>
      </c>
      <c r="I175" s="13">
        <v>4180</v>
      </c>
      <c r="J175" s="1" t="s">
        <v>11</v>
      </c>
      <c r="K175" s="9"/>
      <c r="L175" s="123"/>
      <c r="M175" s="123"/>
      <c r="N175" s="123"/>
      <c r="O175" s="123"/>
      <c r="P175" s="15"/>
      <c r="Q175" s="37"/>
      <c r="R175" s="123">
        <v>28</v>
      </c>
      <c r="S175" s="123" t="s">
        <v>465</v>
      </c>
      <c r="T175" s="123">
        <v>2015</v>
      </c>
      <c r="U175" s="47" t="s">
        <v>480</v>
      </c>
      <c r="V175" s="5"/>
      <c r="Y175" s="12"/>
      <c r="Z175" s="16"/>
    </row>
    <row r="176" spans="1:26" x14ac:dyDescent="0.3">
      <c r="A176" s="13">
        <v>175</v>
      </c>
      <c r="B176" s="11" t="s">
        <v>154</v>
      </c>
      <c r="C176" s="11" t="s">
        <v>22</v>
      </c>
      <c r="D176" t="s">
        <v>571</v>
      </c>
      <c r="E176" s="259">
        <v>42369</v>
      </c>
      <c r="F176" s="59">
        <v>0.17500000000000002</v>
      </c>
      <c r="G176" s="59">
        <v>0.375</v>
      </c>
      <c r="H176" s="13">
        <v>4</v>
      </c>
      <c r="I176" s="13">
        <v>4733</v>
      </c>
      <c r="J176" s="1" t="s">
        <v>17</v>
      </c>
      <c r="K176" s="9"/>
      <c r="L176" s="123"/>
      <c r="M176" s="123"/>
      <c r="N176" s="123"/>
      <c r="O176" s="123"/>
      <c r="P176" s="15"/>
      <c r="Q176" s="42"/>
      <c r="R176" s="123">
        <v>31</v>
      </c>
      <c r="S176" s="123" t="s">
        <v>465</v>
      </c>
      <c r="T176" s="123">
        <v>2015</v>
      </c>
      <c r="U176" s="47" t="s">
        <v>476</v>
      </c>
      <c r="V176" s="5">
        <v>2</v>
      </c>
      <c r="X176" s="5">
        <v>15</v>
      </c>
      <c r="Y176" s="12"/>
      <c r="Z176" s="16"/>
    </row>
    <row r="177" spans="1:26" x14ac:dyDescent="0.3">
      <c r="A177" s="99">
        <v>176</v>
      </c>
      <c r="B177" s="11" t="s">
        <v>155</v>
      </c>
      <c r="C177" s="11" t="s">
        <v>27</v>
      </c>
      <c r="D177" t="s">
        <v>574</v>
      </c>
      <c r="E177" s="259">
        <v>42378</v>
      </c>
      <c r="F177" s="59">
        <v>0.17650462962962962</v>
      </c>
      <c r="G177" s="59">
        <v>0.375</v>
      </c>
      <c r="H177" s="13">
        <v>8</v>
      </c>
      <c r="I177" s="13">
        <v>2770</v>
      </c>
      <c r="J177" s="1" t="s">
        <v>751</v>
      </c>
      <c r="K177" s="9"/>
      <c r="L177" s="123"/>
      <c r="M177" s="123"/>
      <c r="N177" s="123"/>
      <c r="O177" s="123"/>
      <c r="P177" s="15" t="s">
        <v>156</v>
      </c>
      <c r="Q177" s="37"/>
      <c r="R177" s="123">
        <v>9</v>
      </c>
      <c r="S177" s="123" t="s">
        <v>466</v>
      </c>
      <c r="T177" s="123">
        <v>2016</v>
      </c>
      <c r="U177" s="47" t="s">
        <v>474</v>
      </c>
      <c r="V177" s="5">
        <v>1</v>
      </c>
      <c r="W177" s="5">
        <v>11</v>
      </c>
      <c r="Y177" s="12"/>
      <c r="Z177" s="16"/>
    </row>
    <row r="178" spans="1:26" x14ac:dyDescent="0.3">
      <c r="A178" s="99">
        <v>177</v>
      </c>
      <c r="B178" s="11" t="s">
        <v>160</v>
      </c>
      <c r="C178" s="11" t="s">
        <v>40</v>
      </c>
      <c r="D178" t="s">
        <v>561</v>
      </c>
      <c r="E178" s="259">
        <v>42392</v>
      </c>
      <c r="F178" s="59">
        <v>0.18635416666666668</v>
      </c>
      <c r="G178" s="59">
        <v>0.375</v>
      </c>
      <c r="H178" s="1">
        <v>7</v>
      </c>
      <c r="I178" s="1">
        <v>2650</v>
      </c>
      <c r="J178" s="1" t="s">
        <v>40</v>
      </c>
      <c r="K178" s="9"/>
      <c r="L178" s="123"/>
      <c r="M178" s="123"/>
      <c r="N178" s="123"/>
      <c r="O178" s="123"/>
      <c r="P178" s="15"/>
      <c r="Q178" s="37"/>
      <c r="R178" s="123">
        <v>23</v>
      </c>
      <c r="S178" s="123" t="s">
        <v>466</v>
      </c>
      <c r="T178" s="123">
        <v>2016</v>
      </c>
      <c r="U178" s="47" t="s">
        <v>474</v>
      </c>
      <c r="V178" s="5">
        <v>1</v>
      </c>
      <c r="Y178" s="12"/>
      <c r="Z178" s="16"/>
    </row>
    <row r="179" spans="1:26" x14ac:dyDescent="0.3">
      <c r="A179" s="99">
        <v>178</v>
      </c>
      <c r="B179" s="11" t="s">
        <v>157</v>
      </c>
      <c r="C179" s="11" t="s">
        <v>11</v>
      </c>
      <c r="D179" t="s">
        <v>556</v>
      </c>
      <c r="E179" s="259">
        <v>42397</v>
      </c>
      <c r="F179" s="59">
        <v>0.19972222222222222</v>
      </c>
      <c r="G179" s="59">
        <v>0.375</v>
      </c>
      <c r="H179" s="1">
        <v>6</v>
      </c>
      <c r="I179" s="1">
        <v>4180</v>
      </c>
      <c r="J179" s="1" t="s">
        <v>11</v>
      </c>
      <c r="K179" s="9"/>
      <c r="L179" s="123"/>
      <c r="M179" s="123"/>
      <c r="N179" s="123"/>
      <c r="O179" s="123"/>
      <c r="P179" s="15"/>
      <c r="Q179" s="37"/>
      <c r="R179" s="123">
        <v>28</v>
      </c>
      <c r="S179" s="123" t="s">
        <v>466</v>
      </c>
      <c r="T179" s="123">
        <v>2016</v>
      </c>
      <c r="U179" s="47" t="s">
        <v>476</v>
      </c>
      <c r="V179" s="5">
        <v>1</v>
      </c>
      <c r="W179" s="5">
        <v>2</v>
      </c>
      <c r="X179" s="5">
        <v>3</v>
      </c>
      <c r="Y179" s="12"/>
      <c r="Z179" s="16"/>
    </row>
    <row r="180" spans="1:26" x14ac:dyDescent="0.3">
      <c r="A180" s="99">
        <v>179</v>
      </c>
      <c r="B180" s="11" t="s">
        <v>158</v>
      </c>
      <c r="C180" s="11" t="s">
        <v>11</v>
      </c>
      <c r="D180" t="s">
        <v>556</v>
      </c>
      <c r="E180" s="259">
        <v>42411</v>
      </c>
      <c r="F180" s="63">
        <v>0.15775462962962963</v>
      </c>
      <c r="G180" s="59">
        <v>0.375</v>
      </c>
      <c r="H180" s="1">
        <v>6</v>
      </c>
      <c r="I180" s="1">
        <v>4180</v>
      </c>
      <c r="J180" s="1" t="s">
        <v>11</v>
      </c>
      <c r="K180" s="9"/>
      <c r="L180" s="123">
        <v>65</v>
      </c>
      <c r="M180" s="123"/>
      <c r="N180" s="123"/>
      <c r="O180" s="123"/>
      <c r="P180" s="15"/>
      <c r="Q180" s="37"/>
      <c r="R180" s="123">
        <v>11</v>
      </c>
      <c r="S180" s="123" t="s">
        <v>467</v>
      </c>
      <c r="T180" s="123">
        <v>2016</v>
      </c>
      <c r="U180" s="47" t="s">
        <v>476</v>
      </c>
      <c r="V180" s="5"/>
      <c r="Y180" s="12"/>
      <c r="Z180" s="16"/>
    </row>
    <row r="181" spans="1:26" x14ac:dyDescent="0.3">
      <c r="A181" s="99">
        <v>180</v>
      </c>
      <c r="B181" s="11" t="s">
        <v>159</v>
      </c>
      <c r="C181" s="11" t="s">
        <v>40</v>
      </c>
      <c r="D181" t="s">
        <v>561</v>
      </c>
      <c r="E181" s="260">
        <v>42413</v>
      </c>
      <c r="F181" s="59">
        <v>0.19344907407407408</v>
      </c>
      <c r="G181" s="59">
        <v>0.375</v>
      </c>
      <c r="H181" s="1">
        <v>7</v>
      </c>
      <c r="I181" s="1">
        <v>2650</v>
      </c>
      <c r="J181" s="1" t="s">
        <v>40</v>
      </c>
      <c r="K181" s="9"/>
      <c r="L181" s="123"/>
      <c r="M181" s="123"/>
      <c r="N181" s="123"/>
      <c r="O181" s="123"/>
      <c r="P181" s="15"/>
      <c r="Q181" s="37"/>
      <c r="R181" s="123">
        <v>13</v>
      </c>
      <c r="S181" s="123" t="s">
        <v>467</v>
      </c>
      <c r="T181" s="123">
        <v>2016</v>
      </c>
      <c r="U181" s="47" t="s">
        <v>474</v>
      </c>
      <c r="V181" s="5"/>
      <c r="Y181" s="12"/>
      <c r="Z181" s="16"/>
    </row>
    <row r="182" spans="1:26" x14ac:dyDescent="0.3">
      <c r="A182" s="99">
        <v>181</v>
      </c>
      <c r="B182" t="s">
        <v>1023</v>
      </c>
      <c r="C182" s="11" t="s">
        <v>13</v>
      </c>
      <c r="D182" t="s">
        <v>558</v>
      </c>
      <c r="E182" s="260">
        <v>42414</v>
      </c>
      <c r="F182" s="63">
        <v>0.16143518518518518</v>
      </c>
      <c r="G182" s="59">
        <v>0.375</v>
      </c>
      <c r="H182" s="1">
        <v>8</v>
      </c>
      <c r="I182" s="1">
        <v>4760</v>
      </c>
      <c r="J182" s="1" t="s">
        <v>13</v>
      </c>
      <c r="K182" s="9"/>
      <c r="L182" s="123">
        <v>66</v>
      </c>
      <c r="M182" s="123"/>
      <c r="N182" s="123"/>
      <c r="O182" s="123"/>
      <c r="P182" s="15"/>
      <c r="Q182" s="37"/>
      <c r="R182" s="123">
        <v>14</v>
      </c>
      <c r="S182" s="123" t="s">
        <v>467</v>
      </c>
      <c r="T182" s="123">
        <v>2016</v>
      </c>
      <c r="U182" s="47" t="s">
        <v>475</v>
      </c>
      <c r="V182" s="5">
        <v>3</v>
      </c>
      <c r="Y182" s="12"/>
      <c r="Z182" s="16"/>
    </row>
    <row r="183" spans="1:26" x14ac:dyDescent="0.3">
      <c r="A183" s="99">
        <v>182</v>
      </c>
      <c r="B183" s="11" t="s">
        <v>161</v>
      </c>
      <c r="C183" s="11" t="s">
        <v>40</v>
      </c>
      <c r="D183" t="s">
        <v>561</v>
      </c>
      <c r="E183" s="259">
        <v>42418</v>
      </c>
      <c r="F183" s="63">
        <v>0.15748842592592593</v>
      </c>
      <c r="G183" s="59">
        <v>0.35416666666666669</v>
      </c>
      <c r="H183" s="1">
        <v>7</v>
      </c>
      <c r="I183" s="1">
        <v>2650</v>
      </c>
      <c r="J183" s="1" t="s">
        <v>40</v>
      </c>
      <c r="K183" s="9"/>
      <c r="L183" s="123">
        <v>67</v>
      </c>
      <c r="M183" s="123"/>
      <c r="N183" s="123"/>
      <c r="O183" s="123"/>
      <c r="P183" s="15"/>
      <c r="Q183" s="37"/>
      <c r="R183" s="123">
        <v>18</v>
      </c>
      <c r="S183" s="123" t="s">
        <v>467</v>
      </c>
      <c r="T183" s="123">
        <v>2016</v>
      </c>
      <c r="U183" s="47" t="s">
        <v>476</v>
      </c>
      <c r="V183" s="5">
        <v>1</v>
      </c>
      <c r="W183" s="5">
        <v>2</v>
      </c>
      <c r="X183" s="5">
        <v>4</v>
      </c>
      <c r="Y183" s="12"/>
      <c r="Z183" s="16"/>
    </row>
    <row r="184" spans="1:26" x14ac:dyDescent="0.3">
      <c r="A184" s="99">
        <v>183</v>
      </c>
      <c r="B184" t="s">
        <v>376</v>
      </c>
      <c r="C184" s="11" t="s">
        <v>28</v>
      </c>
      <c r="D184" t="s">
        <v>573</v>
      </c>
      <c r="E184" s="259">
        <v>42434</v>
      </c>
      <c r="F184" s="59">
        <v>0.18359953703703702</v>
      </c>
      <c r="G184" s="59">
        <v>0.375</v>
      </c>
      <c r="H184" s="13">
        <v>8</v>
      </c>
      <c r="I184" s="13">
        <v>2720</v>
      </c>
      <c r="J184" s="36" t="s">
        <v>1843</v>
      </c>
      <c r="K184" s="9"/>
      <c r="L184" s="123"/>
      <c r="M184" s="123"/>
      <c r="N184" s="123"/>
      <c r="O184" s="123"/>
      <c r="P184" s="15"/>
      <c r="Q184" s="37"/>
      <c r="R184" s="123">
        <v>5</v>
      </c>
      <c r="S184" s="123" t="s">
        <v>468</v>
      </c>
      <c r="T184" s="123">
        <v>2016</v>
      </c>
      <c r="U184" s="47" t="s">
        <v>474</v>
      </c>
      <c r="V184" s="5">
        <v>1</v>
      </c>
      <c r="Y184" s="12"/>
      <c r="Z184" s="16"/>
    </row>
    <row r="185" spans="1:26" x14ac:dyDescent="0.3">
      <c r="A185" s="99">
        <v>184</v>
      </c>
      <c r="B185" s="11" t="s">
        <v>183</v>
      </c>
      <c r="C185" s="11" t="s">
        <v>162</v>
      </c>
      <c r="E185" s="259">
        <v>42442</v>
      </c>
      <c r="F185" s="63">
        <v>0.15399305555555556</v>
      </c>
      <c r="G185" s="59">
        <v>0.35416666666666669</v>
      </c>
      <c r="H185" s="13">
        <v>1</v>
      </c>
      <c r="I185" s="13"/>
      <c r="J185" s="208" t="s">
        <v>2189</v>
      </c>
      <c r="L185" s="123">
        <v>68</v>
      </c>
      <c r="M185" s="123"/>
      <c r="N185" s="123"/>
      <c r="O185" s="123"/>
      <c r="P185" s="15"/>
      <c r="Q185" s="37"/>
      <c r="R185" s="123">
        <v>13</v>
      </c>
      <c r="S185" s="123" t="s">
        <v>468</v>
      </c>
      <c r="T185" s="123">
        <v>2016</v>
      </c>
      <c r="U185" s="47" t="s">
        <v>475</v>
      </c>
      <c r="V185" s="5">
        <v>1</v>
      </c>
      <c r="Y185" s="12"/>
      <c r="Z185" s="16"/>
    </row>
    <row r="186" spans="1:26" x14ac:dyDescent="0.3">
      <c r="A186" s="99">
        <v>185</v>
      </c>
      <c r="B186" s="11" t="s">
        <v>165</v>
      </c>
      <c r="C186" s="11" t="s">
        <v>11</v>
      </c>
      <c r="D186" t="s">
        <v>556</v>
      </c>
      <c r="E186" s="259">
        <v>42446</v>
      </c>
      <c r="F186" s="63">
        <v>0.15505787037037036</v>
      </c>
      <c r="G186" s="59">
        <v>0.375</v>
      </c>
      <c r="H186" s="13">
        <v>6</v>
      </c>
      <c r="I186" s="13">
        <v>4180</v>
      </c>
      <c r="J186" s="1" t="s">
        <v>11</v>
      </c>
      <c r="K186" s="9"/>
      <c r="L186" s="123">
        <v>69</v>
      </c>
      <c r="M186" s="123"/>
      <c r="N186" s="123"/>
      <c r="O186" s="123"/>
      <c r="P186" s="15" t="s">
        <v>12</v>
      </c>
      <c r="Q186" s="37"/>
      <c r="R186" s="123">
        <v>17</v>
      </c>
      <c r="S186" s="123" t="s">
        <v>468</v>
      </c>
      <c r="T186" s="123">
        <v>2016</v>
      </c>
      <c r="U186" s="47" t="s">
        <v>476</v>
      </c>
      <c r="V186" s="5"/>
      <c r="Y186" s="12"/>
      <c r="Z186" s="16"/>
    </row>
    <row r="187" spans="1:26" x14ac:dyDescent="0.3">
      <c r="A187" s="99">
        <v>186</v>
      </c>
      <c r="B187" s="18" t="s">
        <v>163</v>
      </c>
      <c r="C187" s="11" t="s">
        <v>164</v>
      </c>
      <c r="D187" t="s">
        <v>596</v>
      </c>
      <c r="E187" s="260">
        <v>42448</v>
      </c>
      <c r="F187" s="59">
        <v>0.17500000000000002</v>
      </c>
      <c r="G187" s="59">
        <v>0.375</v>
      </c>
      <c r="H187" s="13">
        <v>6</v>
      </c>
      <c r="I187" s="13">
        <v>4682</v>
      </c>
      <c r="J187" s="1" t="s">
        <v>752</v>
      </c>
      <c r="K187" s="9"/>
      <c r="L187" s="123"/>
      <c r="M187" s="123"/>
      <c r="N187" s="123"/>
      <c r="O187" s="123"/>
      <c r="P187" s="15"/>
      <c r="Q187" s="37"/>
      <c r="R187" s="123">
        <v>19</v>
      </c>
      <c r="S187" s="123" t="s">
        <v>468</v>
      </c>
      <c r="T187" s="123">
        <v>2016</v>
      </c>
      <c r="U187" s="47" t="s">
        <v>474</v>
      </c>
      <c r="V187" s="5"/>
      <c r="Y187" s="12"/>
      <c r="Z187" s="16"/>
    </row>
    <row r="188" spans="1:26" x14ac:dyDescent="0.3">
      <c r="A188" s="99">
        <v>187</v>
      </c>
      <c r="B188" s="11" t="s">
        <v>166</v>
      </c>
      <c r="C188" s="11" t="s">
        <v>66</v>
      </c>
      <c r="D188" t="s">
        <v>583</v>
      </c>
      <c r="E188" s="260">
        <v>42449</v>
      </c>
      <c r="F188" s="63">
        <v>0.15439814814814815</v>
      </c>
      <c r="G188" s="59">
        <v>0.375</v>
      </c>
      <c r="H188" s="13">
        <v>6</v>
      </c>
      <c r="I188" s="13">
        <v>4270</v>
      </c>
      <c r="J188" s="1" t="s">
        <v>26</v>
      </c>
      <c r="K188" s="9"/>
      <c r="L188" s="123">
        <v>70</v>
      </c>
      <c r="M188" s="123"/>
      <c r="N188" s="123"/>
      <c r="O188" s="123"/>
      <c r="P188" s="15"/>
      <c r="Q188" s="37"/>
      <c r="R188" s="123">
        <v>20</v>
      </c>
      <c r="S188" s="123" t="s">
        <v>468</v>
      </c>
      <c r="T188" s="123">
        <v>2016</v>
      </c>
      <c r="U188" s="47" t="s">
        <v>475</v>
      </c>
      <c r="V188" s="5">
        <v>3</v>
      </c>
      <c r="Y188" s="12"/>
      <c r="Z188" s="16"/>
    </row>
    <row r="189" spans="1:26" x14ac:dyDescent="0.3">
      <c r="A189" s="99">
        <v>188</v>
      </c>
      <c r="B189" s="11" t="s">
        <v>167</v>
      </c>
      <c r="C189" s="11" t="s">
        <v>13</v>
      </c>
      <c r="D189" t="s">
        <v>558</v>
      </c>
      <c r="E189" s="259">
        <v>42453</v>
      </c>
      <c r="F189" s="63">
        <v>0.15111111111111111</v>
      </c>
      <c r="G189" s="59">
        <v>0.375</v>
      </c>
      <c r="H189" s="13">
        <v>8</v>
      </c>
      <c r="I189" s="13">
        <v>4760</v>
      </c>
      <c r="J189" s="1" t="s">
        <v>13</v>
      </c>
      <c r="K189" s="9"/>
      <c r="L189" s="123">
        <v>71</v>
      </c>
      <c r="M189" s="123"/>
      <c r="N189" s="123"/>
      <c r="O189" s="123"/>
      <c r="P189" s="15"/>
      <c r="Q189" s="37"/>
      <c r="R189" s="123">
        <v>24</v>
      </c>
      <c r="S189" s="123" t="s">
        <v>468</v>
      </c>
      <c r="T189" s="123">
        <v>2016</v>
      </c>
      <c r="U189" s="47" t="s">
        <v>476</v>
      </c>
      <c r="V189" s="5"/>
      <c r="Y189" s="12"/>
      <c r="Z189" s="16"/>
    </row>
    <row r="190" spans="1:26" x14ac:dyDescent="0.3">
      <c r="A190" s="99">
        <v>189</v>
      </c>
      <c r="B190" s="11" t="s">
        <v>168</v>
      </c>
      <c r="C190" s="11" t="s">
        <v>26</v>
      </c>
      <c r="D190" t="s">
        <v>593</v>
      </c>
      <c r="E190" s="262">
        <v>42455</v>
      </c>
      <c r="F190" s="63">
        <v>0.16247685185185187</v>
      </c>
      <c r="G190" s="59">
        <v>0.375</v>
      </c>
      <c r="H190" s="1">
        <v>8</v>
      </c>
      <c r="I190" s="1">
        <v>4400</v>
      </c>
      <c r="J190" s="1" t="s">
        <v>26</v>
      </c>
      <c r="K190" s="9"/>
      <c r="L190" s="123">
        <v>72</v>
      </c>
      <c r="M190" s="123"/>
      <c r="N190" s="123"/>
      <c r="O190" s="123"/>
      <c r="P190" s="15"/>
      <c r="Q190" s="37"/>
      <c r="R190" s="123">
        <v>26</v>
      </c>
      <c r="S190" s="123" t="s">
        <v>468</v>
      </c>
      <c r="T190" s="123">
        <v>2016</v>
      </c>
      <c r="U190" s="47" t="s">
        <v>474</v>
      </c>
      <c r="V190" s="5"/>
      <c r="Y190" s="12"/>
      <c r="Z190" s="16"/>
    </row>
    <row r="191" spans="1:26" x14ac:dyDescent="0.3">
      <c r="A191" s="99">
        <v>190</v>
      </c>
      <c r="B191" s="11" t="s">
        <v>169</v>
      </c>
      <c r="C191" s="11" t="s">
        <v>10</v>
      </c>
      <c r="D191" t="s">
        <v>595</v>
      </c>
      <c r="E191" s="262">
        <v>42456</v>
      </c>
      <c r="F191" s="63">
        <v>0.15333333333333332</v>
      </c>
      <c r="G191" s="59">
        <v>0.41666666666666669</v>
      </c>
      <c r="H191" s="1">
        <v>4</v>
      </c>
      <c r="I191" s="1">
        <v>5260</v>
      </c>
      <c r="J191" s="1" t="s">
        <v>10</v>
      </c>
      <c r="K191" s="9"/>
      <c r="L191" s="123">
        <v>73</v>
      </c>
      <c r="M191" s="123"/>
      <c r="N191" s="123"/>
      <c r="O191" s="123"/>
      <c r="P191" s="15"/>
      <c r="Q191" s="37"/>
      <c r="R191" s="123">
        <v>27</v>
      </c>
      <c r="S191" s="123" t="s">
        <v>468</v>
      </c>
      <c r="T191" s="123">
        <v>2016</v>
      </c>
      <c r="U191" s="47" t="s">
        <v>475</v>
      </c>
      <c r="V191" s="5">
        <v>3</v>
      </c>
      <c r="Y191" s="12"/>
      <c r="Z191" s="16"/>
    </row>
    <row r="192" spans="1:26" x14ac:dyDescent="0.3">
      <c r="A192" s="99">
        <v>191</v>
      </c>
      <c r="B192" s="11" t="s">
        <v>170</v>
      </c>
      <c r="C192" s="11" t="s">
        <v>10</v>
      </c>
      <c r="D192" t="s">
        <v>576</v>
      </c>
      <c r="E192" s="262">
        <v>42457</v>
      </c>
      <c r="F192" s="63">
        <v>0.1620949074074074</v>
      </c>
      <c r="G192" s="59">
        <v>0.41666666666666669</v>
      </c>
      <c r="H192" s="13">
        <v>6</v>
      </c>
      <c r="I192" s="13">
        <v>5250</v>
      </c>
      <c r="J192" s="1" t="s">
        <v>10</v>
      </c>
      <c r="K192" s="9"/>
      <c r="L192" s="123">
        <v>74</v>
      </c>
      <c r="M192" s="123"/>
      <c r="N192" s="123"/>
      <c r="O192" s="123"/>
      <c r="P192" s="15"/>
      <c r="Q192" s="37"/>
      <c r="R192" s="123">
        <v>28</v>
      </c>
      <c r="S192" s="123" t="s">
        <v>468</v>
      </c>
      <c r="T192" s="123">
        <v>2016</v>
      </c>
      <c r="U192" s="47" t="s">
        <v>480</v>
      </c>
      <c r="V192" s="5"/>
      <c r="X192" s="5">
        <v>9</v>
      </c>
      <c r="Y192" s="12"/>
      <c r="Z192" s="16"/>
    </row>
    <row r="193" spans="1:26" x14ac:dyDescent="0.3">
      <c r="A193" s="99">
        <v>192</v>
      </c>
      <c r="B193" t="s">
        <v>756</v>
      </c>
      <c r="C193" s="11" t="s">
        <v>17</v>
      </c>
      <c r="D193" t="s">
        <v>557</v>
      </c>
      <c r="E193" s="259">
        <v>42462</v>
      </c>
      <c r="F193" s="59">
        <v>0.18849537037037037</v>
      </c>
      <c r="G193" s="59">
        <v>0.35416666666666669</v>
      </c>
      <c r="H193" s="1">
        <v>6</v>
      </c>
      <c r="I193" s="1">
        <v>4700</v>
      </c>
      <c r="J193" s="1" t="s">
        <v>17</v>
      </c>
      <c r="K193" s="9"/>
      <c r="L193" s="123"/>
      <c r="M193" s="123"/>
      <c r="N193" s="123"/>
      <c r="O193" s="123"/>
      <c r="P193" s="15"/>
      <c r="Q193" s="37"/>
      <c r="R193" s="123">
        <v>2</v>
      </c>
      <c r="S193" s="123" t="s">
        <v>469</v>
      </c>
      <c r="T193" s="123">
        <v>2016</v>
      </c>
      <c r="U193" s="47" t="s">
        <v>474</v>
      </c>
      <c r="V193" s="5">
        <v>2</v>
      </c>
      <c r="Y193" s="12"/>
      <c r="Z193" s="16"/>
    </row>
    <row r="194" spans="1:26" x14ac:dyDescent="0.3">
      <c r="A194" s="99">
        <v>193</v>
      </c>
      <c r="B194" s="11" t="s">
        <v>65</v>
      </c>
      <c r="C194" s="11" t="s">
        <v>66</v>
      </c>
      <c r="D194" t="s">
        <v>583</v>
      </c>
      <c r="E194" s="260">
        <v>42469</v>
      </c>
      <c r="F194" s="59">
        <v>0.16928240740740741</v>
      </c>
      <c r="G194" s="59">
        <v>0.375</v>
      </c>
      <c r="H194" s="13">
        <v>6</v>
      </c>
      <c r="I194" s="13">
        <v>4270</v>
      </c>
      <c r="J194" s="1" t="s">
        <v>26</v>
      </c>
      <c r="K194" s="9"/>
      <c r="L194" s="123"/>
      <c r="M194" s="123"/>
      <c r="N194" s="123"/>
      <c r="O194" s="123"/>
      <c r="P194" s="15"/>
      <c r="Q194" s="37"/>
      <c r="R194" s="123">
        <v>9</v>
      </c>
      <c r="S194" s="123" t="s">
        <v>469</v>
      </c>
      <c r="T194" s="123">
        <v>2016</v>
      </c>
      <c r="U194" s="47" t="s">
        <v>474</v>
      </c>
      <c r="V194" s="5"/>
      <c r="Y194" s="12"/>
      <c r="Z194" s="16"/>
    </row>
    <row r="195" spans="1:26" x14ac:dyDescent="0.3">
      <c r="A195" s="99">
        <v>194</v>
      </c>
      <c r="B195" s="11" t="s">
        <v>172</v>
      </c>
      <c r="C195" s="11" t="s">
        <v>22</v>
      </c>
      <c r="D195" t="s">
        <v>597</v>
      </c>
      <c r="E195" s="260">
        <v>42470</v>
      </c>
      <c r="F195" s="63">
        <v>0.16565972222222222</v>
      </c>
      <c r="G195" s="59">
        <v>0.375</v>
      </c>
      <c r="H195" s="13">
        <v>2</v>
      </c>
      <c r="I195" s="13">
        <v>4733</v>
      </c>
      <c r="J195" s="1" t="s">
        <v>17</v>
      </c>
      <c r="K195" s="9"/>
      <c r="L195" s="123">
        <v>75</v>
      </c>
      <c r="M195" s="123"/>
      <c r="N195" s="123"/>
      <c r="O195" s="123"/>
      <c r="P195" s="15"/>
      <c r="Q195" s="37"/>
      <c r="R195" s="123">
        <v>10</v>
      </c>
      <c r="S195" s="123" t="s">
        <v>469</v>
      </c>
      <c r="T195" s="123">
        <v>2016</v>
      </c>
      <c r="U195" s="47" t="s">
        <v>475</v>
      </c>
      <c r="V195" s="5">
        <v>2</v>
      </c>
      <c r="Y195" s="12"/>
      <c r="Z195" s="16"/>
    </row>
    <row r="196" spans="1:26" x14ac:dyDescent="0.3">
      <c r="A196" s="99">
        <v>195</v>
      </c>
      <c r="B196" s="11" t="s">
        <v>182</v>
      </c>
      <c r="C196" s="11" t="s">
        <v>60</v>
      </c>
      <c r="E196" s="259">
        <v>42477</v>
      </c>
      <c r="F196" s="63">
        <v>0.1462037037037037</v>
      </c>
      <c r="G196" s="59">
        <v>0.375</v>
      </c>
      <c r="H196" s="13">
        <v>1</v>
      </c>
      <c r="I196" s="13"/>
      <c r="J196" s="208" t="s">
        <v>60</v>
      </c>
      <c r="L196" s="123">
        <v>76</v>
      </c>
      <c r="M196" s="123"/>
      <c r="N196" s="123"/>
      <c r="O196" s="123"/>
      <c r="P196" s="15"/>
      <c r="Q196" s="37"/>
      <c r="R196" s="123">
        <v>17</v>
      </c>
      <c r="S196" s="123" t="s">
        <v>469</v>
      </c>
      <c r="T196" s="123">
        <v>2016</v>
      </c>
      <c r="U196" s="47" t="s">
        <v>475</v>
      </c>
      <c r="V196" s="5">
        <v>1</v>
      </c>
      <c r="Y196" s="12"/>
      <c r="Z196" s="16"/>
    </row>
    <row r="197" spans="1:26" x14ac:dyDescent="0.3">
      <c r="A197" s="99">
        <v>196</v>
      </c>
      <c r="B197" s="11" t="s">
        <v>173</v>
      </c>
      <c r="C197" s="11" t="s">
        <v>174</v>
      </c>
      <c r="D197" t="s">
        <v>598</v>
      </c>
      <c r="E197" s="259">
        <v>42482</v>
      </c>
      <c r="F197" s="62">
        <v>0.14377314814814815</v>
      </c>
      <c r="G197" s="59">
        <v>0.41666666666666669</v>
      </c>
      <c r="H197" s="13">
        <v>6</v>
      </c>
      <c r="I197" s="13">
        <v>4230</v>
      </c>
      <c r="J197" s="1" t="s">
        <v>146</v>
      </c>
      <c r="K197" s="9" t="s">
        <v>1097</v>
      </c>
      <c r="L197" s="123"/>
      <c r="M197" s="123">
        <v>10</v>
      </c>
      <c r="N197" s="123"/>
      <c r="O197" s="123"/>
      <c r="P197" s="15" t="s">
        <v>12</v>
      </c>
      <c r="Q197" s="37"/>
      <c r="R197" s="123">
        <v>22</v>
      </c>
      <c r="S197" s="123" t="s">
        <v>469</v>
      </c>
      <c r="T197" s="123">
        <v>2016</v>
      </c>
      <c r="U197" s="47" t="s">
        <v>477</v>
      </c>
      <c r="V197" s="5">
        <v>1</v>
      </c>
      <c r="Y197" s="12"/>
      <c r="Z197" s="16"/>
    </row>
    <row r="198" spans="1:26" x14ac:dyDescent="0.3">
      <c r="A198" s="99">
        <v>197</v>
      </c>
      <c r="B198" s="11" t="s">
        <v>175</v>
      </c>
      <c r="C198" s="11" t="s">
        <v>27</v>
      </c>
      <c r="D198" t="s">
        <v>574</v>
      </c>
      <c r="E198" s="259">
        <v>42490</v>
      </c>
      <c r="F198" s="64">
        <v>0.16915509259259257</v>
      </c>
      <c r="G198" s="59">
        <v>0.33333333333333331</v>
      </c>
      <c r="H198" s="1">
        <v>8</v>
      </c>
      <c r="I198" s="1">
        <v>2770</v>
      </c>
      <c r="J198" s="1" t="s">
        <v>751</v>
      </c>
      <c r="K198" s="9"/>
      <c r="L198" s="123"/>
      <c r="M198" s="123"/>
      <c r="N198" s="123"/>
      <c r="O198" s="123"/>
      <c r="P198" s="15"/>
      <c r="Q198" s="37"/>
      <c r="R198" s="123">
        <v>30</v>
      </c>
      <c r="S198" s="123" t="s">
        <v>469</v>
      </c>
      <c r="T198" s="123">
        <v>2016</v>
      </c>
      <c r="U198" s="47" t="s">
        <v>474</v>
      </c>
      <c r="V198" s="5">
        <v>1</v>
      </c>
      <c r="X198" s="5">
        <v>6</v>
      </c>
      <c r="Y198" s="12"/>
      <c r="Z198" s="16"/>
    </row>
    <row r="199" spans="1:26" x14ac:dyDescent="0.3">
      <c r="A199" s="99">
        <v>198</v>
      </c>
      <c r="B199" s="11" t="s">
        <v>176</v>
      </c>
      <c r="C199" s="11" t="s">
        <v>40</v>
      </c>
      <c r="D199" t="s">
        <v>561</v>
      </c>
      <c r="E199" s="259">
        <v>42495</v>
      </c>
      <c r="F199" s="62">
        <v>0.14318287037037036</v>
      </c>
      <c r="G199" s="59">
        <v>0.375</v>
      </c>
      <c r="H199" s="1">
        <v>7</v>
      </c>
      <c r="I199" s="1">
        <v>2650</v>
      </c>
      <c r="J199" s="1" t="s">
        <v>40</v>
      </c>
      <c r="K199" s="9"/>
      <c r="L199" s="123"/>
      <c r="M199" s="123">
        <v>11</v>
      </c>
      <c r="N199" s="123"/>
      <c r="O199" s="123"/>
      <c r="P199" s="15"/>
      <c r="Q199" s="37"/>
      <c r="R199" s="123">
        <v>5</v>
      </c>
      <c r="S199" s="123" t="s">
        <v>459</v>
      </c>
      <c r="T199" s="123">
        <v>2016</v>
      </c>
      <c r="U199" s="47" t="s">
        <v>476</v>
      </c>
      <c r="V199" s="5">
        <v>1</v>
      </c>
      <c r="Y199" s="12"/>
      <c r="Z199" s="16"/>
    </row>
    <row r="200" spans="1:26" x14ac:dyDescent="0.3">
      <c r="A200" s="99">
        <v>199</v>
      </c>
      <c r="B200" t="s">
        <v>376</v>
      </c>
      <c r="C200" s="11" t="s">
        <v>28</v>
      </c>
      <c r="D200" t="s">
        <v>573</v>
      </c>
      <c r="E200" s="259">
        <v>42504</v>
      </c>
      <c r="F200" s="59">
        <v>0.18187500000000001</v>
      </c>
      <c r="G200" s="59">
        <v>0.375</v>
      </c>
      <c r="H200" s="13">
        <v>8</v>
      </c>
      <c r="I200" s="13">
        <v>2720</v>
      </c>
      <c r="J200" s="36" t="s">
        <v>1843</v>
      </c>
      <c r="K200" s="9"/>
      <c r="L200" s="123"/>
      <c r="M200" s="123"/>
      <c r="N200" s="123"/>
      <c r="O200" s="123"/>
      <c r="P200" s="15"/>
      <c r="Q200" s="37"/>
      <c r="R200" s="123">
        <v>14</v>
      </c>
      <c r="S200" s="123" t="s">
        <v>459</v>
      </c>
      <c r="T200" s="123">
        <v>2016</v>
      </c>
      <c r="U200" s="47" t="s">
        <v>474</v>
      </c>
      <c r="V200" s="5">
        <v>1</v>
      </c>
      <c r="Y200" s="12"/>
      <c r="Z200" s="16"/>
    </row>
    <row r="201" spans="1:26" x14ac:dyDescent="0.3">
      <c r="A201" s="99">
        <v>200</v>
      </c>
      <c r="B201" t="s">
        <v>936</v>
      </c>
      <c r="C201" t="s">
        <v>841</v>
      </c>
      <c r="D201" t="s">
        <v>715</v>
      </c>
      <c r="E201" s="259">
        <v>42512</v>
      </c>
      <c r="F201" s="63">
        <v>0.14611111111111111</v>
      </c>
      <c r="G201" s="59">
        <v>0.39583333333333331</v>
      </c>
      <c r="H201" s="1">
        <v>1</v>
      </c>
      <c r="I201" s="1">
        <v>2300</v>
      </c>
      <c r="J201" s="36" t="s">
        <v>1843</v>
      </c>
      <c r="K201" s="9"/>
      <c r="L201" s="123">
        <v>77</v>
      </c>
      <c r="M201" s="123"/>
      <c r="N201" s="123"/>
      <c r="O201" s="123"/>
      <c r="P201" s="15"/>
      <c r="Q201" s="37"/>
      <c r="R201" s="123">
        <v>22</v>
      </c>
      <c r="S201" s="123" t="s">
        <v>459</v>
      </c>
      <c r="T201" s="123">
        <v>2016</v>
      </c>
      <c r="U201" s="47" t="s">
        <v>475</v>
      </c>
      <c r="V201" s="5">
        <v>1</v>
      </c>
      <c r="Y201" s="12"/>
      <c r="Z201" s="16"/>
    </row>
    <row r="202" spans="1:26" x14ac:dyDescent="0.3">
      <c r="A202" s="99">
        <v>201</v>
      </c>
      <c r="B202" s="11" t="s">
        <v>184</v>
      </c>
      <c r="C202" s="11" t="s">
        <v>40</v>
      </c>
      <c r="D202" t="s">
        <v>561</v>
      </c>
      <c r="E202" s="259">
        <v>42515</v>
      </c>
      <c r="F202" s="59">
        <v>0.17041666666666666</v>
      </c>
      <c r="G202" s="59">
        <v>0.66666666666666663</v>
      </c>
      <c r="H202" s="1">
        <v>7</v>
      </c>
      <c r="I202" s="1">
        <v>2650</v>
      </c>
      <c r="J202" s="1" t="s">
        <v>40</v>
      </c>
      <c r="K202" s="9"/>
      <c r="L202" s="123"/>
      <c r="M202" s="123"/>
      <c r="N202" s="123"/>
      <c r="O202" s="123"/>
      <c r="P202" s="15"/>
      <c r="Q202" s="37"/>
      <c r="R202" s="123">
        <v>25</v>
      </c>
      <c r="S202" s="123" t="s">
        <v>459</v>
      </c>
      <c r="T202" s="123">
        <v>2016</v>
      </c>
      <c r="U202" s="47" t="s">
        <v>478</v>
      </c>
      <c r="V202" s="5"/>
      <c r="Y202" s="12"/>
      <c r="Z202" s="16"/>
    </row>
    <row r="203" spans="1:26" x14ac:dyDescent="0.3">
      <c r="A203" s="99">
        <v>202</v>
      </c>
      <c r="B203" s="11" t="s">
        <v>185</v>
      </c>
      <c r="C203" s="11" t="s">
        <v>39</v>
      </c>
      <c r="D203" t="s">
        <v>560</v>
      </c>
      <c r="E203" s="266">
        <v>42518</v>
      </c>
      <c r="F203" s="59">
        <v>0.1998263888888889</v>
      </c>
      <c r="G203" s="59">
        <v>0.375</v>
      </c>
      <c r="H203" s="13">
        <v>7</v>
      </c>
      <c r="I203" s="13">
        <v>4100</v>
      </c>
      <c r="J203" s="1" t="s">
        <v>39</v>
      </c>
      <c r="K203" s="9"/>
      <c r="L203" s="123"/>
      <c r="M203" s="123"/>
      <c r="N203" s="123"/>
      <c r="O203" s="123"/>
      <c r="P203" s="15"/>
      <c r="Q203" s="37"/>
      <c r="R203" s="123">
        <v>28</v>
      </c>
      <c r="S203" s="123" t="s">
        <v>459</v>
      </c>
      <c r="T203" s="123">
        <v>2016</v>
      </c>
      <c r="U203" s="47" t="s">
        <v>474</v>
      </c>
      <c r="V203" s="5"/>
      <c r="Y203" s="12"/>
      <c r="Z203" s="16"/>
    </row>
    <row r="204" spans="1:26" x14ac:dyDescent="0.3">
      <c r="A204" s="99">
        <v>203</v>
      </c>
      <c r="B204" s="11" t="s">
        <v>186</v>
      </c>
      <c r="C204" s="11" t="s">
        <v>39</v>
      </c>
      <c r="D204" t="s">
        <v>560</v>
      </c>
      <c r="E204" s="266">
        <v>42518</v>
      </c>
      <c r="F204" s="59">
        <v>0.2071875</v>
      </c>
      <c r="G204" s="59">
        <v>0.625</v>
      </c>
      <c r="H204" s="13">
        <v>7</v>
      </c>
      <c r="I204" s="13">
        <v>4100</v>
      </c>
      <c r="J204" s="1" t="s">
        <v>39</v>
      </c>
      <c r="K204" s="9"/>
      <c r="L204" s="123"/>
      <c r="M204" s="123"/>
      <c r="N204" s="123"/>
      <c r="O204" s="123"/>
      <c r="P204" s="15"/>
      <c r="Q204" s="37"/>
      <c r="R204" s="123">
        <v>28</v>
      </c>
      <c r="S204" s="123" t="s">
        <v>459</v>
      </c>
      <c r="T204" s="123">
        <v>2016</v>
      </c>
      <c r="U204" s="47" t="s">
        <v>474</v>
      </c>
      <c r="V204" s="5"/>
      <c r="Y204" s="12"/>
      <c r="Z204" s="16"/>
    </row>
    <row r="205" spans="1:26" x14ac:dyDescent="0.3">
      <c r="A205" s="99">
        <v>204</v>
      </c>
      <c r="B205" s="11" t="s">
        <v>187</v>
      </c>
      <c r="C205" s="11" t="s">
        <v>39</v>
      </c>
      <c r="D205" t="s">
        <v>560</v>
      </c>
      <c r="E205" s="266">
        <v>42518</v>
      </c>
      <c r="F205" s="59">
        <v>0.20038194444444443</v>
      </c>
      <c r="G205" s="59">
        <v>0.875</v>
      </c>
      <c r="H205" s="13">
        <v>6</v>
      </c>
      <c r="I205" s="13">
        <v>4100</v>
      </c>
      <c r="J205" s="1" t="s">
        <v>39</v>
      </c>
      <c r="K205" s="9"/>
      <c r="L205" s="123"/>
      <c r="M205" s="123"/>
      <c r="N205" s="123"/>
      <c r="O205" s="123"/>
      <c r="P205" s="15" t="s">
        <v>12</v>
      </c>
      <c r="Q205" s="37"/>
      <c r="R205" s="123">
        <v>28</v>
      </c>
      <c r="S205" s="123" t="s">
        <v>459</v>
      </c>
      <c r="T205" s="123">
        <v>2016</v>
      </c>
      <c r="U205" s="47" t="s">
        <v>474</v>
      </c>
      <c r="V205" s="5"/>
      <c r="Y205" s="12"/>
      <c r="Z205" s="16"/>
    </row>
    <row r="206" spans="1:26" x14ac:dyDescent="0.3">
      <c r="A206" s="99">
        <v>205</v>
      </c>
      <c r="B206" s="11" t="s">
        <v>188</v>
      </c>
      <c r="C206" s="11" t="s">
        <v>39</v>
      </c>
      <c r="D206" t="s">
        <v>560</v>
      </c>
      <c r="E206" s="266">
        <v>42519</v>
      </c>
      <c r="F206" s="59">
        <v>0.23561342592592593</v>
      </c>
      <c r="G206" s="59">
        <v>0.125</v>
      </c>
      <c r="H206" s="13">
        <v>6</v>
      </c>
      <c r="I206" s="13">
        <v>4100</v>
      </c>
      <c r="J206" s="1" t="s">
        <v>39</v>
      </c>
      <c r="K206" s="9"/>
      <c r="L206" s="123"/>
      <c r="M206" s="123"/>
      <c r="N206" s="123"/>
      <c r="O206" s="123">
        <v>2</v>
      </c>
      <c r="P206" s="15"/>
      <c r="Q206" s="37"/>
      <c r="R206" s="123">
        <v>29</v>
      </c>
      <c r="S206" s="123" t="s">
        <v>459</v>
      </c>
      <c r="T206" s="123">
        <v>2016</v>
      </c>
      <c r="U206" s="47" t="s">
        <v>475</v>
      </c>
      <c r="V206" s="5">
        <v>5</v>
      </c>
      <c r="X206" s="5">
        <v>8</v>
      </c>
      <c r="Y206" s="12"/>
      <c r="Z206" s="16"/>
    </row>
    <row r="207" spans="1:26" x14ac:dyDescent="0.3">
      <c r="A207" s="99">
        <v>206</v>
      </c>
      <c r="B207" s="11" t="s">
        <v>21</v>
      </c>
      <c r="C207" s="11" t="s">
        <v>22</v>
      </c>
      <c r="D207" t="s">
        <v>571</v>
      </c>
      <c r="E207" s="260">
        <v>42525</v>
      </c>
      <c r="F207" s="59">
        <v>0.17587962962962964</v>
      </c>
      <c r="G207" s="59">
        <v>0.375</v>
      </c>
      <c r="H207" s="1">
        <v>4</v>
      </c>
      <c r="I207" s="1">
        <v>4733</v>
      </c>
      <c r="J207" s="1" t="s">
        <v>17</v>
      </c>
      <c r="K207" s="9"/>
      <c r="L207" s="123"/>
      <c r="M207" s="123"/>
      <c r="N207" s="123"/>
      <c r="O207" s="123"/>
      <c r="P207" s="15" t="s">
        <v>12</v>
      </c>
      <c r="Q207" s="37"/>
      <c r="R207" s="123">
        <v>4</v>
      </c>
      <c r="S207" s="123" t="s">
        <v>470</v>
      </c>
      <c r="T207" s="123">
        <v>2016</v>
      </c>
      <c r="U207" s="47" t="s">
        <v>474</v>
      </c>
      <c r="V207" s="5"/>
      <c r="Y207" s="12"/>
      <c r="Z207" s="16"/>
    </row>
    <row r="208" spans="1:26" x14ac:dyDescent="0.3">
      <c r="A208" s="99">
        <v>207</v>
      </c>
      <c r="B208" s="11" t="s">
        <v>189</v>
      </c>
      <c r="C208" s="11" t="s">
        <v>24</v>
      </c>
      <c r="D208" t="s">
        <v>580</v>
      </c>
      <c r="E208" s="260">
        <v>42526</v>
      </c>
      <c r="F208" s="59">
        <v>0.1777199074074074</v>
      </c>
      <c r="G208" s="59">
        <v>0.375</v>
      </c>
      <c r="H208" s="13">
        <v>7</v>
      </c>
      <c r="I208" s="13">
        <v>2942</v>
      </c>
      <c r="J208" s="1" t="s">
        <v>750</v>
      </c>
      <c r="K208" s="9"/>
      <c r="L208" s="123"/>
      <c r="M208" s="123"/>
      <c r="N208" s="123"/>
      <c r="O208" s="123"/>
      <c r="P208" s="15"/>
      <c r="Q208" s="37"/>
      <c r="R208" s="123">
        <v>5</v>
      </c>
      <c r="S208" s="123" t="s">
        <v>470</v>
      </c>
      <c r="T208" s="123">
        <v>2016</v>
      </c>
      <c r="U208" s="47" t="s">
        <v>475</v>
      </c>
      <c r="V208" s="5">
        <v>2</v>
      </c>
      <c r="Y208" s="12"/>
      <c r="Z208" s="16"/>
    </row>
    <row r="209" spans="1:26" x14ac:dyDescent="0.3">
      <c r="A209" s="99">
        <v>208</v>
      </c>
      <c r="B209" s="11" t="s">
        <v>190</v>
      </c>
      <c r="C209" s="11" t="s">
        <v>66</v>
      </c>
      <c r="D209" t="s">
        <v>583</v>
      </c>
      <c r="E209" s="259">
        <v>42528</v>
      </c>
      <c r="F209" s="63">
        <v>0.16518518518518518</v>
      </c>
      <c r="G209" s="59">
        <v>0.66666666666666663</v>
      </c>
      <c r="H209" s="13">
        <v>6</v>
      </c>
      <c r="I209" s="13">
        <v>4270</v>
      </c>
      <c r="J209" s="1" t="s">
        <v>26</v>
      </c>
      <c r="K209" s="9"/>
      <c r="L209" s="123">
        <v>78</v>
      </c>
      <c r="M209" s="123"/>
      <c r="N209" s="123"/>
      <c r="O209" s="123"/>
      <c r="P209" s="15" t="s">
        <v>12</v>
      </c>
      <c r="Q209" s="37"/>
      <c r="R209" s="123">
        <v>7</v>
      </c>
      <c r="S209" s="123" t="s">
        <v>470</v>
      </c>
      <c r="T209" s="123">
        <v>2016</v>
      </c>
      <c r="U209" s="47" t="s">
        <v>479</v>
      </c>
      <c r="V209" s="5"/>
      <c r="Y209" s="12"/>
      <c r="Z209" s="16"/>
    </row>
    <row r="210" spans="1:26" x14ac:dyDescent="0.3">
      <c r="A210" s="99">
        <v>209</v>
      </c>
      <c r="B210" s="11" t="s">
        <v>512</v>
      </c>
      <c r="C210" s="11" t="s">
        <v>11</v>
      </c>
      <c r="D210" t="s">
        <v>556</v>
      </c>
      <c r="E210" s="259">
        <v>42530</v>
      </c>
      <c r="F210" s="63">
        <v>0.16189814814814815</v>
      </c>
      <c r="G210" s="59">
        <v>0.375</v>
      </c>
      <c r="H210" s="1">
        <v>6</v>
      </c>
      <c r="I210" s="1">
        <v>4180</v>
      </c>
      <c r="J210" s="1" t="s">
        <v>11</v>
      </c>
      <c r="K210" s="9"/>
      <c r="L210" s="123">
        <v>79</v>
      </c>
      <c r="M210" s="123"/>
      <c r="N210" s="123"/>
      <c r="O210" s="123"/>
      <c r="P210" s="15"/>
      <c r="Q210" s="37"/>
      <c r="R210" s="123">
        <v>9</v>
      </c>
      <c r="S210" s="123" t="s">
        <v>470</v>
      </c>
      <c r="T210" s="123">
        <v>2016</v>
      </c>
      <c r="U210" s="47" t="s">
        <v>476</v>
      </c>
      <c r="V210" s="5"/>
      <c r="Y210" s="12"/>
      <c r="Z210" s="16"/>
    </row>
    <row r="211" spans="1:26" x14ac:dyDescent="0.3">
      <c r="A211" s="99">
        <v>210</v>
      </c>
      <c r="B211" s="11" t="s">
        <v>191</v>
      </c>
      <c r="C211" s="11" t="s">
        <v>40</v>
      </c>
      <c r="D211" t="s">
        <v>561</v>
      </c>
      <c r="E211" s="260">
        <v>42532</v>
      </c>
      <c r="F211" s="63">
        <v>0.15982638888888889</v>
      </c>
      <c r="G211" s="59">
        <v>0.375</v>
      </c>
      <c r="H211" s="1">
        <v>7</v>
      </c>
      <c r="I211" s="1">
        <v>2650</v>
      </c>
      <c r="J211" s="1" t="s">
        <v>40</v>
      </c>
      <c r="K211" s="9"/>
      <c r="L211" s="123">
        <v>80</v>
      </c>
      <c r="M211" s="123"/>
      <c r="N211" s="123"/>
      <c r="O211" s="123"/>
      <c r="P211" s="15"/>
      <c r="Q211" s="37"/>
      <c r="R211" s="123">
        <v>11</v>
      </c>
      <c r="S211" s="123" t="s">
        <v>470</v>
      </c>
      <c r="T211" s="123">
        <v>2016</v>
      </c>
      <c r="U211" s="47" t="s">
        <v>474</v>
      </c>
      <c r="V211" s="5"/>
      <c r="Y211" s="12"/>
      <c r="Z211" s="16"/>
    </row>
    <row r="212" spans="1:26" x14ac:dyDescent="0.3">
      <c r="A212" s="99">
        <v>211</v>
      </c>
      <c r="B212" s="11" t="s">
        <v>192</v>
      </c>
      <c r="C212" t="s">
        <v>600</v>
      </c>
      <c r="D212" t="s">
        <v>599</v>
      </c>
      <c r="E212" s="260">
        <v>42533</v>
      </c>
      <c r="F212" s="59">
        <v>0.17377314814814815</v>
      </c>
      <c r="G212" s="59">
        <v>0.39583333333333331</v>
      </c>
      <c r="H212" s="13">
        <v>1</v>
      </c>
      <c r="I212" s="13">
        <v>4200</v>
      </c>
      <c r="J212" s="1" t="s">
        <v>146</v>
      </c>
      <c r="K212" s="9"/>
      <c r="L212" s="123"/>
      <c r="M212" s="123"/>
      <c r="N212" s="123"/>
      <c r="O212" s="123"/>
      <c r="P212" s="15"/>
      <c r="Q212" s="37"/>
      <c r="R212" s="123">
        <v>12</v>
      </c>
      <c r="S212" s="123" t="s">
        <v>470</v>
      </c>
      <c r="T212" s="123">
        <v>2016</v>
      </c>
      <c r="U212" s="47" t="s">
        <v>475</v>
      </c>
      <c r="V212" s="5">
        <v>4</v>
      </c>
      <c r="Y212" s="12"/>
      <c r="Z212" s="16"/>
    </row>
    <row r="213" spans="1:26" x14ac:dyDescent="0.3">
      <c r="A213" s="99">
        <v>212</v>
      </c>
      <c r="B213" s="11" t="s">
        <v>193</v>
      </c>
      <c r="C213" s="11" t="s">
        <v>39</v>
      </c>
      <c r="D213" t="s">
        <v>560</v>
      </c>
      <c r="E213" s="263">
        <v>42534</v>
      </c>
      <c r="F213" s="59">
        <v>0.18994212962962964</v>
      </c>
      <c r="G213" s="59">
        <v>0.35416666666666669</v>
      </c>
      <c r="H213" s="13">
        <v>6</v>
      </c>
      <c r="I213" s="13">
        <v>4100</v>
      </c>
      <c r="J213" s="1" t="s">
        <v>39</v>
      </c>
      <c r="K213" s="9"/>
      <c r="L213" s="123"/>
      <c r="M213" s="123"/>
      <c r="N213" s="123"/>
      <c r="O213" s="123"/>
      <c r="P213" s="15"/>
      <c r="Q213" s="37"/>
      <c r="R213" s="123">
        <v>13</v>
      </c>
      <c r="S213" s="123" t="s">
        <v>470</v>
      </c>
      <c r="T213" s="123">
        <v>2016</v>
      </c>
      <c r="U213" s="47" t="s">
        <v>480</v>
      </c>
      <c r="V213" s="5"/>
      <c r="Y213" s="12"/>
      <c r="Z213" s="16"/>
    </row>
    <row r="214" spans="1:26" x14ac:dyDescent="0.3">
      <c r="A214" s="99">
        <v>213</v>
      </c>
      <c r="B214" s="11" t="s">
        <v>194</v>
      </c>
      <c r="C214" s="11" t="s">
        <v>39</v>
      </c>
      <c r="D214" t="s">
        <v>560</v>
      </c>
      <c r="E214" s="263">
        <v>42537</v>
      </c>
      <c r="F214" s="59">
        <v>0.19546296296296295</v>
      </c>
      <c r="G214" s="59">
        <v>0.58333333333333337</v>
      </c>
      <c r="H214" s="13">
        <v>6</v>
      </c>
      <c r="I214" s="13">
        <v>4100</v>
      </c>
      <c r="J214" s="1" t="s">
        <v>39</v>
      </c>
      <c r="K214" s="9"/>
      <c r="L214" s="123"/>
      <c r="M214" s="123"/>
      <c r="N214" s="123"/>
      <c r="O214" s="123"/>
      <c r="P214" s="15"/>
      <c r="Q214" s="37"/>
      <c r="R214" s="123">
        <v>13</v>
      </c>
      <c r="S214" s="123" t="s">
        <v>470</v>
      </c>
      <c r="T214" s="123">
        <v>2016</v>
      </c>
      <c r="U214" s="47" t="s">
        <v>480</v>
      </c>
      <c r="V214" s="5"/>
      <c r="Y214" s="12"/>
      <c r="Z214" s="16"/>
    </row>
    <row r="215" spans="1:26" x14ac:dyDescent="0.3">
      <c r="A215" s="99">
        <v>214</v>
      </c>
      <c r="B215" s="11" t="s">
        <v>195</v>
      </c>
      <c r="C215" s="11" t="s">
        <v>72</v>
      </c>
      <c r="D215" t="s">
        <v>590</v>
      </c>
      <c r="E215" s="259">
        <v>42535</v>
      </c>
      <c r="F215" s="59">
        <v>0.17028935185185187</v>
      </c>
      <c r="G215" s="59">
        <v>0.35416666666666669</v>
      </c>
      <c r="H215" s="13">
        <v>6</v>
      </c>
      <c r="I215" s="13">
        <v>2670</v>
      </c>
      <c r="J215" s="1" t="s">
        <v>326</v>
      </c>
      <c r="K215" s="9"/>
      <c r="L215" s="123"/>
      <c r="M215" s="123"/>
      <c r="N215" s="123"/>
      <c r="O215" s="123"/>
      <c r="P215" s="15" t="s">
        <v>12</v>
      </c>
      <c r="Q215" s="37"/>
      <c r="R215" s="123">
        <v>14</v>
      </c>
      <c r="S215" s="123" t="s">
        <v>470</v>
      </c>
      <c r="T215" s="123">
        <v>2016</v>
      </c>
      <c r="U215" s="47" t="s">
        <v>479</v>
      </c>
      <c r="V215" s="5"/>
      <c r="Y215" s="12"/>
      <c r="Z215" s="16"/>
    </row>
    <row r="216" spans="1:26" x14ac:dyDescent="0.3">
      <c r="A216" s="99">
        <v>215</v>
      </c>
      <c r="B216" s="11" t="s">
        <v>196</v>
      </c>
      <c r="C216" s="11" t="s">
        <v>11</v>
      </c>
      <c r="D216" t="s">
        <v>556</v>
      </c>
      <c r="E216" s="259">
        <v>42537</v>
      </c>
      <c r="F216" s="63">
        <v>0.16574074074074074</v>
      </c>
      <c r="G216" s="59">
        <v>0.375</v>
      </c>
      <c r="H216" s="13">
        <v>6</v>
      </c>
      <c r="I216" s="13">
        <v>4180</v>
      </c>
      <c r="J216" s="1" t="s">
        <v>11</v>
      </c>
      <c r="K216" s="9"/>
      <c r="L216" s="123">
        <v>81</v>
      </c>
      <c r="M216" s="123"/>
      <c r="N216" s="123"/>
      <c r="O216" s="123"/>
      <c r="P216" s="15"/>
      <c r="Q216" s="37"/>
      <c r="R216" s="123">
        <v>16</v>
      </c>
      <c r="S216" s="123" t="s">
        <v>470</v>
      </c>
      <c r="T216" s="123">
        <v>2016</v>
      </c>
      <c r="U216" s="47" t="s">
        <v>476</v>
      </c>
      <c r="V216" s="5"/>
      <c r="Y216" s="12"/>
      <c r="Z216" s="16"/>
    </row>
    <row r="217" spans="1:26" x14ac:dyDescent="0.3">
      <c r="A217" s="99">
        <v>216</v>
      </c>
      <c r="B217" s="11" t="s">
        <v>197</v>
      </c>
      <c r="C217" s="11" t="s">
        <v>39</v>
      </c>
      <c r="D217" t="s">
        <v>560</v>
      </c>
      <c r="E217" s="263">
        <v>42538</v>
      </c>
      <c r="F217" s="59">
        <v>0.18747685185185184</v>
      </c>
      <c r="G217" s="59">
        <v>0.35416666666666669</v>
      </c>
      <c r="H217" s="13">
        <v>6</v>
      </c>
      <c r="I217" s="13">
        <v>4100</v>
      </c>
      <c r="J217" s="1" t="s">
        <v>39</v>
      </c>
      <c r="K217" s="9"/>
      <c r="L217" s="123"/>
      <c r="M217" s="123"/>
      <c r="N217" s="123"/>
      <c r="O217" s="123"/>
      <c r="P217" s="15"/>
      <c r="Q217" s="37"/>
      <c r="R217" s="123">
        <v>17</v>
      </c>
      <c r="S217" s="123" t="s">
        <v>470</v>
      </c>
      <c r="T217" s="123">
        <v>2016</v>
      </c>
      <c r="U217" s="47" t="s">
        <v>477</v>
      </c>
      <c r="V217" s="5"/>
      <c r="Y217" s="12"/>
      <c r="Z217" s="16"/>
    </row>
    <row r="218" spans="1:26" x14ac:dyDescent="0.3">
      <c r="A218" s="99">
        <v>217</v>
      </c>
      <c r="B218" s="11" t="s">
        <v>198</v>
      </c>
      <c r="C218" s="11" t="s">
        <v>39</v>
      </c>
      <c r="D218" t="s">
        <v>560</v>
      </c>
      <c r="E218" s="263">
        <v>42538</v>
      </c>
      <c r="F218" s="59">
        <v>0.18288194444444447</v>
      </c>
      <c r="G218" s="59">
        <v>0.58333333333333337</v>
      </c>
      <c r="H218" s="13">
        <v>6</v>
      </c>
      <c r="I218" s="13">
        <v>4100</v>
      </c>
      <c r="J218" s="1" t="s">
        <v>39</v>
      </c>
      <c r="K218" s="9"/>
      <c r="L218" s="123"/>
      <c r="M218" s="123"/>
      <c r="N218" s="123"/>
      <c r="O218" s="123"/>
      <c r="P218" s="15"/>
      <c r="Q218" s="37"/>
      <c r="R218" s="123">
        <v>17</v>
      </c>
      <c r="S218" s="123" t="s">
        <v>470</v>
      </c>
      <c r="T218" s="123">
        <v>2016</v>
      </c>
      <c r="U218" s="47" t="s">
        <v>477</v>
      </c>
      <c r="V218" s="5"/>
      <c r="Y218" s="12"/>
      <c r="Z218" s="16"/>
    </row>
    <row r="219" spans="1:26" x14ac:dyDescent="0.3">
      <c r="A219" s="99">
        <v>218</v>
      </c>
      <c r="B219" s="11" t="s">
        <v>226</v>
      </c>
      <c r="C219" s="11" t="s">
        <v>141</v>
      </c>
      <c r="D219" t="s">
        <v>592</v>
      </c>
      <c r="E219" s="260">
        <v>42539</v>
      </c>
      <c r="F219" s="59">
        <v>0.17622685185185186</v>
      </c>
      <c r="G219" s="59">
        <v>0.375</v>
      </c>
      <c r="H219" s="13">
        <v>6</v>
      </c>
      <c r="I219" s="13">
        <v>4262</v>
      </c>
      <c r="J219" s="1" t="s">
        <v>17</v>
      </c>
      <c r="K219" s="9"/>
      <c r="L219" s="123"/>
      <c r="M219" s="123"/>
      <c r="N219" s="123"/>
      <c r="O219" s="123"/>
      <c r="P219" s="15"/>
      <c r="Q219" s="37"/>
      <c r="R219" s="123">
        <v>18</v>
      </c>
      <c r="S219" s="123" t="s">
        <v>470</v>
      </c>
      <c r="T219" s="123">
        <v>2016</v>
      </c>
      <c r="U219" s="47" t="s">
        <v>474</v>
      </c>
      <c r="V219" s="5"/>
      <c r="Y219" s="12"/>
      <c r="Z219" s="16"/>
    </row>
    <row r="220" spans="1:26" x14ac:dyDescent="0.3">
      <c r="A220" s="99">
        <v>219</v>
      </c>
      <c r="B220" s="11" t="s">
        <v>199</v>
      </c>
      <c r="C220" s="11" t="s">
        <v>39</v>
      </c>
      <c r="D220" t="s">
        <v>560</v>
      </c>
      <c r="E220" s="260">
        <v>42540</v>
      </c>
      <c r="F220" s="63">
        <v>0.16528935185185187</v>
      </c>
      <c r="G220" s="59">
        <v>0.41666666666666669</v>
      </c>
      <c r="H220" s="13">
        <v>6</v>
      </c>
      <c r="I220" s="13">
        <v>4100</v>
      </c>
      <c r="J220" s="1" t="s">
        <v>39</v>
      </c>
      <c r="K220" s="9"/>
      <c r="L220" s="123">
        <v>82</v>
      </c>
      <c r="M220" s="123"/>
      <c r="N220" s="123"/>
      <c r="O220" s="123"/>
      <c r="P220" s="15"/>
      <c r="Q220" s="37"/>
      <c r="R220" s="123">
        <v>19</v>
      </c>
      <c r="S220" s="123" t="s">
        <v>470</v>
      </c>
      <c r="T220" s="123">
        <v>2016</v>
      </c>
      <c r="U220" s="47" t="s">
        <v>475</v>
      </c>
      <c r="V220" s="5">
        <v>8</v>
      </c>
      <c r="Y220" s="12"/>
      <c r="Z220" s="16"/>
    </row>
    <row r="221" spans="1:26" x14ac:dyDescent="0.3">
      <c r="A221" s="99">
        <v>220</v>
      </c>
      <c r="B221" s="11" t="s">
        <v>200</v>
      </c>
      <c r="C221" s="11" t="s">
        <v>27</v>
      </c>
      <c r="D221" t="s">
        <v>601</v>
      </c>
      <c r="E221" s="264">
        <v>42542</v>
      </c>
      <c r="F221" s="63">
        <v>0.16321759259259258</v>
      </c>
      <c r="G221" s="59">
        <v>0.6875</v>
      </c>
      <c r="H221" s="13">
        <v>8</v>
      </c>
      <c r="I221" s="13">
        <v>2300</v>
      </c>
      <c r="J221" s="36" t="s">
        <v>1843</v>
      </c>
      <c r="K221" s="9"/>
      <c r="L221" s="123">
        <v>83</v>
      </c>
      <c r="M221" s="123"/>
      <c r="N221" s="123"/>
      <c r="O221" s="123"/>
      <c r="P221" s="15"/>
      <c r="Q221" s="37"/>
      <c r="R221" s="123">
        <v>21</v>
      </c>
      <c r="S221" s="123" t="s">
        <v>470</v>
      </c>
      <c r="T221" s="123">
        <v>2016</v>
      </c>
      <c r="U221" s="47" t="s">
        <v>479</v>
      </c>
      <c r="V221" s="5"/>
      <c r="Y221" s="12"/>
      <c r="Z221" s="16"/>
    </row>
    <row r="222" spans="1:26" x14ac:dyDescent="0.3">
      <c r="A222" s="99">
        <v>221</v>
      </c>
      <c r="B222" s="11" t="s">
        <v>201</v>
      </c>
      <c r="C222" s="11" t="s">
        <v>39</v>
      </c>
      <c r="D222" t="s">
        <v>560</v>
      </c>
      <c r="E222" s="264">
        <v>42543</v>
      </c>
      <c r="F222" s="59">
        <v>0.175625</v>
      </c>
      <c r="G222" s="59">
        <v>0.6875</v>
      </c>
      <c r="H222" s="13">
        <v>7</v>
      </c>
      <c r="I222" s="13">
        <v>4100</v>
      </c>
      <c r="J222" s="1" t="s">
        <v>39</v>
      </c>
      <c r="K222" s="9"/>
      <c r="L222" s="123"/>
      <c r="M222" s="123"/>
      <c r="N222" s="123"/>
      <c r="O222" s="123"/>
      <c r="P222" s="15" t="s">
        <v>12</v>
      </c>
      <c r="Q222" s="37"/>
      <c r="R222" s="123">
        <v>22</v>
      </c>
      <c r="S222" s="123" t="s">
        <v>470</v>
      </c>
      <c r="T222" s="123">
        <v>2016</v>
      </c>
      <c r="U222" s="47" t="s">
        <v>478</v>
      </c>
      <c r="V222" s="5"/>
      <c r="Y222" s="12"/>
      <c r="Z222" s="16"/>
    </row>
    <row r="223" spans="1:26" x14ac:dyDescent="0.3">
      <c r="A223" s="99">
        <v>222</v>
      </c>
      <c r="B223" s="11" t="s">
        <v>202</v>
      </c>
      <c r="C223" s="11" t="s">
        <v>11</v>
      </c>
      <c r="D223" t="s">
        <v>556</v>
      </c>
      <c r="E223" s="264">
        <v>42544</v>
      </c>
      <c r="F223" s="63">
        <v>0.16646990740740741</v>
      </c>
      <c r="G223" s="59">
        <v>0.375</v>
      </c>
      <c r="H223" s="13">
        <v>6</v>
      </c>
      <c r="I223" s="13">
        <v>4180</v>
      </c>
      <c r="J223" s="1" t="s">
        <v>11</v>
      </c>
      <c r="K223" s="9"/>
      <c r="L223" s="123">
        <v>84</v>
      </c>
      <c r="M223" s="123"/>
      <c r="N223" s="123"/>
      <c r="O223" s="123"/>
      <c r="P223" s="15"/>
      <c r="Q223" s="37"/>
      <c r="R223" s="123">
        <v>23</v>
      </c>
      <c r="S223" s="123" t="s">
        <v>470</v>
      </c>
      <c r="T223" s="123">
        <v>2016</v>
      </c>
      <c r="U223" s="47" t="s">
        <v>476</v>
      </c>
      <c r="V223" s="5"/>
      <c r="Y223" s="12"/>
      <c r="Z223" s="16"/>
    </row>
    <row r="224" spans="1:26" x14ac:dyDescent="0.3">
      <c r="A224" s="99">
        <v>223</v>
      </c>
      <c r="B224" s="11" t="s">
        <v>207</v>
      </c>
      <c r="C224" s="11" t="s">
        <v>26</v>
      </c>
      <c r="D224" t="s">
        <v>593</v>
      </c>
      <c r="E224" s="264">
        <v>42545</v>
      </c>
      <c r="F224" s="59">
        <v>0.18982638888888889</v>
      </c>
      <c r="G224" s="59">
        <v>0.70833333333333337</v>
      </c>
      <c r="H224" s="1">
        <v>8</v>
      </c>
      <c r="I224" s="1">
        <v>4400</v>
      </c>
      <c r="J224" s="1" t="s">
        <v>26</v>
      </c>
      <c r="K224" s="9"/>
      <c r="L224" s="123"/>
      <c r="M224" s="123"/>
      <c r="N224" s="123"/>
      <c r="O224" s="123"/>
      <c r="P224" s="15"/>
      <c r="Q224" s="37"/>
      <c r="R224" s="123">
        <v>24</v>
      </c>
      <c r="S224" s="123" t="s">
        <v>470</v>
      </c>
      <c r="T224" s="123">
        <v>2016</v>
      </c>
      <c r="U224" s="47" t="s">
        <v>477</v>
      </c>
      <c r="V224" s="5"/>
      <c r="Y224" s="12"/>
      <c r="Z224" s="16"/>
    </row>
    <row r="225" spans="1:26" x14ac:dyDescent="0.3">
      <c r="A225" s="99">
        <v>224</v>
      </c>
      <c r="B225" s="11" t="s">
        <v>207</v>
      </c>
      <c r="C225" s="11" t="s">
        <v>26</v>
      </c>
      <c r="D225" t="s">
        <v>593</v>
      </c>
      <c r="E225" s="264">
        <v>42546</v>
      </c>
      <c r="F225" s="63">
        <v>0.16136574074074075</v>
      </c>
      <c r="G225" s="59">
        <v>0.41666666666666669</v>
      </c>
      <c r="H225" s="1">
        <v>8</v>
      </c>
      <c r="I225" s="1">
        <v>4400</v>
      </c>
      <c r="J225" s="1" t="s">
        <v>26</v>
      </c>
      <c r="K225" s="9"/>
      <c r="L225" s="123">
        <v>85</v>
      </c>
      <c r="M225" s="123"/>
      <c r="N225" s="123"/>
      <c r="O225" s="123"/>
      <c r="P225" s="15"/>
      <c r="Q225" s="37"/>
      <c r="R225" s="123">
        <v>25</v>
      </c>
      <c r="S225" s="123" t="s">
        <v>470</v>
      </c>
      <c r="T225" s="123">
        <v>2016</v>
      </c>
      <c r="U225" s="47" t="s">
        <v>474</v>
      </c>
      <c r="V225" s="5"/>
      <c r="Y225" s="12"/>
      <c r="Z225" s="16"/>
    </row>
    <row r="226" spans="1:26" x14ac:dyDescent="0.3">
      <c r="A226" s="99">
        <v>225</v>
      </c>
      <c r="B226" s="11" t="s">
        <v>207</v>
      </c>
      <c r="C226" s="11" t="s">
        <v>26</v>
      </c>
      <c r="D226" t="s">
        <v>593</v>
      </c>
      <c r="E226" s="264">
        <v>42547</v>
      </c>
      <c r="F226" s="63">
        <v>0.1575462962962963</v>
      </c>
      <c r="G226" s="59">
        <v>0.41666666666666669</v>
      </c>
      <c r="H226" s="1">
        <v>8</v>
      </c>
      <c r="I226" s="1">
        <v>4400</v>
      </c>
      <c r="J226" s="1" t="s">
        <v>26</v>
      </c>
      <c r="K226" s="9"/>
      <c r="L226" s="123">
        <v>86</v>
      </c>
      <c r="M226" s="123"/>
      <c r="N226" s="123"/>
      <c r="O226" s="123"/>
      <c r="P226" s="15"/>
      <c r="Q226" s="37"/>
      <c r="R226" s="123">
        <v>26</v>
      </c>
      <c r="S226" s="123" t="s">
        <v>470</v>
      </c>
      <c r="T226" s="123">
        <v>2016</v>
      </c>
      <c r="U226" s="47" t="s">
        <v>475</v>
      </c>
      <c r="V226" s="5">
        <v>6</v>
      </c>
      <c r="Y226" s="12"/>
      <c r="Z226" s="16"/>
    </row>
    <row r="227" spans="1:26" x14ac:dyDescent="0.3">
      <c r="A227" s="99">
        <v>226</v>
      </c>
      <c r="B227" s="11" t="s">
        <v>208</v>
      </c>
      <c r="C227" s="11" t="s">
        <v>22</v>
      </c>
      <c r="D227" t="s">
        <v>571</v>
      </c>
      <c r="E227" s="259">
        <v>42551</v>
      </c>
      <c r="F227" s="63">
        <v>0.16601851851851854</v>
      </c>
      <c r="G227" s="59">
        <v>0.6875</v>
      </c>
      <c r="H227" s="1">
        <v>4</v>
      </c>
      <c r="I227" s="1">
        <v>4733</v>
      </c>
      <c r="J227" s="1" t="s">
        <v>17</v>
      </c>
      <c r="K227" s="9"/>
      <c r="L227" s="123">
        <v>87</v>
      </c>
      <c r="M227" s="123"/>
      <c r="N227" s="123"/>
      <c r="O227" s="123"/>
      <c r="P227" s="15"/>
      <c r="Q227" s="37"/>
      <c r="R227" s="123">
        <v>30</v>
      </c>
      <c r="S227" s="123" t="s">
        <v>470</v>
      </c>
      <c r="T227" s="123">
        <v>2016</v>
      </c>
      <c r="U227" s="47" t="s">
        <v>476</v>
      </c>
      <c r="V227" s="5"/>
      <c r="X227" s="5">
        <v>21</v>
      </c>
      <c r="Y227" s="12"/>
      <c r="Z227" s="16"/>
    </row>
    <row r="228" spans="1:26" x14ac:dyDescent="0.3">
      <c r="A228" s="99">
        <v>227</v>
      </c>
      <c r="B228" s="11" t="s">
        <v>209</v>
      </c>
      <c r="C228" s="11" t="s">
        <v>66</v>
      </c>
      <c r="D228" t="s">
        <v>583</v>
      </c>
      <c r="E228" s="259">
        <v>42553</v>
      </c>
      <c r="F228" s="63">
        <v>0.15464120370370371</v>
      </c>
      <c r="G228" s="59">
        <v>0.375</v>
      </c>
      <c r="H228" s="13">
        <v>6</v>
      </c>
      <c r="I228" s="13">
        <v>4270</v>
      </c>
      <c r="J228" s="1" t="s">
        <v>26</v>
      </c>
      <c r="K228" s="9"/>
      <c r="L228" s="123">
        <v>88</v>
      </c>
      <c r="M228" s="123"/>
      <c r="N228" s="123"/>
      <c r="O228" s="123"/>
      <c r="P228" s="15"/>
      <c r="Q228" s="37"/>
      <c r="R228" s="123">
        <v>2</v>
      </c>
      <c r="S228" s="123" t="s">
        <v>461</v>
      </c>
      <c r="T228" s="123">
        <v>2016</v>
      </c>
      <c r="U228" s="47" t="s">
        <v>474</v>
      </c>
      <c r="V228" s="5"/>
      <c r="Y228" s="12"/>
      <c r="Z228" s="16"/>
    </row>
    <row r="229" spans="1:26" x14ac:dyDescent="0.3">
      <c r="A229" s="99">
        <v>228</v>
      </c>
      <c r="B229" s="11" t="s">
        <v>222</v>
      </c>
      <c r="C229" s="11" t="s">
        <v>72</v>
      </c>
      <c r="D229" t="s">
        <v>590</v>
      </c>
      <c r="E229" s="263">
        <v>42554</v>
      </c>
      <c r="F229" s="59">
        <v>0.17042824074074073</v>
      </c>
      <c r="G229" s="59">
        <v>0.29166666666666669</v>
      </c>
      <c r="H229" s="13">
        <v>6</v>
      </c>
      <c r="I229" s="13">
        <v>2670</v>
      </c>
      <c r="J229" s="1" t="s">
        <v>326</v>
      </c>
      <c r="K229" s="9"/>
      <c r="L229" s="123"/>
      <c r="M229" s="123"/>
      <c r="N229" s="123"/>
      <c r="O229" s="123"/>
      <c r="P229" s="15"/>
      <c r="Q229" s="37"/>
      <c r="R229" s="123">
        <v>3</v>
      </c>
      <c r="S229" s="123" t="s">
        <v>461</v>
      </c>
      <c r="T229" s="123">
        <v>2016</v>
      </c>
      <c r="U229" s="47" t="s">
        <v>475</v>
      </c>
      <c r="V229" s="5"/>
      <c r="Y229" s="12"/>
      <c r="Z229" s="16"/>
    </row>
    <row r="230" spans="1:26" x14ac:dyDescent="0.3">
      <c r="A230" s="99">
        <v>229</v>
      </c>
      <c r="B230" s="11" t="s">
        <v>212</v>
      </c>
      <c r="C230" s="11" t="s">
        <v>211</v>
      </c>
      <c r="D230" t="s">
        <v>621</v>
      </c>
      <c r="E230" s="263">
        <v>42554</v>
      </c>
      <c r="F230" s="59">
        <v>0.17328703703703704</v>
      </c>
      <c r="G230" s="59">
        <v>0.58333333333333337</v>
      </c>
      <c r="H230" s="1">
        <v>8</v>
      </c>
      <c r="I230" s="1">
        <v>4750</v>
      </c>
      <c r="J230" s="1" t="s">
        <v>13</v>
      </c>
      <c r="K230" s="9"/>
      <c r="L230" s="123"/>
      <c r="M230" s="123"/>
      <c r="N230" s="123"/>
      <c r="O230" s="123"/>
      <c r="P230" s="15"/>
      <c r="Q230" s="37"/>
      <c r="R230" s="123">
        <v>3</v>
      </c>
      <c r="S230" s="123" t="s">
        <v>461</v>
      </c>
      <c r="T230" s="123">
        <v>2016</v>
      </c>
      <c r="U230" s="47" t="s">
        <v>475</v>
      </c>
      <c r="V230" s="5">
        <v>4</v>
      </c>
      <c r="Y230" s="12"/>
      <c r="Z230" s="16"/>
    </row>
    <row r="231" spans="1:26" x14ac:dyDescent="0.3">
      <c r="A231" s="99">
        <v>230</v>
      </c>
      <c r="B231" s="11" t="s">
        <v>206</v>
      </c>
      <c r="C231" s="11" t="s">
        <v>146</v>
      </c>
      <c r="D231" t="s">
        <v>589</v>
      </c>
      <c r="E231" s="259">
        <v>42556</v>
      </c>
      <c r="F231" s="63">
        <v>0.16166666666666665</v>
      </c>
      <c r="G231" s="59">
        <v>0.35416666666666669</v>
      </c>
      <c r="H231" s="1">
        <v>2</v>
      </c>
      <c r="I231" s="1">
        <v>4200</v>
      </c>
      <c r="J231" s="1" t="s">
        <v>146</v>
      </c>
      <c r="K231" s="9"/>
      <c r="L231" s="123">
        <v>89</v>
      </c>
      <c r="M231" s="123"/>
      <c r="N231" s="123"/>
      <c r="O231" s="123"/>
      <c r="P231" s="15"/>
      <c r="Q231" s="37"/>
      <c r="R231" s="123">
        <v>5</v>
      </c>
      <c r="S231" s="123" t="s">
        <v>461</v>
      </c>
      <c r="T231" s="123">
        <v>2016</v>
      </c>
      <c r="U231" s="47" t="s">
        <v>479</v>
      </c>
      <c r="V231" s="5">
        <v>1</v>
      </c>
      <c r="W231" s="5">
        <v>19</v>
      </c>
      <c r="X231" s="5">
        <v>4</v>
      </c>
      <c r="Y231" s="12"/>
      <c r="Z231" s="16"/>
    </row>
    <row r="232" spans="1:26" x14ac:dyDescent="0.3">
      <c r="A232" s="99">
        <v>231</v>
      </c>
      <c r="B232" s="11" t="s">
        <v>214</v>
      </c>
      <c r="C232" s="11" t="s">
        <v>11</v>
      </c>
      <c r="D232" t="s">
        <v>556</v>
      </c>
      <c r="E232" s="259">
        <v>42590</v>
      </c>
      <c r="F232" s="59">
        <v>0.17172453703703705</v>
      </c>
      <c r="G232" s="59">
        <v>0.66666666666666663</v>
      </c>
      <c r="H232" s="1">
        <v>6</v>
      </c>
      <c r="I232" s="1">
        <v>4180</v>
      </c>
      <c r="J232" s="1" t="s">
        <v>11</v>
      </c>
      <c r="K232" s="9"/>
      <c r="L232" s="123"/>
      <c r="M232" s="123"/>
      <c r="N232" s="123"/>
      <c r="O232" s="123"/>
      <c r="P232" s="15"/>
      <c r="Q232" s="37"/>
      <c r="R232" s="123">
        <v>8</v>
      </c>
      <c r="S232" s="123" t="s">
        <v>460</v>
      </c>
      <c r="T232" s="123">
        <v>2016</v>
      </c>
      <c r="U232" s="47" t="s">
        <v>480</v>
      </c>
      <c r="V232" s="5"/>
      <c r="Y232" s="12"/>
      <c r="Z232" s="16"/>
    </row>
    <row r="233" spans="1:26" x14ac:dyDescent="0.3">
      <c r="A233" s="99">
        <v>232</v>
      </c>
      <c r="B233" s="11" t="s">
        <v>210</v>
      </c>
      <c r="C233" s="11" t="s">
        <v>72</v>
      </c>
      <c r="D233" t="s">
        <v>590</v>
      </c>
      <c r="E233" s="263">
        <v>42596</v>
      </c>
      <c r="F233" s="59">
        <v>0.18472222222222223</v>
      </c>
      <c r="G233" s="59">
        <v>0.29166666666666669</v>
      </c>
      <c r="H233" s="13">
        <v>6</v>
      </c>
      <c r="I233" s="13">
        <v>2670</v>
      </c>
      <c r="J233" s="1" t="s">
        <v>326</v>
      </c>
      <c r="K233" s="9"/>
      <c r="L233" s="123"/>
      <c r="M233" s="123"/>
      <c r="N233" s="123"/>
      <c r="O233" s="123"/>
      <c r="P233" s="15"/>
      <c r="Q233" s="37"/>
      <c r="R233" s="123">
        <v>14</v>
      </c>
      <c r="S233" s="123" t="s">
        <v>460</v>
      </c>
      <c r="T233" s="123">
        <v>2016</v>
      </c>
      <c r="U233" s="47" t="s">
        <v>475</v>
      </c>
      <c r="V233" s="5"/>
      <c r="Y233" s="12"/>
      <c r="Z233" s="16"/>
    </row>
    <row r="234" spans="1:26" x14ac:dyDescent="0.3">
      <c r="A234" s="99">
        <v>233</v>
      </c>
      <c r="B234" s="11" t="s">
        <v>203</v>
      </c>
      <c r="C234" s="11" t="s">
        <v>22</v>
      </c>
      <c r="D234" t="s">
        <v>571</v>
      </c>
      <c r="E234" s="263">
        <v>42596</v>
      </c>
      <c r="F234" s="59">
        <v>0.2011226851851852</v>
      </c>
      <c r="G234" s="59">
        <v>0.58333333333333337</v>
      </c>
      <c r="H234" s="1">
        <v>4</v>
      </c>
      <c r="I234" s="1">
        <v>4733</v>
      </c>
      <c r="J234" s="1" t="s">
        <v>17</v>
      </c>
      <c r="K234" s="9"/>
      <c r="L234" s="123"/>
      <c r="M234" s="123"/>
      <c r="N234" s="123"/>
      <c r="O234" s="123"/>
      <c r="P234" s="15"/>
      <c r="Q234" s="37"/>
      <c r="R234" s="123">
        <v>14</v>
      </c>
      <c r="S234" s="123" t="s">
        <v>460</v>
      </c>
      <c r="T234" s="123">
        <v>2016</v>
      </c>
      <c r="U234" s="47" t="s">
        <v>475</v>
      </c>
      <c r="V234" s="5">
        <v>3</v>
      </c>
      <c r="Y234" s="12"/>
      <c r="Z234" s="16"/>
    </row>
    <row r="235" spans="1:26" x14ac:dyDescent="0.3">
      <c r="A235" s="99">
        <v>234</v>
      </c>
      <c r="B235" s="11" t="s">
        <v>213</v>
      </c>
      <c r="C235" s="11" t="s">
        <v>11</v>
      </c>
      <c r="D235" t="s">
        <v>556</v>
      </c>
      <c r="E235" s="261">
        <v>42600</v>
      </c>
      <c r="F235" s="63">
        <v>0.16340277777777779</v>
      </c>
      <c r="G235" s="59">
        <v>0.375</v>
      </c>
      <c r="H235" s="1">
        <v>6</v>
      </c>
      <c r="I235" s="1">
        <v>4180</v>
      </c>
      <c r="J235" s="1" t="s">
        <v>11</v>
      </c>
      <c r="K235" s="9"/>
      <c r="L235" s="123">
        <v>90</v>
      </c>
      <c r="M235" s="123"/>
      <c r="N235" s="123"/>
      <c r="O235" s="123"/>
      <c r="P235" s="15"/>
      <c r="Q235" s="37"/>
      <c r="R235" s="123">
        <v>18</v>
      </c>
      <c r="S235" s="123" t="s">
        <v>460</v>
      </c>
      <c r="T235" s="123">
        <v>2016</v>
      </c>
      <c r="U235" s="47" t="s">
        <v>476</v>
      </c>
      <c r="V235" s="5"/>
      <c r="Y235" s="12"/>
      <c r="Z235" s="16"/>
    </row>
    <row r="236" spans="1:26" x14ac:dyDescent="0.3">
      <c r="A236" s="99">
        <v>235</v>
      </c>
      <c r="B236" s="11" t="s">
        <v>217</v>
      </c>
      <c r="C236" s="11" t="s">
        <v>39</v>
      </c>
      <c r="D236" t="s">
        <v>560</v>
      </c>
      <c r="E236" s="261">
        <v>42601</v>
      </c>
      <c r="F236" s="59">
        <v>0.1801736111111111</v>
      </c>
      <c r="G236" s="59">
        <v>0.35416666666666669</v>
      </c>
      <c r="H236" s="13">
        <v>6</v>
      </c>
      <c r="I236" s="13">
        <v>4100</v>
      </c>
      <c r="J236" s="1" t="s">
        <v>39</v>
      </c>
      <c r="K236" s="9"/>
      <c r="L236" s="123"/>
      <c r="M236" s="123"/>
      <c r="N236" s="123"/>
      <c r="O236" s="123"/>
      <c r="P236" s="15"/>
      <c r="Q236" s="37"/>
      <c r="R236" s="123">
        <v>19</v>
      </c>
      <c r="S236" s="123" t="s">
        <v>460</v>
      </c>
      <c r="T236" s="123">
        <v>2016</v>
      </c>
      <c r="U236" s="47" t="s">
        <v>477</v>
      </c>
      <c r="V236" s="5"/>
      <c r="Y236" s="12"/>
      <c r="Z236" s="16"/>
    </row>
    <row r="237" spans="1:26" x14ac:dyDescent="0.3">
      <c r="A237" s="99">
        <v>236</v>
      </c>
      <c r="B237" s="11" t="s">
        <v>204</v>
      </c>
      <c r="C237" s="11" t="s">
        <v>205</v>
      </c>
      <c r="D237" t="s">
        <v>620</v>
      </c>
      <c r="E237" s="261">
        <v>42602</v>
      </c>
      <c r="F237" s="63">
        <v>0.16465277777777779</v>
      </c>
      <c r="G237" s="59">
        <v>0.375</v>
      </c>
      <c r="H237" s="1">
        <v>6</v>
      </c>
      <c r="I237" s="1">
        <v>5474</v>
      </c>
      <c r="J237" s="1" t="s">
        <v>771</v>
      </c>
      <c r="K237" s="9" t="s">
        <v>1098</v>
      </c>
      <c r="L237" s="123">
        <v>91</v>
      </c>
      <c r="M237" s="123"/>
      <c r="N237" s="123"/>
      <c r="O237" s="123"/>
      <c r="P237" s="15"/>
      <c r="Q237" s="37"/>
      <c r="R237" s="123">
        <v>20</v>
      </c>
      <c r="S237" s="123" t="s">
        <v>460</v>
      </c>
      <c r="T237" s="123">
        <v>2016</v>
      </c>
      <c r="U237" s="47" t="s">
        <v>474</v>
      </c>
      <c r="V237" s="5"/>
      <c r="Y237" s="12"/>
      <c r="Z237" s="16"/>
    </row>
    <row r="238" spans="1:26" x14ac:dyDescent="0.3">
      <c r="A238" s="99">
        <v>237</v>
      </c>
      <c r="B238" s="11" t="s">
        <v>221</v>
      </c>
      <c r="C238" s="11" t="s">
        <v>13</v>
      </c>
      <c r="D238" t="s">
        <v>558</v>
      </c>
      <c r="E238" s="261">
        <v>42603</v>
      </c>
      <c r="F238" s="59">
        <v>0.18725694444444443</v>
      </c>
      <c r="G238" s="59">
        <v>0.375</v>
      </c>
      <c r="H238" s="1">
        <v>8</v>
      </c>
      <c r="I238" s="1">
        <v>4760</v>
      </c>
      <c r="J238" s="1" t="s">
        <v>13</v>
      </c>
      <c r="K238" s="9"/>
      <c r="L238" s="123"/>
      <c r="M238" s="123"/>
      <c r="N238" s="123"/>
      <c r="O238" s="123"/>
      <c r="P238" s="15"/>
      <c r="Q238" s="37"/>
      <c r="R238" s="123">
        <v>21</v>
      </c>
      <c r="S238" s="123" t="s">
        <v>460</v>
      </c>
      <c r="T238" s="123">
        <v>2016</v>
      </c>
      <c r="U238" s="47" t="s">
        <v>475</v>
      </c>
      <c r="V238" s="5">
        <v>4</v>
      </c>
      <c r="Y238" s="12"/>
      <c r="Z238" s="16"/>
    </row>
    <row r="239" spans="1:26" x14ac:dyDescent="0.3">
      <c r="A239" s="99">
        <v>238</v>
      </c>
      <c r="B239" s="11" t="s">
        <v>218</v>
      </c>
      <c r="C239" s="11" t="s">
        <v>39</v>
      </c>
      <c r="D239" t="s">
        <v>566</v>
      </c>
      <c r="E239" s="259">
        <v>42606</v>
      </c>
      <c r="F239" s="59">
        <v>0.17587962962962964</v>
      </c>
      <c r="G239" s="59">
        <v>0.66666666666666663</v>
      </c>
      <c r="H239" s="13">
        <v>6</v>
      </c>
      <c r="I239" s="13">
        <v>4100</v>
      </c>
      <c r="J239" s="1" t="s">
        <v>39</v>
      </c>
      <c r="K239" s="9"/>
      <c r="L239" s="123"/>
      <c r="M239" s="123"/>
      <c r="N239" s="123"/>
      <c r="O239" s="123"/>
      <c r="P239" s="15"/>
      <c r="Q239" s="37"/>
      <c r="R239" s="123">
        <v>24</v>
      </c>
      <c r="S239" s="123" t="s">
        <v>460</v>
      </c>
      <c r="T239" s="123">
        <v>2016</v>
      </c>
      <c r="U239" s="47" t="s">
        <v>478</v>
      </c>
      <c r="V239" s="5"/>
      <c r="Y239" s="12"/>
      <c r="Z239" s="16"/>
    </row>
    <row r="240" spans="1:26" x14ac:dyDescent="0.3">
      <c r="A240" s="99">
        <v>239</v>
      </c>
      <c r="B240" s="11" t="s">
        <v>219</v>
      </c>
      <c r="C240" s="11" t="s">
        <v>39</v>
      </c>
      <c r="D240" t="s">
        <v>560</v>
      </c>
      <c r="E240" s="259">
        <v>42608</v>
      </c>
      <c r="F240" s="59">
        <v>0.18012731481481481</v>
      </c>
      <c r="G240" s="59">
        <v>0.35416666666666669</v>
      </c>
      <c r="H240" s="13">
        <v>7</v>
      </c>
      <c r="I240" s="13">
        <v>4100</v>
      </c>
      <c r="J240" s="1" t="s">
        <v>39</v>
      </c>
      <c r="K240" s="9"/>
      <c r="L240" s="123"/>
      <c r="M240" s="123"/>
      <c r="N240" s="123"/>
      <c r="O240" s="123"/>
      <c r="P240" s="15"/>
      <c r="Q240" s="37"/>
      <c r="R240" s="123">
        <v>26</v>
      </c>
      <c r="S240" s="123" t="s">
        <v>460</v>
      </c>
      <c r="T240" s="123">
        <v>2016</v>
      </c>
      <c r="U240" s="47" t="s">
        <v>477</v>
      </c>
      <c r="V240" s="5">
        <v>2</v>
      </c>
      <c r="Y240" s="12"/>
      <c r="Z240" s="16"/>
    </row>
    <row r="241" spans="1:26" x14ac:dyDescent="0.3">
      <c r="A241" s="99">
        <v>240</v>
      </c>
      <c r="B241" s="11" t="s">
        <v>220</v>
      </c>
      <c r="C241" s="11" t="s">
        <v>39</v>
      </c>
      <c r="D241" t="s">
        <v>566</v>
      </c>
      <c r="E241" s="259">
        <v>42612</v>
      </c>
      <c r="F241" s="59">
        <v>0.18140046296296297</v>
      </c>
      <c r="G241" s="59">
        <v>0.66666666666666663</v>
      </c>
      <c r="H241" s="13">
        <v>6</v>
      </c>
      <c r="I241" s="13">
        <v>4100</v>
      </c>
      <c r="J241" s="1" t="s">
        <v>39</v>
      </c>
      <c r="K241" s="9"/>
      <c r="L241" s="123"/>
      <c r="M241" s="123"/>
      <c r="N241" s="123"/>
      <c r="O241" s="123"/>
      <c r="P241" s="15"/>
      <c r="Q241" s="37"/>
      <c r="R241" s="123">
        <v>30</v>
      </c>
      <c r="S241" s="123" t="s">
        <v>460</v>
      </c>
      <c r="T241" s="123">
        <v>2016</v>
      </c>
      <c r="U241" s="47" t="s">
        <v>479</v>
      </c>
      <c r="V241" s="5"/>
      <c r="X241" s="5">
        <v>10</v>
      </c>
      <c r="Y241" s="12"/>
      <c r="Z241" s="16"/>
    </row>
    <row r="242" spans="1:26" x14ac:dyDescent="0.3">
      <c r="A242" s="99">
        <v>241</v>
      </c>
      <c r="B242" s="11" t="s">
        <v>215</v>
      </c>
      <c r="C242" s="9" t="s">
        <v>1617</v>
      </c>
      <c r="D242" t="s">
        <v>586</v>
      </c>
      <c r="E242" s="259">
        <v>42614</v>
      </c>
      <c r="F242" s="59">
        <v>0.17431712962962964</v>
      </c>
      <c r="G242" s="59">
        <v>0.375</v>
      </c>
      <c r="H242" s="13">
        <v>6</v>
      </c>
      <c r="I242" s="13">
        <v>4200</v>
      </c>
      <c r="J242" s="1" t="s">
        <v>146</v>
      </c>
      <c r="K242" s="9"/>
      <c r="L242" s="123"/>
      <c r="M242" s="123"/>
      <c r="N242" s="123"/>
      <c r="O242" s="123"/>
      <c r="P242" s="15"/>
      <c r="Q242" s="37"/>
      <c r="R242" s="123">
        <v>1</v>
      </c>
      <c r="S242" s="123" t="s">
        <v>462</v>
      </c>
      <c r="T242" s="123">
        <v>2016</v>
      </c>
      <c r="U242" s="47" t="s">
        <v>476</v>
      </c>
      <c r="V242" s="5"/>
      <c r="Y242" s="12"/>
      <c r="Z242" s="16"/>
    </row>
    <row r="243" spans="1:26" x14ac:dyDescent="0.3">
      <c r="A243" s="99">
        <v>242</v>
      </c>
      <c r="B243" s="11" t="s">
        <v>362</v>
      </c>
      <c r="C243" s="11" t="s">
        <v>40</v>
      </c>
      <c r="D243" t="s">
        <v>561</v>
      </c>
      <c r="E243" s="259">
        <v>42617</v>
      </c>
      <c r="F243" s="62">
        <v>0.14531249999999998</v>
      </c>
      <c r="G243" s="59">
        <v>0.375</v>
      </c>
      <c r="H243" s="13">
        <v>7</v>
      </c>
      <c r="I243" s="13">
        <v>2650</v>
      </c>
      <c r="J243" s="1" t="s">
        <v>40</v>
      </c>
      <c r="K243" s="9"/>
      <c r="L243" s="123"/>
      <c r="M243" s="123">
        <v>12</v>
      </c>
      <c r="N243" s="123"/>
      <c r="O243" s="123"/>
      <c r="P243" s="15"/>
      <c r="Q243" s="37"/>
      <c r="R243" s="123">
        <v>4</v>
      </c>
      <c r="S243" s="123" t="s">
        <v>462</v>
      </c>
      <c r="T243" s="123">
        <v>2016</v>
      </c>
      <c r="U243" s="47" t="s">
        <v>475</v>
      </c>
      <c r="V243" s="5">
        <v>3</v>
      </c>
      <c r="Y243" s="12"/>
      <c r="Z243" s="16"/>
    </row>
    <row r="244" spans="1:26" x14ac:dyDescent="0.3">
      <c r="A244" s="99">
        <v>243</v>
      </c>
      <c r="B244" s="11" t="s">
        <v>363</v>
      </c>
      <c r="C244" s="11" t="s">
        <v>40</v>
      </c>
      <c r="D244" t="s">
        <v>561</v>
      </c>
      <c r="E244" s="259">
        <v>42621</v>
      </c>
      <c r="F244" s="63">
        <v>0.16420138888888888</v>
      </c>
      <c r="G244" s="59">
        <v>0.35416666666666669</v>
      </c>
      <c r="H244" s="13">
        <v>7</v>
      </c>
      <c r="I244" s="13">
        <v>2650</v>
      </c>
      <c r="J244" s="1" t="s">
        <v>40</v>
      </c>
      <c r="K244" s="9"/>
      <c r="L244" s="123">
        <v>92</v>
      </c>
      <c r="M244" s="123"/>
      <c r="N244" s="123"/>
      <c r="O244" s="123"/>
      <c r="P244" s="15"/>
      <c r="Q244" s="37"/>
      <c r="R244" s="123">
        <v>8</v>
      </c>
      <c r="S244" s="123" t="s">
        <v>462</v>
      </c>
      <c r="T244" s="123">
        <v>2016</v>
      </c>
      <c r="U244" s="47" t="s">
        <v>476</v>
      </c>
      <c r="V244" s="5"/>
      <c r="Y244" s="12"/>
      <c r="Z244" s="16"/>
    </row>
    <row r="245" spans="1:26" x14ac:dyDescent="0.3">
      <c r="A245" s="99">
        <v>244</v>
      </c>
      <c r="B245" s="11" t="s">
        <v>223</v>
      </c>
      <c r="C245" s="11" t="s">
        <v>126</v>
      </c>
      <c r="D245" t="s">
        <v>619</v>
      </c>
      <c r="E245" s="260">
        <v>42623</v>
      </c>
      <c r="F245" s="59">
        <v>0.17971064814814816</v>
      </c>
      <c r="G245" s="59">
        <v>0.35416666666666669</v>
      </c>
      <c r="H245" s="13">
        <v>6</v>
      </c>
      <c r="I245" s="13">
        <v>3100</v>
      </c>
      <c r="J245" s="1" t="s">
        <v>754</v>
      </c>
      <c r="K245" s="9"/>
      <c r="L245" s="123"/>
      <c r="M245" s="123"/>
      <c r="N245" s="123"/>
      <c r="O245" s="123"/>
      <c r="P245" s="15"/>
      <c r="Q245" s="37"/>
      <c r="R245" s="123">
        <v>10</v>
      </c>
      <c r="S245" s="123" t="s">
        <v>462</v>
      </c>
      <c r="T245" s="123">
        <v>2016</v>
      </c>
      <c r="U245" s="47" t="s">
        <v>474</v>
      </c>
      <c r="V245" s="5"/>
      <c r="Y245" s="12"/>
      <c r="Z245" s="16"/>
    </row>
    <row r="246" spans="1:26" x14ac:dyDescent="0.3">
      <c r="A246" s="99">
        <v>245</v>
      </c>
      <c r="B246" s="11" t="s">
        <v>65</v>
      </c>
      <c r="C246" s="11" t="s">
        <v>66</v>
      </c>
      <c r="D246" t="s">
        <v>583</v>
      </c>
      <c r="E246" s="260">
        <v>42624</v>
      </c>
      <c r="F246" s="59">
        <v>0.18138888888888891</v>
      </c>
      <c r="G246" s="59">
        <v>0.375</v>
      </c>
      <c r="H246" s="13">
        <v>6</v>
      </c>
      <c r="I246" s="13">
        <v>4270</v>
      </c>
      <c r="J246" s="1" t="s">
        <v>26</v>
      </c>
      <c r="K246" s="9"/>
      <c r="L246" s="123"/>
      <c r="M246" s="123"/>
      <c r="N246" s="123"/>
      <c r="O246" s="123"/>
      <c r="P246" s="15"/>
      <c r="Q246" s="37"/>
      <c r="R246" s="123">
        <v>11</v>
      </c>
      <c r="S246" s="123" t="s">
        <v>462</v>
      </c>
      <c r="T246" s="123">
        <v>2016</v>
      </c>
      <c r="U246" s="47" t="s">
        <v>475</v>
      </c>
      <c r="V246" s="5">
        <v>3</v>
      </c>
      <c r="Y246" s="12"/>
      <c r="Z246" s="16"/>
    </row>
    <row r="247" spans="1:26" x14ac:dyDescent="0.3">
      <c r="A247" s="99">
        <v>246</v>
      </c>
      <c r="B247" s="11" t="s">
        <v>216</v>
      </c>
      <c r="C247" s="11" t="s">
        <v>11</v>
      </c>
      <c r="D247" t="s">
        <v>556</v>
      </c>
      <c r="E247" s="259">
        <v>42628</v>
      </c>
      <c r="F247" s="63">
        <v>0.16562499999999999</v>
      </c>
      <c r="G247" s="59">
        <v>0.375</v>
      </c>
      <c r="H247" s="13">
        <v>6</v>
      </c>
      <c r="I247" s="13">
        <v>4180</v>
      </c>
      <c r="J247" s="1" t="s">
        <v>11</v>
      </c>
      <c r="K247" s="9"/>
      <c r="L247" s="123">
        <v>93</v>
      </c>
      <c r="M247" s="123"/>
      <c r="N247" s="123"/>
      <c r="O247" s="123"/>
      <c r="P247" s="15"/>
      <c r="Q247" s="37"/>
      <c r="R247" s="123">
        <v>15</v>
      </c>
      <c r="S247" s="123" t="s">
        <v>462</v>
      </c>
      <c r="T247" s="123">
        <v>2016</v>
      </c>
      <c r="U247" s="47" t="s">
        <v>476</v>
      </c>
      <c r="V247" s="5"/>
      <c r="Y247" s="12"/>
      <c r="Z247" s="16"/>
    </row>
    <row r="248" spans="1:26" x14ac:dyDescent="0.3">
      <c r="A248" s="99">
        <v>247</v>
      </c>
      <c r="B248" s="11" t="s">
        <v>227</v>
      </c>
      <c r="C248" s="11" t="s">
        <v>141</v>
      </c>
      <c r="D248" t="s">
        <v>592</v>
      </c>
      <c r="E248" s="260">
        <v>42630</v>
      </c>
      <c r="F248" s="63">
        <v>0.1648263888888889</v>
      </c>
      <c r="G248" s="59">
        <v>0.375</v>
      </c>
      <c r="H248" s="13">
        <v>6</v>
      </c>
      <c r="I248" s="13">
        <v>4262</v>
      </c>
      <c r="J248" s="1" t="s">
        <v>17</v>
      </c>
      <c r="K248" s="9"/>
      <c r="L248" s="123">
        <v>94</v>
      </c>
      <c r="M248" s="123"/>
      <c r="N248" s="123"/>
      <c r="O248" s="123"/>
      <c r="P248" s="15"/>
      <c r="Q248" s="37"/>
      <c r="R248" s="123">
        <v>17</v>
      </c>
      <c r="S248" s="123" t="s">
        <v>462</v>
      </c>
      <c r="T248" s="123">
        <v>2016</v>
      </c>
      <c r="U248" s="47" t="s">
        <v>474</v>
      </c>
      <c r="V248" s="5"/>
      <c r="Y248" s="12"/>
      <c r="Z248" s="16"/>
    </row>
    <row r="249" spans="1:26" x14ac:dyDescent="0.3">
      <c r="A249" s="99">
        <v>248</v>
      </c>
      <c r="B249" s="11" t="s">
        <v>228</v>
      </c>
      <c r="C249" s="11" t="s">
        <v>11</v>
      </c>
      <c r="D249" t="s">
        <v>556</v>
      </c>
      <c r="E249" s="260">
        <v>42631</v>
      </c>
      <c r="F249" s="62">
        <v>0.14057870370370371</v>
      </c>
      <c r="G249" s="59">
        <v>0.375</v>
      </c>
      <c r="H249" s="13">
        <v>6</v>
      </c>
      <c r="I249" s="13">
        <v>4180</v>
      </c>
      <c r="J249" s="1" t="s">
        <v>11</v>
      </c>
      <c r="K249" s="9"/>
      <c r="L249" s="123"/>
      <c r="M249" s="123">
        <v>13</v>
      </c>
      <c r="N249" s="123"/>
      <c r="O249" s="123"/>
      <c r="P249" s="15"/>
      <c r="Q249" s="37"/>
      <c r="R249" s="123">
        <v>18</v>
      </c>
      <c r="S249" s="123" t="s">
        <v>462</v>
      </c>
      <c r="T249" s="123">
        <v>2016</v>
      </c>
      <c r="U249" s="47" t="s">
        <v>475</v>
      </c>
      <c r="V249" s="5">
        <v>3</v>
      </c>
      <c r="Y249" s="12"/>
      <c r="Z249" s="16"/>
    </row>
    <row r="250" spans="1:26" x14ac:dyDescent="0.3">
      <c r="A250" s="99">
        <v>249</v>
      </c>
      <c r="B250" s="11" t="s">
        <v>229</v>
      </c>
      <c r="C250" s="11" t="s">
        <v>39</v>
      </c>
      <c r="D250" t="s">
        <v>560</v>
      </c>
      <c r="E250" s="263">
        <v>42632</v>
      </c>
      <c r="F250" s="59">
        <v>0.19111111111111112</v>
      </c>
      <c r="G250" s="59">
        <v>0.35416666666666669</v>
      </c>
      <c r="H250" s="13">
        <v>7</v>
      </c>
      <c r="I250" s="13">
        <v>4100</v>
      </c>
      <c r="J250" s="1" t="s">
        <v>39</v>
      </c>
      <c r="K250" s="9"/>
      <c r="L250" s="123"/>
      <c r="M250" s="123"/>
      <c r="N250" s="123"/>
      <c r="O250" s="123"/>
      <c r="P250" s="15"/>
      <c r="Q250" s="37"/>
      <c r="R250" s="123">
        <v>19</v>
      </c>
      <c r="S250" s="123" t="s">
        <v>462</v>
      </c>
      <c r="T250" s="123">
        <v>2016</v>
      </c>
      <c r="U250" s="47" t="s">
        <v>480</v>
      </c>
      <c r="V250" s="5"/>
      <c r="Y250" s="12"/>
      <c r="Z250" s="16"/>
    </row>
    <row r="251" spans="1:26" x14ac:dyDescent="0.3">
      <c r="A251" s="99">
        <v>250</v>
      </c>
      <c r="B251" s="11" t="s">
        <v>231</v>
      </c>
      <c r="C251" s="11" t="s">
        <v>39</v>
      </c>
      <c r="D251" t="s">
        <v>560</v>
      </c>
      <c r="E251" s="263">
        <v>42632</v>
      </c>
      <c r="F251" s="59">
        <v>0.19244212962962962</v>
      </c>
      <c r="G251" s="59">
        <v>0.58333333333333337</v>
      </c>
      <c r="H251" s="13">
        <v>6</v>
      </c>
      <c r="I251" s="13">
        <v>4100</v>
      </c>
      <c r="J251" s="1" t="s">
        <v>39</v>
      </c>
      <c r="K251" s="9"/>
      <c r="L251" s="123"/>
      <c r="M251" s="123"/>
      <c r="N251" s="123"/>
      <c r="O251" s="123"/>
      <c r="P251" s="15"/>
      <c r="Q251" s="37"/>
      <c r="R251" s="123">
        <v>19</v>
      </c>
      <c r="S251" s="123" t="s">
        <v>462</v>
      </c>
      <c r="T251" s="123">
        <v>2016</v>
      </c>
      <c r="U251" s="47" t="s">
        <v>480</v>
      </c>
      <c r="V251" s="5"/>
      <c r="Y251" s="12"/>
      <c r="Z251" s="16"/>
    </row>
    <row r="252" spans="1:26" x14ac:dyDescent="0.3">
      <c r="A252" s="99">
        <v>251</v>
      </c>
      <c r="B252" s="11" t="s">
        <v>230</v>
      </c>
      <c r="C252" s="11" t="s">
        <v>39</v>
      </c>
      <c r="D252" t="s">
        <v>560</v>
      </c>
      <c r="E252" s="262">
        <v>42636</v>
      </c>
      <c r="F252" s="59">
        <v>0.18784722222222219</v>
      </c>
      <c r="G252" s="59">
        <v>0.35416666666666669</v>
      </c>
      <c r="H252" s="13">
        <v>7</v>
      </c>
      <c r="I252" s="13">
        <v>4100</v>
      </c>
      <c r="J252" s="1" t="s">
        <v>39</v>
      </c>
      <c r="K252" s="9"/>
      <c r="L252" s="123"/>
      <c r="M252" s="123"/>
      <c r="N252" s="123"/>
      <c r="O252" s="123"/>
      <c r="P252" s="15"/>
      <c r="Q252" s="37"/>
      <c r="R252" s="123">
        <v>23</v>
      </c>
      <c r="S252" s="123" t="s">
        <v>462</v>
      </c>
      <c r="T252" s="123">
        <v>2016</v>
      </c>
      <c r="U252" s="47" t="s">
        <v>477</v>
      </c>
      <c r="V252" s="5"/>
      <c r="Y252" s="12"/>
      <c r="Z252" s="16"/>
    </row>
    <row r="253" spans="1:26" x14ac:dyDescent="0.3">
      <c r="A253" s="99">
        <v>252</v>
      </c>
      <c r="B253" s="11" t="s">
        <v>233</v>
      </c>
      <c r="C253" s="11" t="s">
        <v>10</v>
      </c>
      <c r="D253" t="s">
        <v>595</v>
      </c>
      <c r="E253" s="262">
        <v>42637</v>
      </c>
      <c r="F253" s="59">
        <v>0.17902777777777779</v>
      </c>
      <c r="G253" s="59">
        <v>0.41666666666666669</v>
      </c>
      <c r="H253" s="13">
        <v>4</v>
      </c>
      <c r="I253" s="13">
        <v>5260</v>
      </c>
      <c r="J253" s="1" t="s">
        <v>10</v>
      </c>
      <c r="K253" s="9"/>
      <c r="L253" s="123"/>
      <c r="M253" s="123"/>
      <c r="N253" s="123"/>
      <c r="O253" s="123"/>
      <c r="P253" s="15"/>
      <c r="Q253" s="37"/>
      <c r="R253" s="123">
        <v>24</v>
      </c>
      <c r="S253" s="123" t="s">
        <v>462</v>
      </c>
      <c r="T253" s="123">
        <v>2016</v>
      </c>
      <c r="U253" s="47" t="s">
        <v>474</v>
      </c>
      <c r="V253" s="5"/>
      <c r="Y253" s="12"/>
      <c r="Z253" s="16"/>
    </row>
    <row r="254" spans="1:26" x14ac:dyDescent="0.3">
      <c r="A254" s="99">
        <v>253</v>
      </c>
      <c r="B254" s="11" t="s">
        <v>232</v>
      </c>
      <c r="C254" s="11" t="s">
        <v>10</v>
      </c>
      <c r="D254" t="s">
        <v>607</v>
      </c>
      <c r="E254" s="262">
        <v>42638</v>
      </c>
      <c r="F254" s="59">
        <v>0.18246527777777777</v>
      </c>
      <c r="G254" s="59">
        <v>0.41666666666666669</v>
      </c>
      <c r="H254" s="13">
        <v>6</v>
      </c>
      <c r="I254" s="13">
        <v>5210</v>
      </c>
      <c r="J254" s="1" t="s">
        <v>10</v>
      </c>
      <c r="K254" s="9"/>
      <c r="L254" s="123"/>
      <c r="M254" s="123"/>
      <c r="N254" s="123"/>
      <c r="O254" s="123"/>
      <c r="P254" s="15"/>
      <c r="Q254" s="37"/>
      <c r="R254" s="123">
        <v>25</v>
      </c>
      <c r="S254" s="123" t="s">
        <v>462</v>
      </c>
      <c r="T254" s="123">
        <v>2016</v>
      </c>
      <c r="U254" s="47" t="s">
        <v>475</v>
      </c>
      <c r="V254" s="5">
        <v>5</v>
      </c>
      <c r="Y254" s="12"/>
      <c r="Z254" s="16"/>
    </row>
    <row r="255" spans="1:26" x14ac:dyDescent="0.3">
      <c r="A255" s="99">
        <v>254</v>
      </c>
      <c r="B255" s="11" t="s">
        <v>234</v>
      </c>
      <c r="C255" s="11" t="s">
        <v>40</v>
      </c>
      <c r="D255" t="s">
        <v>561</v>
      </c>
      <c r="E255" s="259">
        <v>42641</v>
      </c>
      <c r="F255" s="62">
        <v>0.14395833333333333</v>
      </c>
      <c r="G255" s="59">
        <v>0.64583333333333337</v>
      </c>
      <c r="H255" s="13">
        <v>7</v>
      </c>
      <c r="I255" s="13">
        <v>2650</v>
      </c>
      <c r="J255" s="1" t="s">
        <v>40</v>
      </c>
      <c r="K255" s="9"/>
      <c r="L255" s="123"/>
      <c r="M255" s="123">
        <v>14</v>
      </c>
      <c r="N255" s="123"/>
      <c r="O255" s="123"/>
      <c r="P255" s="15"/>
      <c r="Q255" s="37"/>
      <c r="R255" s="123">
        <v>28</v>
      </c>
      <c r="S255" s="123" t="s">
        <v>462</v>
      </c>
      <c r="T255" s="123">
        <v>2016</v>
      </c>
      <c r="U255" s="47" t="s">
        <v>478</v>
      </c>
      <c r="V255" s="5"/>
      <c r="X255" s="5">
        <v>14</v>
      </c>
      <c r="Y255" s="12"/>
      <c r="Z255" s="16"/>
    </row>
    <row r="256" spans="1:26" x14ac:dyDescent="0.3">
      <c r="A256" s="99">
        <v>255</v>
      </c>
      <c r="B256" t="s">
        <v>935</v>
      </c>
      <c r="C256" s="11" t="s">
        <v>236</v>
      </c>
      <c r="E256" s="259">
        <v>42645</v>
      </c>
      <c r="F256" s="173">
        <v>0.12656249999999999</v>
      </c>
      <c r="G256" s="59">
        <v>0.40277777777777773</v>
      </c>
      <c r="H256" s="13">
        <v>1</v>
      </c>
      <c r="I256" s="13"/>
      <c r="J256" s="208" t="s">
        <v>236</v>
      </c>
      <c r="L256" s="123"/>
      <c r="M256" s="123">
        <v>15</v>
      </c>
      <c r="N256" s="123"/>
      <c r="O256" s="123"/>
      <c r="P256" s="28" t="s">
        <v>1492</v>
      </c>
      <c r="Q256" s="37"/>
      <c r="R256" s="123">
        <v>2</v>
      </c>
      <c r="S256" s="123" t="s">
        <v>463</v>
      </c>
      <c r="T256" s="123">
        <v>2016</v>
      </c>
      <c r="U256" s="47" t="s">
        <v>475</v>
      </c>
      <c r="V256" s="5">
        <v>2</v>
      </c>
      <c r="Y256" s="12"/>
      <c r="Z256" s="16"/>
    </row>
    <row r="257" spans="1:26" x14ac:dyDescent="0.3">
      <c r="A257" s="99">
        <v>256</v>
      </c>
      <c r="B257" s="11" t="s">
        <v>252</v>
      </c>
      <c r="C257" s="11" t="s">
        <v>40</v>
      </c>
      <c r="D257" t="s">
        <v>561</v>
      </c>
      <c r="E257" s="259">
        <v>42649</v>
      </c>
      <c r="F257" s="63">
        <v>0.16461805555555556</v>
      </c>
      <c r="G257" s="59">
        <v>0.35416666666666669</v>
      </c>
      <c r="H257" s="13">
        <v>7</v>
      </c>
      <c r="I257" s="13">
        <v>2650</v>
      </c>
      <c r="J257" s="1" t="s">
        <v>40</v>
      </c>
      <c r="K257" s="9"/>
      <c r="L257" s="123">
        <v>95</v>
      </c>
      <c r="M257" s="123"/>
      <c r="N257" s="123"/>
      <c r="O257" s="123"/>
      <c r="P257" s="15"/>
      <c r="Q257" s="37"/>
      <c r="R257" s="123">
        <v>6</v>
      </c>
      <c r="S257" s="123" t="s">
        <v>463</v>
      </c>
      <c r="T257" s="123">
        <v>2016</v>
      </c>
      <c r="U257" s="47" t="s">
        <v>476</v>
      </c>
      <c r="V257" s="5"/>
      <c r="Y257" s="12"/>
      <c r="Z257" s="16"/>
    </row>
    <row r="258" spans="1:26" x14ac:dyDescent="0.3">
      <c r="A258" s="99">
        <v>257</v>
      </c>
      <c r="B258" s="11" t="s">
        <v>239</v>
      </c>
      <c r="C258" s="11" t="s">
        <v>237</v>
      </c>
      <c r="E258" s="267">
        <v>42652</v>
      </c>
      <c r="F258" s="59">
        <v>0.18217592592592591</v>
      </c>
      <c r="G258" s="59">
        <v>0.3125</v>
      </c>
      <c r="H258" s="13">
        <v>14</v>
      </c>
      <c r="I258" s="13"/>
      <c r="J258" s="208" t="s">
        <v>2190</v>
      </c>
      <c r="L258" s="123"/>
      <c r="M258" s="123"/>
      <c r="N258" s="123"/>
      <c r="O258" s="123"/>
      <c r="P258" s="15"/>
      <c r="Q258" s="37"/>
      <c r="R258" s="123">
        <v>9</v>
      </c>
      <c r="S258" s="123" t="s">
        <v>463</v>
      </c>
      <c r="T258" s="123">
        <v>2016</v>
      </c>
      <c r="U258" s="47" t="s">
        <v>475</v>
      </c>
      <c r="V258" s="5">
        <v>2</v>
      </c>
      <c r="Y258" s="12"/>
      <c r="Z258" s="16"/>
    </row>
    <row r="259" spans="1:26" x14ac:dyDescent="0.3">
      <c r="A259" s="99">
        <v>258</v>
      </c>
      <c r="B259" s="11" t="s">
        <v>240</v>
      </c>
      <c r="C259" s="11" t="s">
        <v>238</v>
      </c>
      <c r="E259" s="267">
        <v>42653</v>
      </c>
      <c r="F259" s="63">
        <v>0.16068287037037035</v>
      </c>
      <c r="G259" s="59">
        <v>0.3125</v>
      </c>
      <c r="H259" s="13">
        <v>14</v>
      </c>
      <c r="I259" s="13"/>
      <c r="J259" s="208" t="s">
        <v>2190</v>
      </c>
      <c r="L259" s="123">
        <v>96</v>
      </c>
      <c r="M259" s="123"/>
      <c r="N259" s="123"/>
      <c r="O259" s="123"/>
      <c r="P259" s="15"/>
      <c r="Q259" s="37"/>
      <c r="R259" s="123">
        <v>10</v>
      </c>
      <c r="S259" s="123" t="s">
        <v>463</v>
      </c>
      <c r="T259" s="123">
        <v>2016</v>
      </c>
      <c r="U259" s="47" t="s">
        <v>480</v>
      </c>
      <c r="V259" s="5"/>
      <c r="Y259" s="12"/>
      <c r="Z259" s="16"/>
    </row>
    <row r="260" spans="1:26" x14ac:dyDescent="0.3">
      <c r="A260" s="99">
        <v>259</v>
      </c>
      <c r="B260" s="11" t="s">
        <v>241</v>
      </c>
      <c r="C260" s="11" t="s">
        <v>242</v>
      </c>
      <c r="E260" s="267">
        <v>42654</v>
      </c>
      <c r="F260" s="62">
        <v>0.14074074074074075</v>
      </c>
      <c r="G260" s="59">
        <v>0.3125</v>
      </c>
      <c r="H260" s="13">
        <v>14</v>
      </c>
      <c r="I260" s="13"/>
      <c r="J260" s="208" t="s">
        <v>2190</v>
      </c>
      <c r="L260" s="123"/>
      <c r="M260" s="123">
        <v>16</v>
      </c>
      <c r="N260" s="123"/>
      <c r="O260" s="123"/>
      <c r="P260" s="15" t="s">
        <v>12</v>
      </c>
      <c r="Q260" s="37"/>
      <c r="R260" s="123">
        <v>11</v>
      </c>
      <c r="S260" s="123" t="s">
        <v>463</v>
      </c>
      <c r="T260" s="123">
        <v>2016</v>
      </c>
      <c r="U260" s="47" t="s">
        <v>479</v>
      </c>
      <c r="V260" s="5"/>
      <c r="Y260" s="12"/>
      <c r="Z260" s="16"/>
    </row>
    <row r="261" spans="1:26" x14ac:dyDescent="0.3">
      <c r="A261" s="99">
        <v>260</v>
      </c>
      <c r="B261" s="11" t="s">
        <v>243</v>
      </c>
      <c r="C261" t="s">
        <v>895</v>
      </c>
      <c r="E261" s="267">
        <v>42655</v>
      </c>
      <c r="F261" s="63">
        <v>0.15466435185185187</v>
      </c>
      <c r="G261" s="59">
        <v>0.3125</v>
      </c>
      <c r="H261" s="13">
        <v>14</v>
      </c>
      <c r="I261" s="13"/>
      <c r="J261" s="208" t="s">
        <v>2190</v>
      </c>
      <c r="L261" s="123">
        <v>97</v>
      </c>
      <c r="M261" s="123"/>
      <c r="N261" s="123"/>
      <c r="O261" s="123"/>
      <c r="P261" s="15" t="s">
        <v>12</v>
      </c>
      <c r="Q261" s="37"/>
      <c r="R261" s="123">
        <v>12</v>
      </c>
      <c r="S261" s="123" t="s">
        <v>463</v>
      </c>
      <c r="T261" s="123">
        <v>2016</v>
      </c>
      <c r="U261" s="47" t="s">
        <v>478</v>
      </c>
      <c r="V261" s="5"/>
      <c r="Y261" s="12"/>
      <c r="Z261" s="16"/>
    </row>
    <row r="262" spans="1:26" x14ac:dyDescent="0.3">
      <c r="A262" s="99">
        <v>261</v>
      </c>
      <c r="B262" s="11" t="s">
        <v>244</v>
      </c>
      <c r="C262" s="11" t="s">
        <v>245</v>
      </c>
      <c r="E262" s="267">
        <v>42656</v>
      </c>
      <c r="F262" s="63">
        <v>0.14895833333333333</v>
      </c>
      <c r="G262" s="59">
        <v>0.3125</v>
      </c>
      <c r="H262" s="13">
        <v>14</v>
      </c>
      <c r="I262" s="13"/>
      <c r="J262" s="208" t="s">
        <v>2190</v>
      </c>
      <c r="L262" s="123">
        <v>98</v>
      </c>
      <c r="M262" s="123"/>
      <c r="N262" s="123"/>
      <c r="O262" s="123"/>
      <c r="P262" s="15" t="s">
        <v>12</v>
      </c>
      <c r="Q262" s="37"/>
      <c r="R262" s="123">
        <v>13</v>
      </c>
      <c r="S262" s="123" t="s">
        <v>463</v>
      </c>
      <c r="T262" s="123">
        <v>2016</v>
      </c>
      <c r="U262" s="47" t="s">
        <v>476</v>
      </c>
      <c r="V262" s="5"/>
      <c r="Y262" s="12"/>
      <c r="Z262" s="16"/>
    </row>
    <row r="263" spans="1:26" x14ac:dyDescent="0.3">
      <c r="A263" s="99">
        <v>262</v>
      </c>
      <c r="B263" s="11" t="s">
        <v>246</v>
      </c>
      <c r="C263" s="11" t="s">
        <v>247</v>
      </c>
      <c r="E263" s="267">
        <v>42657</v>
      </c>
      <c r="F263" s="62">
        <v>0.14319444444444443</v>
      </c>
      <c r="G263" s="59">
        <v>0.3125</v>
      </c>
      <c r="H263" s="13">
        <v>22</v>
      </c>
      <c r="I263" s="13"/>
      <c r="J263" s="208" t="s">
        <v>2190</v>
      </c>
      <c r="L263" s="123"/>
      <c r="M263" s="123">
        <v>17</v>
      </c>
      <c r="N263" s="123"/>
      <c r="O263" s="123"/>
      <c r="P263" s="15" t="s">
        <v>12</v>
      </c>
      <c r="Q263" s="37"/>
      <c r="R263" s="123">
        <v>14</v>
      </c>
      <c r="S263" s="123" t="s">
        <v>463</v>
      </c>
      <c r="T263" s="123">
        <v>2016</v>
      </c>
      <c r="U263" s="47" t="s">
        <v>477</v>
      </c>
      <c r="V263" s="5"/>
      <c r="Y263" s="12"/>
      <c r="Z263" s="16"/>
    </row>
    <row r="264" spans="1:26" x14ac:dyDescent="0.3">
      <c r="A264" s="99">
        <v>263</v>
      </c>
      <c r="B264" s="11" t="s">
        <v>248</v>
      </c>
      <c r="C264" s="11" t="s">
        <v>249</v>
      </c>
      <c r="E264" s="267">
        <v>42658</v>
      </c>
      <c r="F264" s="63">
        <v>0.15454861111111109</v>
      </c>
      <c r="G264" s="59">
        <v>0.27083333333333331</v>
      </c>
      <c r="H264" s="13">
        <v>14</v>
      </c>
      <c r="I264" s="13"/>
      <c r="J264" s="208" t="s">
        <v>2190</v>
      </c>
      <c r="K264" s="183"/>
      <c r="L264" s="160">
        <v>99</v>
      </c>
      <c r="M264" s="201"/>
      <c r="N264" s="201"/>
      <c r="O264" s="201"/>
      <c r="P264" s="183">
        <f>AVERAGE(F258:F264)</f>
        <v>0.15499503968253966</v>
      </c>
      <c r="Q264" s="37"/>
      <c r="R264" s="123">
        <v>15</v>
      </c>
      <c r="S264" s="123" t="s">
        <v>463</v>
      </c>
      <c r="T264" s="123">
        <v>2016</v>
      </c>
      <c r="U264" s="47" t="s">
        <v>474</v>
      </c>
      <c r="V264" s="5">
        <v>6</v>
      </c>
      <c r="Y264" s="12"/>
      <c r="Z264" s="16"/>
    </row>
    <row r="265" spans="1:26" x14ac:dyDescent="0.3">
      <c r="A265" s="99">
        <v>264</v>
      </c>
      <c r="B265" t="s">
        <v>1760</v>
      </c>
      <c r="C265" s="11" t="s">
        <v>250</v>
      </c>
      <c r="E265" s="262">
        <v>42664</v>
      </c>
      <c r="F265" s="59">
        <v>0.18592592592592594</v>
      </c>
      <c r="G265" s="59">
        <v>0.375</v>
      </c>
      <c r="H265" s="13">
        <v>6</v>
      </c>
      <c r="I265" s="13">
        <v>4800</v>
      </c>
      <c r="J265" s="1" t="s">
        <v>757</v>
      </c>
      <c r="K265" s="9"/>
      <c r="L265" s="123"/>
      <c r="M265" s="123"/>
      <c r="N265" s="123"/>
      <c r="O265" s="123"/>
      <c r="P265" s="15"/>
      <c r="Q265" s="37"/>
      <c r="R265" s="123">
        <v>21</v>
      </c>
      <c r="S265" s="123" t="s">
        <v>463</v>
      </c>
      <c r="T265" s="123">
        <v>2016</v>
      </c>
      <c r="U265" s="47" t="s">
        <v>477</v>
      </c>
      <c r="V265" s="5"/>
      <c r="Y265" s="12"/>
      <c r="Z265" s="16"/>
    </row>
    <row r="266" spans="1:26" x14ac:dyDescent="0.3">
      <c r="A266" s="99">
        <v>265</v>
      </c>
      <c r="B266" s="11" t="s">
        <v>253</v>
      </c>
      <c r="C266" s="11" t="s">
        <v>40</v>
      </c>
      <c r="D266" t="s">
        <v>561</v>
      </c>
      <c r="E266" s="262">
        <v>42665</v>
      </c>
      <c r="F266" s="63">
        <v>0.15628472222222223</v>
      </c>
      <c r="G266" s="59">
        <v>0.375</v>
      </c>
      <c r="H266" s="13">
        <v>7</v>
      </c>
      <c r="I266" s="13">
        <v>2650</v>
      </c>
      <c r="J266" s="1" t="s">
        <v>40</v>
      </c>
      <c r="K266" s="9"/>
      <c r="L266" s="123">
        <v>100</v>
      </c>
      <c r="M266" s="123"/>
      <c r="N266" s="123"/>
      <c r="O266" s="123"/>
      <c r="P266" s="15"/>
      <c r="Q266" s="37"/>
      <c r="R266" s="123">
        <v>22</v>
      </c>
      <c r="S266" s="123" t="s">
        <v>463</v>
      </c>
      <c r="T266" s="123">
        <v>2016</v>
      </c>
      <c r="U266" s="47" t="s">
        <v>474</v>
      </c>
      <c r="V266" s="5"/>
      <c r="Y266" s="12"/>
      <c r="Z266" s="16"/>
    </row>
    <row r="267" spans="1:26" x14ac:dyDescent="0.3">
      <c r="A267" s="99">
        <v>266</v>
      </c>
      <c r="B267" s="11" t="s">
        <v>251</v>
      </c>
      <c r="C267" s="11" t="s">
        <v>13</v>
      </c>
      <c r="D267" t="s">
        <v>558</v>
      </c>
      <c r="E267" s="262">
        <v>42666</v>
      </c>
      <c r="F267" s="59">
        <v>0.18552083333333333</v>
      </c>
      <c r="G267" s="59">
        <v>0.375</v>
      </c>
      <c r="H267" s="13">
        <v>8</v>
      </c>
      <c r="I267" s="13">
        <v>4760</v>
      </c>
      <c r="J267" s="1" t="s">
        <v>13</v>
      </c>
      <c r="K267" s="9"/>
      <c r="L267" s="123"/>
      <c r="M267" s="123"/>
      <c r="N267" s="123"/>
      <c r="O267" s="123"/>
      <c r="P267" s="15"/>
      <c r="Q267" s="37"/>
      <c r="R267" s="123">
        <v>23</v>
      </c>
      <c r="S267" s="123" t="s">
        <v>463</v>
      </c>
      <c r="T267" s="123">
        <v>2016</v>
      </c>
      <c r="U267" s="47" t="s">
        <v>475</v>
      </c>
      <c r="V267" s="5">
        <v>3</v>
      </c>
      <c r="Y267" s="12"/>
      <c r="Z267" s="16"/>
    </row>
    <row r="268" spans="1:26" x14ac:dyDescent="0.3">
      <c r="A268" s="99">
        <v>267</v>
      </c>
      <c r="B268" s="11" t="s">
        <v>261</v>
      </c>
      <c r="C268" s="11" t="s">
        <v>40</v>
      </c>
      <c r="D268" t="s">
        <v>561</v>
      </c>
      <c r="E268" s="259">
        <v>42668</v>
      </c>
      <c r="F268" s="63">
        <v>0.16510416666666666</v>
      </c>
      <c r="G268" s="59">
        <v>0.66666666666666663</v>
      </c>
      <c r="H268" s="1">
        <v>7</v>
      </c>
      <c r="I268" s="1">
        <v>2650</v>
      </c>
      <c r="J268" s="1" t="s">
        <v>40</v>
      </c>
      <c r="K268" s="9"/>
      <c r="L268" s="123">
        <v>101</v>
      </c>
      <c r="M268" s="123"/>
      <c r="N268" s="123"/>
      <c r="O268" s="123"/>
      <c r="P268" s="15" t="s">
        <v>12</v>
      </c>
      <c r="Q268" s="37"/>
      <c r="R268" s="123">
        <v>25</v>
      </c>
      <c r="S268" s="123" t="s">
        <v>463</v>
      </c>
      <c r="T268" s="123">
        <v>2016</v>
      </c>
      <c r="U268" s="47" t="s">
        <v>479</v>
      </c>
      <c r="V268" s="5"/>
      <c r="Y268" s="12"/>
      <c r="Z268" s="16"/>
    </row>
    <row r="269" spans="1:26" x14ac:dyDescent="0.3">
      <c r="A269" s="99">
        <v>268</v>
      </c>
      <c r="B269" t="s">
        <v>528</v>
      </c>
      <c r="C269" s="11" t="s">
        <v>254</v>
      </c>
      <c r="D269" t="s">
        <v>585</v>
      </c>
      <c r="E269" s="260">
        <v>42672</v>
      </c>
      <c r="F269" s="59">
        <v>0.17518518518518519</v>
      </c>
      <c r="G269" s="59">
        <v>0.4375</v>
      </c>
      <c r="H269" s="13">
        <v>6</v>
      </c>
      <c r="I269" s="13">
        <v>4581</v>
      </c>
      <c r="J269" s="1" t="s">
        <v>758</v>
      </c>
      <c r="K269" s="9"/>
      <c r="L269" s="123"/>
      <c r="M269" s="123"/>
      <c r="N269" s="123"/>
      <c r="O269" s="123"/>
      <c r="P269" s="15"/>
      <c r="Q269" s="37"/>
      <c r="R269" s="123">
        <v>29</v>
      </c>
      <c r="S269" s="123" t="s">
        <v>463</v>
      </c>
      <c r="T269" s="123">
        <v>2016</v>
      </c>
      <c r="U269" s="47" t="s">
        <v>474</v>
      </c>
      <c r="V269" s="5"/>
      <c r="Y269" s="12"/>
      <c r="Z269" s="16"/>
    </row>
    <row r="270" spans="1:26" x14ac:dyDescent="0.3">
      <c r="A270" s="99">
        <v>269</v>
      </c>
      <c r="B270" s="11" t="s">
        <v>257</v>
      </c>
      <c r="C270" s="11" t="s">
        <v>39</v>
      </c>
      <c r="D270" t="s">
        <v>560</v>
      </c>
      <c r="E270" s="260">
        <v>42673</v>
      </c>
      <c r="F270" s="59">
        <v>0.17986111111111111</v>
      </c>
      <c r="G270" s="59">
        <v>4.1666666666666664E-2</v>
      </c>
      <c r="H270" s="1">
        <v>6</v>
      </c>
      <c r="I270" s="1">
        <v>4100</v>
      </c>
      <c r="J270" s="1" t="s">
        <v>39</v>
      </c>
      <c r="K270" s="9"/>
      <c r="L270" s="123"/>
      <c r="M270" s="123"/>
      <c r="N270" s="123"/>
      <c r="O270" s="123"/>
      <c r="P270" s="15"/>
      <c r="Q270" s="37"/>
      <c r="R270" s="123">
        <v>30</v>
      </c>
      <c r="S270" s="123" t="s">
        <v>463</v>
      </c>
      <c r="T270" s="123">
        <v>2016</v>
      </c>
      <c r="U270" s="47" t="s">
        <v>475</v>
      </c>
      <c r="V270" s="5">
        <v>3</v>
      </c>
      <c r="Y270" s="12"/>
      <c r="Z270" s="16"/>
    </row>
    <row r="271" spans="1:26" x14ac:dyDescent="0.3">
      <c r="A271" s="99">
        <v>270</v>
      </c>
      <c r="B271" s="11" t="s">
        <v>255</v>
      </c>
      <c r="C271" s="11" t="s">
        <v>10</v>
      </c>
      <c r="D271" t="s">
        <v>607</v>
      </c>
      <c r="E271" s="263">
        <v>42674</v>
      </c>
      <c r="F271" s="59">
        <v>0.1861689814814815</v>
      </c>
      <c r="G271" s="59">
        <v>0.35416666666666669</v>
      </c>
      <c r="H271" s="13">
        <v>6</v>
      </c>
      <c r="I271" s="13">
        <v>5210</v>
      </c>
      <c r="J271" s="1" t="s">
        <v>10</v>
      </c>
      <c r="K271" s="9"/>
      <c r="L271" s="123"/>
      <c r="M271" s="123"/>
      <c r="N271" s="123"/>
      <c r="O271" s="123"/>
      <c r="P271" s="15"/>
      <c r="Q271" s="37"/>
      <c r="R271" s="123">
        <v>31</v>
      </c>
      <c r="S271" s="123" t="s">
        <v>463</v>
      </c>
      <c r="T271" s="123">
        <v>2016</v>
      </c>
      <c r="U271" s="47" t="s">
        <v>480</v>
      </c>
      <c r="V271" s="5"/>
      <c r="Y271" s="12"/>
      <c r="Z271" s="16"/>
    </row>
    <row r="272" spans="1:26" x14ac:dyDescent="0.3">
      <c r="A272" s="99">
        <v>271</v>
      </c>
      <c r="B272" s="11" t="s">
        <v>256</v>
      </c>
      <c r="C272" s="11" t="s">
        <v>10</v>
      </c>
      <c r="D272" t="s">
        <v>607</v>
      </c>
      <c r="E272" s="263">
        <v>42674</v>
      </c>
      <c r="F272" s="59">
        <v>0.2033912037037037</v>
      </c>
      <c r="G272" s="59">
        <v>0.58333333333333337</v>
      </c>
      <c r="H272" s="13">
        <v>6</v>
      </c>
      <c r="I272" s="13">
        <v>5210</v>
      </c>
      <c r="J272" s="1" t="s">
        <v>10</v>
      </c>
      <c r="K272" s="9"/>
      <c r="L272" s="123"/>
      <c r="M272" s="123"/>
      <c r="N272" s="123"/>
      <c r="O272" s="123"/>
      <c r="P272" s="15"/>
      <c r="Q272" s="37"/>
      <c r="R272" s="123">
        <v>31</v>
      </c>
      <c r="S272" s="123" t="s">
        <v>463</v>
      </c>
      <c r="T272" s="123">
        <v>2016</v>
      </c>
      <c r="U272" s="47" t="s">
        <v>480</v>
      </c>
      <c r="V272" s="5"/>
      <c r="X272" s="5">
        <v>17</v>
      </c>
      <c r="Y272" s="12"/>
      <c r="Z272" s="16"/>
    </row>
    <row r="273" spans="1:26" x14ac:dyDescent="0.3">
      <c r="A273" s="99">
        <v>272</v>
      </c>
      <c r="B273" s="11" t="s">
        <v>258</v>
      </c>
      <c r="C273" s="11" t="s">
        <v>33</v>
      </c>
      <c r="D273" t="s">
        <v>563</v>
      </c>
      <c r="E273" s="262">
        <v>42678</v>
      </c>
      <c r="F273" s="63">
        <v>0.16437500000000002</v>
      </c>
      <c r="G273" s="59">
        <v>0.64583333333333337</v>
      </c>
      <c r="H273" s="13">
        <v>6</v>
      </c>
      <c r="I273" s="13">
        <v>4690</v>
      </c>
      <c r="J273" s="1" t="s">
        <v>752</v>
      </c>
      <c r="K273" s="9"/>
      <c r="L273" s="123">
        <v>102</v>
      </c>
      <c r="M273" s="123"/>
      <c r="N273" s="123"/>
      <c r="O273" s="123"/>
      <c r="P273" s="15" t="s">
        <v>12</v>
      </c>
      <c r="Q273" s="37"/>
      <c r="R273" s="123">
        <v>4</v>
      </c>
      <c r="S273" s="123" t="s">
        <v>464</v>
      </c>
      <c r="T273" s="123">
        <v>2016</v>
      </c>
      <c r="U273" s="47" t="s">
        <v>477</v>
      </c>
      <c r="V273" s="5"/>
      <c r="Y273" s="12"/>
      <c r="Z273" s="16"/>
    </row>
    <row r="274" spans="1:26" x14ac:dyDescent="0.3">
      <c r="A274" s="99">
        <v>273</v>
      </c>
      <c r="B274" s="11" t="s">
        <v>259</v>
      </c>
      <c r="C274" s="11" t="s">
        <v>135</v>
      </c>
      <c r="D274" t="s">
        <v>588</v>
      </c>
      <c r="E274" s="262">
        <v>42679</v>
      </c>
      <c r="F274" s="59">
        <v>0.17798611111111109</v>
      </c>
      <c r="G274" s="59">
        <v>0.375</v>
      </c>
      <c r="H274" s="13">
        <v>8</v>
      </c>
      <c r="I274" s="13">
        <v>4070</v>
      </c>
      <c r="J274" s="1" t="s">
        <v>755</v>
      </c>
      <c r="K274" s="9"/>
      <c r="L274" s="123"/>
      <c r="M274" s="123"/>
      <c r="N274" s="123"/>
      <c r="O274" s="123"/>
      <c r="P274" s="15"/>
      <c r="Q274" s="37"/>
      <c r="R274" s="123">
        <v>5</v>
      </c>
      <c r="S274" s="123" t="s">
        <v>464</v>
      </c>
      <c r="T274" s="123">
        <v>2016</v>
      </c>
      <c r="U274" s="47" t="s">
        <v>474</v>
      </c>
      <c r="V274" s="5"/>
      <c r="Y274" s="12"/>
      <c r="Z274" s="16"/>
    </row>
    <row r="275" spans="1:26" x14ac:dyDescent="0.3">
      <c r="A275" s="99">
        <v>274</v>
      </c>
      <c r="B275" s="11" t="s">
        <v>260</v>
      </c>
      <c r="C275" s="11" t="s">
        <v>40</v>
      </c>
      <c r="D275" t="s">
        <v>561</v>
      </c>
      <c r="E275" s="262">
        <v>42680</v>
      </c>
      <c r="F275" s="59">
        <v>0.17063657407407407</v>
      </c>
      <c r="G275" s="59">
        <v>0.375</v>
      </c>
      <c r="H275" s="13">
        <v>7</v>
      </c>
      <c r="I275" s="13">
        <v>2650</v>
      </c>
      <c r="J275" s="1" t="s">
        <v>40</v>
      </c>
      <c r="K275" s="9"/>
      <c r="L275" s="123"/>
      <c r="M275" s="123"/>
      <c r="N275" s="123"/>
      <c r="O275" s="123"/>
      <c r="P275" s="15"/>
      <c r="Q275" s="37"/>
      <c r="R275" s="123">
        <v>6</v>
      </c>
      <c r="S275" s="123" t="s">
        <v>464</v>
      </c>
      <c r="T275" s="123">
        <v>2016</v>
      </c>
      <c r="U275" s="47" t="s">
        <v>475</v>
      </c>
      <c r="V275" s="5">
        <v>5</v>
      </c>
      <c r="Y275" s="12"/>
      <c r="Z275" s="16"/>
    </row>
    <row r="276" spans="1:26" x14ac:dyDescent="0.3">
      <c r="A276" s="99">
        <v>275</v>
      </c>
      <c r="B276" s="11" t="s">
        <v>262</v>
      </c>
      <c r="C276" s="11" t="s">
        <v>40</v>
      </c>
      <c r="D276" t="s">
        <v>561</v>
      </c>
      <c r="E276" s="262">
        <v>42682</v>
      </c>
      <c r="F276" s="63">
        <v>0.1645486111111111</v>
      </c>
      <c r="G276" s="59">
        <v>0.66666666666666663</v>
      </c>
      <c r="H276" s="13">
        <v>7</v>
      </c>
      <c r="I276" s="13">
        <v>2650</v>
      </c>
      <c r="J276" s="1" t="s">
        <v>40</v>
      </c>
      <c r="K276" s="9"/>
      <c r="L276" s="123">
        <v>103</v>
      </c>
      <c r="M276" s="123"/>
      <c r="N276" s="123"/>
      <c r="O276" s="123"/>
      <c r="P276" s="15" t="s">
        <v>12</v>
      </c>
      <c r="Q276" s="37"/>
      <c r="R276" s="123">
        <v>8</v>
      </c>
      <c r="S276" s="123" t="s">
        <v>464</v>
      </c>
      <c r="T276" s="123">
        <v>2016</v>
      </c>
      <c r="U276" s="47" t="s">
        <v>479</v>
      </c>
      <c r="V276" s="5"/>
      <c r="Y276" s="12"/>
      <c r="Z276" s="16"/>
    </row>
    <row r="277" spans="1:26" x14ac:dyDescent="0.3">
      <c r="A277" s="99">
        <v>276</v>
      </c>
      <c r="B277" s="11" t="s">
        <v>263</v>
      </c>
      <c r="C277" s="11" t="s">
        <v>33</v>
      </c>
      <c r="D277" t="s">
        <v>563</v>
      </c>
      <c r="E277" s="262">
        <v>42683</v>
      </c>
      <c r="F277" s="59">
        <v>0.18229166666666666</v>
      </c>
      <c r="G277" s="59">
        <v>0.66666666666666663</v>
      </c>
      <c r="H277" s="13">
        <v>6</v>
      </c>
      <c r="I277" s="13">
        <v>4690</v>
      </c>
      <c r="J277" s="1" t="s">
        <v>752</v>
      </c>
      <c r="K277" s="9"/>
      <c r="L277" s="123"/>
      <c r="M277" s="123"/>
      <c r="N277" s="123"/>
      <c r="O277" s="123"/>
      <c r="P277" s="15" t="s">
        <v>12</v>
      </c>
      <c r="Q277" s="37"/>
      <c r="R277" s="123">
        <v>9</v>
      </c>
      <c r="S277" s="123" t="s">
        <v>464</v>
      </c>
      <c r="T277" s="123">
        <v>2016</v>
      </c>
      <c r="U277" s="47" t="s">
        <v>478</v>
      </c>
      <c r="V277" s="5"/>
      <c r="Y277" s="12"/>
      <c r="Z277" s="16"/>
    </row>
    <row r="278" spans="1:26" x14ac:dyDescent="0.3">
      <c r="A278" s="99">
        <v>277</v>
      </c>
      <c r="B278" s="11" t="s">
        <v>264</v>
      </c>
      <c r="C278" s="11" t="s">
        <v>11</v>
      </c>
      <c r="D278" t="s">
        <v>556</v>
      </c>
      <c r="E278" s="262">
        <v>42684</v>
      </c>
      <c r="F278" s="59">
        <v>0.19100694444444444</v>
      </c>
      <c r="G278" s="59">
        <v>0.375</v>
      </c>
      <c r="H278" s="13">
        <v>6</v>
      </c>
      <c r="I278" s="13">
        <v>4180</v>
      </c>
      <c r="J278" s="1" t="s">
        <v>11</v>
      </c>
      <c r="K278" s="9"/>
      <c r="L278" s="123"/>
      <c r="M278" s="123"/>
      <c r="N278" s="123"/>
      <c r="O278" s="123"/>
      <c r="P278" s="15"/>
      <c r="Q278" s="37"/>
      <c r="R278" s="123">
        <v>10</v>
      </c>
      <c r="S278" s="123" t="s">
        <v>464</v>
      </c>
      <c r="T278" s="123">
        <v>2016</v>
      </c>
      <c r="U278" s="47" t="s">
        <v>476</v>
      </c>
      <c r="V278" s="5"/>
      <c r="Y278" s="12"/>
      <c r="Z278" s="16"/>
    </row>
    <row r="279" spans="1:26" x14ac:dyDescent="0.3">
      <c r="A279" s="99">
        <v>278</v>
      </c>
      <c r="B279" t="s">
        <v>920</v>
      </c>
      <c r="C279" t="s">
        <v>1617</v>
      </c>
      <c r="D279" t="s">
        <v>586</v>
      </c>
      <c r="E279" s="259">
        <v>42686</v>
      </c>
      <c r="F279" s="63">
        <v>0.16527777777777777</v>
      </c>
      <c r="G279" s="59">
        <v>0.41666666666666669</v>
      </c>
      <c r="H279" s="13">
        <v>6</v>
      </c>
      <c r="I279" s="13">
        <v>4200</v>
      </c>
      <c r="J279" s="1" t="s">
        <v>146</v>
      </c>
      <c r="K279" s="9"/>
      <c r="L279" s="123">
        <v>104</v>
      </c>
      <c r="M279" s="123"/>
      <c r="N279" s="123"/>
      <c r="O279" s="123"/>
      <c r="P279" s="15"/>
      <c r="Q279" s="37"/>
      <c r="R279" s="123">
        <v>12</v>
      </c>
      <c r="S279" s="123" t="s">
        <v>464</v>
      </c>
      <c r="T279" s="123">
        <v>2016</v>
      </c>
      <c r="U279" s="47" t="s">
        <v>474</v>
      </c>
      <c r="V279" s="5">
        <v>4</v>
      </c>
      <c r="Y279" s="12"/>
      <c r="Z279" s="16"/>
    </row>
    <row r="280" spans="1:26" x14ac:dyDescent="0.3">
      <c r="A280" s="99">
        <v>279</v>
      </c>
      <c r="B280" s="11" t="s">
        <v>265</v>
      </c>
      <c r="C280" s="11" t="s">
        <v>39</v>
      </c>
      <c r="D280" t="s">
        <v>560</v>
      </c>
      <c r="E280" s="263">
        <v>42688</v>
      </c>
      <c r="F280" s="59">
        <v>0.17954861111111112</v>
      </c>
      <c r="G280" s="59">
        <v>0.35416666666666669</v>
      </c>
      <c r="H280" s="13">
        <v>7</v>
      </c>
      <c r="I280" s="13">
        <v>4100</v>
      </c>
      <c r="J280" s="1" t="s">
        <v>39</v>
      </c>
      <c r="K280" s="9"/>
      <c r="L280" s="123"/>
      <c r="M280" s="123"/>
      <c r="N280" s="123"/>
      <c r="O280" s="123"/>
      <c r="P280" s="15"/>
      <c r="Q280" s="37"/>
      <c r="R280" s="123">
        <v>14</v>
      </c>
      <c r="S280" s="123" t="s">
        <v>464</v>
      </c>
      <c r="T280" s="123">
        <v>2016</v>
      </c>
      <c r="U280" s="47" t="s">
        <v>480</v>
      </c>
      <c r="V280" s="5"/>
      <c r="Y280" s="12"/>
      <c r="Z280" s="16"/>
    </row>
    <row r="281" spans="1:26" x14ac:dyDescent="0.3">
      <c r="A281" s="99">
        <v>280</v>
      </c>
      <c r="B281" s="11" t="s">
        <v>266</v>
      </c>
      <c r="C281" s="11" t="s">
        <v>39</v>
      </c>
      <c r="D281" t="s">
        <v>560</v>
      </c>
      <c r="E281" s="263">
        <v>42688</v>
      </c>
      <c r="F281" s="59">
        <v>0.19209490740740742</v>
      </c>
      <c r="G281" s="59">
        <v>0.58333333333333337</v>
      </c>
      <c r="H281" s="13">
        <v>6</v>
      </c>
      <c r="I281" s="13">
        <v>4100</v>
      </c>
      <c r="J281" s="1" t="s">
        <v>39</v>
      </c>
      <c r="K281" s="9"/>
      <c r="L281" s="123"/>
      <c r="M281" s="123"/>
      <c r="N281" s="123"/>
      <c r="O281" s="123"/>
      <c r="P281" s="15"/>
      <c r="Q281" s="37"/>
      <c r="R281" s="123">
        <v>14</v>
      </c>
      <c r="S281" s="123" t="s">
        <v>464</v>
      </c>
      <c r="T281" s="123">
        <v>2016</v>
      </c>
      <c r="U281" s="47" t="s">
        <v>480</v>
      </c>
      <c r="V281" s="5"/>
      <c r="Y281" s="12"/>
      <c r="Z281" s="16"/>
    </row>
    <row r="282" spans="1:26" x14ac:dyDescent="0.3">
      <c r="A282" s="99">
        <v>281</v>
      </c>
      <c r="B282" s="11" t="s">
        <v>267</v>
      </c>
      <c r="C282" s="11" t="s">
        <v>39</v>
      </c>
      <c r="D282" t="s">
        <v>560</v>
      </c>
      <c r="E282" s="259">
        <v>42690</v>
      </c>
      <c r="F282" s="59">
        <v>0.17408564814814817</v>
      </c>
      <c r="G282" s="59">
        <v>0.66666666666666663</v>
      </c>
      <c r="H282" s="13">
        <v>6</v>
      </c>
      <c r="I282" s="13">
        <v>4100</v>
      </c>
      <c r="J282" s="1" t="s">
        <v>39</v>
      </c>
      <c r="K282" s="9"/>
      <c r="L282" s="123"/>
      <c r="M282" s="123"/>
      <c r="N282" s="123"/>
      <c r="O282" s="123"/>
      <c r="P282" s="15"/>
      <c r="Q282" s="37"/>
      <c r="R282" s="123">
        <v>16</v>
      </c>
      <c r="S282" s="123" t="s">
        <v>464</v>
      </c>
      <c r="T282" s="123">
        <v>2016</v>
      </c>
      <c r="U282" s="47" t="s">
        <v>478</v>
      </c>
      <c r="V282" s="5"/>
      <c r="Y282" s="12"/>
      <c r="Z282" s="16"/>
    </row>
    <row r="283" spans="1:26" x14ac:dyDescent="0.3">
      <c r="A283" s="99">
        <v>282</v>
      </c>
      <c r="B283" t="s">
        <v>1765</v>
      </c>
      <c r="C283" s="11" t="s">
        <v>28</v>
      </c>
      <c r="D283" t="s">
        <v>573</v>
      </c>
      <c r="E283" s="260">
        <v>42693</v>
      </c>
      <c r="F283" s="62">
        <v>0.14070601851851852</v>
      </c>
      <c r="G283" s="59">
        <v>0.375</v>
      </c>
      <c r="H283" s="13">
        <v>8</v>
      </c>
      <c r="I283" s="13">
        <v>2720</v>
      </c>
      <c r="J283" s="36" t="s">
        <v>1843</v>
      </c>
      <c r="K283" s="9"/>
      <c r="L283" s="123"/>
      <c r="M283" s="123">
        <v>18</v>
      </c>
      <c r="N283" s="123"/>
      <c r="O283" s="123"/>
      <c r="P283" s="15"/>
      <c r="Q283" s="37"/>
      <c r="R283" s="123">
        <v>19</v>
      </c>
      <c r="S283" s="123" t="s">
        <v>464</v>
      </c>
      <c r="T283" s="123">
        <v>2016</v>
      </c>
      <c r="U283" s="47" t="s">
        <v>474</v>
      </c>
      <c r="V283" s="5"/>
      <c r="Y283" s="12"/>
      <c r="Z283" s="16"/>
    </row>
    <row r="284" spans="1:26" x14ac:dyDescent="0.3">
      <c r="A284" s="99">
        <v>283</v>
      </c>
      <c r="B284" s="11" t="s">
        <v>268</v>
      </c>
      <c r="C284" s="11" t="s">
        <v>13</v>
      </c>
      <c r="D284" t="s">
        <v>558</v>
      </c>
      <c r="E284" s="260">
        <v>42694</v>
      </c>
      <c r="F284" s="59">
        <v>0.18049768518518519</v>
      </c>
      <c r="G284" s="59">
        <v>0.375</v>
      </c>
      <c r="H284" s="13">
        <v>8</v>
      </c>
      <c r="I284" s="13">
        <v>4760</v>
      </c>
      <c r="J284" s="1" t="s">
        <v>13</v>
      </c>
      <c r="K284" s="9"/>
      <c r="L284" s="123"/>
      <c r="M284" s="123"/>
      <c r="N284" s="123"/>
      <c r="O284" s="123"/>
      <c r="P284" s="15"/>
      <c r="Q284" s="37"/>
      <c r="R284" s="123">
        <v>20</v>
      </c>
      <c r="S284" s="123" t="s">
        <v>464</v>
      </c>
      <c r="T284" s="123">
        <v>2016</v>
      </c>
      <c r="U284" s="47" t="s">
        <v>475</v>
      </c>
      <c r="V284" s="5">
        <v>5</v>
      </c>
      <c r="Y284" s="12"/>
      <c r="Z284" s="16"/>
    </row>
    <row r="285" spans="1:26" x14ac:dyDescent="0.3">
      <c r="A285" s="99">
        <v>284</v>
      </c>
      <c r="B285" s="11" t="s">
        <v>269</v>
      </c>
      <c r="C285" s="11" t="s">
        <v>11</v>
      </c>
      <c r="D285" t="s">
        <v>556</v>
      </c>
      <c r="E285" s="259">
        <v>42698</v>
      </c>
      <c r="F285" s="63">
        <v>0.16023148148148147</v>
      </c>
      <c r="G285" s="59">
        <v>0.375</v>
      </c>
      <c r="H285" s="13">
        <v>6</v>
      </c>
      <c r="I285" s="13">
        <v>4180</v>
      </c>
      <c r="J285" s="1" t="s">
        <v>11</v>
      </c>
      <c r="K285" s="9"/>
      <c r="L285" s="123">
        <v>105</v>
      </c>
      <c r="M285" s="123"/>
      <c r="N285" s="123"/>
      <c r="O285" s="123"/>
      <c r="P285" s="15"/>
      <c r="Q285" s="37"/>
      <c r="R285" s="123">
        <v>24</v>
      </c>
      <c r="S285" s="123" t="s">
        <v>464</v>
      </c>
      <c r="T285" s="123">
        <v>2016</v>
      </c>
      <c r="U285" s="47" t="s">
        <v>476</v>
      </c>
      <c r="V285" s="5"/>
      <c r="Y285" s="12"/>
      <c r="Z285" s="16"/>
    </row>
    <row r="286" spans="1:26" x14ac:dyDescent="0.3">
      <c r="A286" s="99">
        <v>285</v>
      </c>
      <c r="B286" s="11" t="s">
        <v>270</v>
      </c>
      <c r="C286" s="11" t="s">
        <v>146</v>
      </c>
      <c r="D286" t="s">
        <v>606</v>
      </c>
      <c r="E286" s="260">
        <v>42700</v>
      </c>
      <c r="F286" s="59">
        <v>0.16965277777777776</v>
      </c>
      <c r="G286" s="59">
        <v>0.375</v>
      </c>
      <c r="H286" s="13">
        <v>6</v>
      </c>
      <c r="I286" s="13">
        <v>4200</v>
      </c>
      <c r="J286" s="1" t="s">
        <v>146</v>
      </c>
      <c r="K286" s="9"/>
      <c r="L286" s="123"/>
      <c r="M286" s="123"/>
      <c r="N286" s="123"/>
      <c r="O286" s="123"/>
      <c r="P286" s="15"/>
      <c r="Q286" s="37"/>
      <c r="R286" s="123">
        <v>26</v>
      </c>
      <c r="S286" s="123" t="s">
        <v>464</v>
      </c>
      <c r="T286" s="123">
        <v>2016</v>
      </c>
      <c r="U286" s="47" t="s">
        <v>474</v>
      </c>
      <c r="V286" s="5"/>
      <c r="Y286" s="12"/>
      <c r="Z286" s="16"/>
    </row>
    <row r="287" spans="1:26" x14ac:dyDescent="0.3">
      <c r="A287" s="99">
        <v>286</v>
      </c>
      <c r="B287" s="11" t="s">
        <v>364</v>
      </c>
      <c r="C287" s="11" t="s">
        <v>26</v>
      </c>
      <c r="D287" t="s">
        <v>593</v>
      </c>
      <c r="E287" s="260">
        <v>42701</v>
      </c>
      <c r="F287" s="62">
        <v>0.14292824074074073</v>
      </c>
      <c r="G287" s="59">
        <v>0.41666666666666669</v>
      </c>
      <c r="H287" s="1">
        <v>8</v>
      </c>
      <c r="I287" s="1">
        <v>4400</v>
      </c>
      <c r="J287" s="1" t="s">
        <v>26</v>
      </c>
      <c r="K287" s="9"/>
      <c r="L287" s="123"/>
      <c r="M287" s="123">
        <v>19</v>
      </c>
      <c r="N287" s="123"/>
      <c r="O287" s="123"/>
      <c r="P287" s="15"/>
      <c r="Q287" s="37"/>
      <c r="R287" s="123">
        <v>27</v>
      </c>
      <c r="S287" s="123" t="s">
        <v>464</v>
      </c>
      <c r="T287" s="123">
        <v>2016</v>
      </c>
      <c r="U287" s="47" t="s">
        <v>475</v>
      </c>
      <c r="V287" s="5">
        <v>3</v>
      </c>
      <c r="X287" s="5">
        <v>15</v>
      </c>
      <c r="Y287" s="12"/>
      <c r="Z287" s="16"/>
    </row>
    <row r="288" spans="1:26" x14ac:dyDescent="0.3">
      <c r="A288" s="99">
        <v>287</v>
      </c>
      <c r="B288" s="11" t="s">
        <v>271</v>
      </c>
      <c r="C288" s="11" t="s">
        <v>27</v>
      </c>
      <c r="D288" t="s">
        <v>574</v>
      </c>
      <c r="E288" s="260">
        <v>42707</v>
      </c>
      <c r="F288" s="63">
        <v>0.16559027777777777</v>
      </c>
      <c r="G288" s="59">
        <v>0.41666666666666669</v>
      </c>
      <c r="H288" s="1">
        <v>8</v>
      </c>
      <c r="I288" s="1">
        <v>2770</v>
      </c>
      <c r="J288" s="1" t="s">
        <v>751</v>
      </c>
      <c r="K288" s="9"/>
      <c r="L288" s="123">
        <v>106</v>
      </c>
      <c r="M288" s="123"/>
      <c r="N288" s="123"/>
      <c r="O288" s="123"/>
      <c r="P288" s="15"/>
      <c r="Q288" s="37"/>
      <c r="R288" s="123">
        <v>3</v>
      </c>
      <c r="S288" s="123" t="s">
        <v>465</v>
      </c>
      <c r="T288" s="123">
        <v>2016</v>
      </c>
      <c r="U288" s="47" t="s">
        <v>474</v>
      </c>
      <c r="V288" s="5"/>
      <c r="Y288" s="12"/>
      <c r="Z288" s="16"/>
    </row>
    <row r="289" spans="1:26" x14ac:dyDescent="0.3">
      <c r="A289" s="99">
        <v>288</v>
      </c>
      <c r="B289" s="11" t="s">
        <v>272</v>
      </c>
      <c r="C289" s="11" t="s">
        <v>40</v>
      </c>
      <c r="D289" t="s">
        <v>561</v>
      </c>
      <c r="E289" s="260">
        <v>42708</v>
      </c>
      <c r="F289" s="63">
        <v>0.16400462962962961</v>
      </c>
      <c r="G289" s="59">
        <v>0.375</v>
      </c>
      <c r="H289" s="1">
        <v>7</v>
      </c>
      <c r="I289" s="1">
        <v>2650</v>
      </c>
      <c r="J289" s="1" t="s">
        <v>40</v>
      </c>
      <c r="K289" s="9"/>
      <c r="L289" s="123">
        <v>107</v>
      </c>
      <c r="M289" s="123"/>
      <c r="N289" s="123"/>
      <c r="O289" s="123"/>
      <c r="P289" s="15"/>
      <c r="Q289" s="37"/>
      <c r="R289" s="123">
        <v>4</v>
      </c>
      <c r="S289" s="123" t="s">
        <v>465</v>
      </c>
      <c r="T289" s="123">
        <v>2016</v>
      </c>
      <c r="U289" s="47" t="s">
        <v>475</v>
      </c>
      <c r="V289" s="5">
        <v>2</v>
      </c>
      <c r="Y289" s="12"/>
      <c r="Z289" s="16"/>
    </row>
    <row r="290" spans="1:26" x14ac:dyDescent="0.3">
      <c r="A290" s="99">
        <v>289</v>
      </c>
      <c r="B290" s="11" t="s">
        <v>273</v>
      </c>
      <c r="C290" t="s">
        <v>1617</v>
      </c>
      <c r="D290" t="s">
        <v>586</v>
      </c>
      <c r="E290" s="259">
        <v>42712</v>
      </c>
      <c r="F290" s="63">
        <v>0.15763888888888888</v>
      </c>
      <c r="G290" s="59">
        <v>0.375</v>
      </c>
      <c r="H290" s="1">
        <v>6</v>
      </c>
      <c r="I290" s="1">
        <v>4200</v>
      </c>
      <c r="J290" s="1" t="s">
        <v>146</v>
      </c>
      <c r="K290" s="9"/>
      <c r="L290" s="123">
        <v>108</v>
      </c>
      <c r="M290" s="123"/>
      <c r="N290" s="123"/>
      <c r="O290" s="123"/>
      <c r="P290" s="15"/>
      <c r="Q290" s="37"/>
      <c r="R290" s="123">
        <v>8</v>
      </c>
      <c r="S290" s="123" t="s">
        <v>465</v>
      </c>
      <c r="T290" s="123">
        <v>2016</v>
      </c>
      <c r="U290" s="47" t="s">
        <v>476</v>
      </c>
      <c r="V290" s="5"/>
      <c r="Y290" s="12"/>
      <c r="Z290" s="16"/>
    </row>
    <row r="291" spans="1:26" x14ac:dyDescent="0.3">
      <c r="A291" s="99">
        <v>290</v>
      </c>
      <c r="B291" s="11" t="s">
        <v>65</v>
      </c>
      <c r="C291" s="11" t="s">
        <v>66</v>
      </c>
      <c r="D291" t="s">
        <v>583</v>
      </c>
      <c r="E291" s="259">
        <v>42715</v>
      </c>
      <c r="F291" s="63">
        <v>0.15908564814814816</v>
      </c>
      <c r="G291" s="59">
        <v>0.375</v>
      </c>
      <c r="H291" s="13">
        <v>6</v>
      </c>
      <c r="I291" s="13">
        <v>4270</v>
      </c>
      <c r="J291" s="1" t="s">
        <v>26</v>
      </c>
      <c r="K291" s="9"/>
      <c r="L291" s="123">
        <v>109</v>
      </c>
      <c r="M291" s="123"/>
      <c r="N291" s="123"/>
      <c r="O291" s="123"/>
      <c r="P291" s="15"/>
      <c r="Q291" s="37"/>
      <c r="R291" s="123">
        <v>11</v>
      </c>
      <c r="S291" s="123" t="s">
        <v>465</v>
      </c>
      <c r="T291" s="123">
        <v>2016</v>
      </c>
      <c r="U291" s="47" t="s">
        <v>475</v>
      </c>
      <c r="V291" s="5">
        <v>2</v>
      </c>
      <c r="Y291" s="12"/>
      <c r="Z291" s="16"/>
    </row>
    <row r="292" spans="1:26" x14ac:dyDescent="0.3">
      <c r="A292" s="99">
        <v>291</v>
      </c>
      <c r="B292" s="11" t="s">
        <v>274</v>
      </c>
      <c r="C292" s="11" t="s">
        <v>40</v>
      </c>
      <c r="D292" t="s">
        <v>561</v>
      </c>
      <c r="E292" s="259">
        <v>42718</v>
      </c>
      <c r="F292" s="63">
        <v>0.15703703703703703</v>
      </c>
      <c r="G292" s="59">
        <v>0.35416666666666669</v>
      </c>
      <c r="H292" s="1">
        <v>7</v>
      </c>
      <c r="I292" s="1">
        <v>2650</v>
      </c>
      <c r="J292" s="1" t="s">
        <v>40</v>
      </c>
      <c r="K292" s="9"/>
      <c r="L292" s="123">
        <v>110</v>
      </c>
      <c r="M292" s="123"/>
      <c r="N292" s="123"/>
      <c r="O292" s="123"/>
      <c r="P292" s="15"/>
      <c r="Q292" s="37"/>
      <c r="R292" s="123">
        <v>14</v>
      </c>
      <c r="S292" s="123" t="s">
        <v>465</v>
      </c>
      <c r="T292" s="123">
        <v>2016</v>
      </c>
      <c r="U292" s="47" t="s">
        <v>478</v>
      </c>
      <c r="V292" s="5"/>
      <c r="Y292" s="12"/>
      <c r="Z292" s="16"/>
    </row>
    <row r="293" spans="1:26" x14ac:dyDescent="0.3">
      <c r="A293" s="99">
        <v>292</v>
      </c>
      <c r="B293" s="11" t="s">
        <v>275</v>
      </c>
      <c r="C293" s="11" t="s">
        <v>17</v>
      </c>
      <c r="D293" t="s">
        <v>557</v>
      </c>
      <c r="E293" s="260">
        <v>42721</v>
      </c>
      <c r="F293" s="59">
        <v>0.17548611111111112</v>
      </c>
      <c r="G293" s="59">
        <v>0.35416666666666669</v>
      </c>
      <c r="H293" s="1">
        <v>6</v>
      </c>
      <c r="I293" s="1">
        <v>4700</v>
      </c>
      <c r="J293" s="1" t="s">
        <v>17</v>
      </c>
      <c r="K293" s="9"/>
      <c r="L293" s="123"/>
      <c r="M293" s="123"/>
      <c r="N293" s="123"/>
      <c r="O293" s="123"/>
      <c r="P293" s="15"/>
      <c r="Q293" s="37"/>
      <c r="R293" s="123">
        <v>17</v>
      </c>
      <c r="S293" s="123" t="s">
        <v>465</v>
      </c>
      <c r="T293" s="123">
        <v>2016</v>
      </c>
      <c r="U293" s="47" t="s">
        <v>474</v>
      </c>
      <c r="V293" s="5"/>
      <c r="Y293" s="12"/>
      <c r="Z293" s="16"/>
    </row>
    <row r="294" spans="1:26" x14ac:dyDescent="0.3">
      <c r="A294" s="99">
        <v>293</v>
      </c>
      <c r="B294" s="11" t="s">
        <v>276</v>
      </c>
      <c r="C294" s="11" t="s">
        <v>13</v>
      </c>
      <c r="D294" t="s">
        <v>558</v>
      </c>
      <c r="E294" s="260">
        <v>42722</v>
      </c>
      <c r="F294" s="62">
        <v>0.14351851851851852</v>
      </c>
      <c r="G294" s="59">
        <v>0.375</v>
      </c>
      <c r="H294" s="1">
        <v>8</v>
      </c>
      <c r="I294" s="1">
        <v>4760</v>
      </c>
      <c r="J294" s="1" t="s">
        <v>13</v>
      </c>
      <c r="K294" s="9"/>
      <c r="L294" s="123"/>
      <c r="M294" s="123">
        <v>20</v>
      </c>
      <c r="N294" s="123"/>
      <c r="O294" s="123"/>
      <c r="P294" s="15" t="s">
        <v>278</v>
      </c>
      <c r="Q294" s="37"/>
      <c r="R294" s="123">
        <v>18</v>
      </c>
      <c r="S294" s="123" t="s">
        <v>465</v>
      </c>
      <c r="T294" s="123">
        <v>2016</v>
      </c>
      <c r="U294" s="47" t="s">
        <v>475</v>
      </c>
      <c r="V294" s="5">
        <v>3</v>
      </c>
      <c r="Y294" s="12"/>
      <c r="Z294" s="16"/>
    </row>
    <row r="295" spans="1:26" x14ac:dyDescent="0.3">
      <c r="A295" s="99">
        <v>294</v>
      </c>
      <c r="B295" s="11" t="s">
        <v>277</v>
      </c>
      <c r="C295" s="11" t="s">
        <v>40</v>
      </c>
      <c r="D295" t="s">
        <v>561</v>
      </c>
      <c r="E295" s="260">
        <v>42724</v>
      </c>
      <c r="F295" s="59">
        <v>0.18285879629629631</v>
      </c>
      <c r="G295" s="59">
        <v>0.66666666666666663</v>
      </c>
      <c r="H295" s="1">
        <v>7</v>
      </c>
      <c r="I295" s="1">
        <v>2650</v>
      </c>
      <c r="J295" s="1" t="s">
        <v>40</v>
      </c>
      <c r="K295" s="9"/>
      <c r="L295" s="123"/>
      <c r="M295" s="123"/>
      <c r="N295" s="123"/>
      <c r="O295" s="123"/>
      <c r="P295" s="15"/>
      <c r="Q295" s="37"/>
      <c r="R295" s="123">
        <v>20</v>
      </c>
      <c r="S295" s="123" t="s">
        <v>465</v>
      </c>
      <c r="T295" s="123">
        <v>2016</v>
      </c>
      <c r="U295" s="47" t="s">
        <v>479</v>
      </c>
      <c r="V295" s="5"/>
      <c r="Y295" s="12"/>
      <c r="Z295" s="16"/>
    </row>
    <row r="296" spans="1:26" x14ac:dyDescent="0.3">
      <c r="A296" s="99">
        <v>295</v>
      </c>
      <c r="B296" s="11" t="s">
        <v>279</v>
      </c>
      <c r="C296" s="11" t="s">
        <v>11</v>
      </c>
      <c r="D296" t="s">
        <v>556</v>
      </c>
      <c r="E296" s="260">
        <v>42725</v>
      </c>
      <c r="F296" s="59">
        <v>0.17832175925925928</v>
      </c>
      <c r="G296" s="59">
        <v>0.41666666666666669</v>
      </c>
      <c r="H296" s="1">
        <v>6</v>
      </c>
      <c r="I296" s="1">
        <v>4180</v>
      </c>
      <c r="J296" s="1" t="s">
        <v>11</v>
      </c>
      <c r="K296" s="9"/>
      <c r="L296" s="123"/>
      <c r="M296" s="123"/>
      <c r="N296" s="123"/>
      <c r="O296" s="123"/>
      <c r="P296" s="15"/>
      <c r="Q296" s="37"/>
      <c r="R296" s="123">
        <v>21</v>
      </c>
      <c r="S296" s="123" t="s">
        <v>465</v>
      </c>
      <c r="T296" s="123">
        <v>2016</v>
      </c>
      <c r="U296" s="47" t="s">
        <v>478</v>
      </c>
      <c r="V296" s="5"/>
      <c r="Y296" s="12"/>
      <c r="Z296" s="16"/>
    </row>
    <row r="297" spans="1:26" x14ac:dyDescent="0.3">
      <c r="A297" s="99">
        <v>296</v>
      </c>
      <c r="B297" s="11" t="s">
        <v>280</v>
      </c>
      <c r="C297" s="11" t="s">
        <v>39</v>
      </c>
      <c r="D297" t="s">
        <v>560</v>
      </c>
      <c r="E297" s="259">
        <v>42727</v>
      </c>
      <c r="F297" s="59">
        <v>0.17385416666666667</v>
      </c>
      <c r="G297" s="59">
        <v>0.375</v>
      </c>
      <c r="H297" s="13">
        <v>6</v>
      </c>
      <c r="I297" s="13">
        <v>4100</v>
      </c>
      <c r="J297" s="1" t="s">
        <v>39</v>
      </c>
      <c r="K297" s="9"/>
      <c r="L297" s="123"/>
      <c r="M297" s="123"/>
      <c r="N297" s="123"/>
      <c r="O297" s="123"/>
      <c r="P297" s="15"/>
      <c r="Q297" s="37"/>
      <c r="R297" s="123">
        <v>23</v>
      </c>
      <c r="S297" s="123" t="s">
        <v>465</v>
      </c>
      <c r="T297" s="123">
        <v>2016</v>
      </c>
      <c r="U297" s="47" t="s">
        <v>477</v>
      </c>
      <c r="V297" s="5">
        <v>3</v>
      </c>
      <c r="Y297" s="12"/>
      <c r="Z297" s="16"/>
    </row>
    <row r="298" spans="1:26" x14ac:dyDescent="0.3">
      <c r="A298" s="99">
        <v>297</v>
      </c>
      <c r="B298" s="11" t="s">
        <v>281</v>
      </c>
      <c r="C298" s="11" t="s">
        <v>39</v>
      </c>
      <c r="D298" t="s">
        <v>560</v>
      </c>
      <c r="E298" s="268">
        <v>42733</v>
      </c>
      <c r="F298" s="59">
        <v>0.17893518518518517</v>
      </c>
      <c r="G298" s="59">
        <v>0.35416666666666669</v>
      </c>
      <c r="H298" s="1">
        <v>6</v>
      </c>
      <c r="I298" s="1">
        <v>4100</v>
      </c>
      <c r="J298" s="1" t="s">
        <v>39</v>
      </c>
      <c r="K298" s="9"/>
      <c r="L298" s="123"/>
      <c r="M298" s="123"/>
      <c r="N298" s="123"/>
      <c r="O298" s="123"/>
      <c r="P298" s="15"/>
      <c r="Q298" s="37"/>
      <c r="R298" s="123">
        <v>29</v>
      </c>
      <c r="S298" s="123" t="s">
        <v>465</v>
      </c>
      <c r="T298" s="123">
        <v>2016</v>
      </c>
      <c r="U298" s="47" t="s">
        <v>476</v>
      </c>
      <c r="V298" s="5"/>
      <c r="Y298" s="12"/>
      <c r="Z298" s="16"/>
    </row>
    <row r="299" spans="1:26" x14ac:dyDescent="0.3">
      <c r="A299" s="99">
        <v>298</v>
      </c>
      <c r="B299" s="11" t="s">
        <v>282</v>
      </c>
      <c r="C299" s="11" t="s">
        <v>39</v>
      </c>
      <c r="D299" t="s">
        <v>560</v>
      </c>
      <c r="E299" s="268">
        <v>42733</v>
      </c>
      <c r="F299" s="59">
        <v>0.18560185185185185</v>
      </c>
      <c r="G299" s="59">
        <v>0.58333333333333337</v>
      </c>
      <c r="H299" s="1">
        <v>6</v>
      </c>
      <c r="I299" s="1">
        <v>4100</v>
      </c>
      <c r="J299" s="1" t="s">
        <v>39</v>
      </c>
      <c r="K299" s="9"/>
      <c r="L299" s="123"/>
      <c r="M299" s="123"/>
      <c r="N299" s="123"/>
      <c r="O299" s="123"/>
      <c r="P299" s="15"/>
      <c r="Q299" s="37"/>
      <c r="R299" s="123">
        <v>29</v>
      </c>
      <c r="S299" s="123" t="s">
        <v>465</v>
      </c>
      <c r="T299" s="123">
        <v>2016</v>
      </c>
      <c r="U299" s="47" t="s">
        <v>476</v>
      </c>
      <c r="V299" s="5"/>
      <c r="Y299" s="12"/>
      <c r="Z299" s="16"/>
    </row>
    <row r="300" spans="1:26" x14ac:dyDescent="0.3">
      <c r="A300" s="99">
        <v>299</v>
      </c>
      <c r="B300" t="s">
        <v>1548</v>
      </c>
      <c r="C300" s="11" t="s">
        <v>39</v>
      </c>
      <c r="D300" t="s">
        <v>560</v>
      </c>
      <c r="E300" s="268">
        <v>42734</v>
      </c>
      <c r="F300" s="59">
        <v>0.18335648148148151</v>
      </c>
      <c r="G300" s="59">
        <v>0.35416666666666669</v>
      </c>
      <c r="H300" s="13">
        <v>6</v>
      </c>
      <c r="I300" s="13">
        <v>4100</v>
      </c>
      <c r="J300" s="1" t="s">
        <v>39</v>
      </c>
      <c r="K300" s="9"/>
      <c r="L300" s="123"/>
      <c r="M300" s="123"/>
      <c r="N300" s="123"/>
      <c r="O300" s="123"/>
      <c r="P300" s="15"/>
      <c r="Q300" s="37"/>
      <c r="R300" s="123">
        <v>30</v>
      </c>
      <c r="S300" s="123" t="s">
        <v>465</v>
      </c>
      <c r="T300" s="123">
        <v>2016</v>
      </c>
      <c r="U300" s="47" t="s">
        <v>477</v>
      </c>
      <c r="V300" s="5"/>
      <c r="Y300" s="12"/>
      <c r="Z300" s="16"/>
    </row>
    <row r="301" spans="1:26" x14ac:dyDescent="0.3">
      <c r="A301" s="99">
        <v>300</v>
      </c>
      <c r="B301" t="s">
        <v>1547</v>
      </c>
      <c r="C301" s="11" t="s">
        <v>39</v>
      </c>
      <c r="D301" t="s">
        <v>560</v>
      </c>
      <c r="E301" s="268">
        <v>42734</v>
      </c>
      <c r="F301" s="59">
        <v>0.19761574074074073</v>
      </c>
      <c r="G301" s="59">
        <v>0.58333333333333337</v>
      </c>
      <c r="H301" s="1">
        <v>6</v>
      </c>
      <c r="I301" s="1">
        <v>4100</v>
      </c>
      <c r="J301" s="1" t="s">
        <v>39</v>
      </c>
      <c r="K301" s="9"/>
      <c r="L301" s="123"/>
      <c r="M301" s="123"/>
      <c r="N301" s="123"/>
      <c r="O301" s="123"/>
      <c r="P301" s="15"/>
      <c r="Q301" s="43"/>
      <c r="R301" s="123">
        <v>30</v>
      </c>
      <c r="S301" s="123" t="s">
        <v>465</v>
      </c>
      <c r="T301" s="123">
        <v>2016</v>
      </c>
      <c r="U301" s="47" t="s">
        <v>477</v>
      </c>
      <c r="V301" s="5">
        <v>4</v>
      </c>
      <c r="X301" s="5">
        <v>14</v>
      </c>
      <c r="Y301" s="12"/>
      <c r="Z301" s="16"/>
    </row>
    <row r="302" spans="1:26" x14ac:dyDescent="0.3">
      <c r="A302" s="13">
        <v>301</v>
      </c>
      <c r="B302" s="11" t="s">
        <v>296</v>
      </c>
      <c r="C302" s="11" t="s">
        <v>11</v>
      </c>
      <c r="D302" t="s">
        <v>556</v>
      </c>
      <c r="E302" s="259">
        <v>42740</v>
      </c>
      <c r="F302" s="63">
        <v>0.15032407407407408</v>
      </c>
      <c r="G302" s="59">
        <v>0.375</v>
      </c>
      <c r="H302" s="1">
        <v>6</v>
      </c>
      <c r="I302" s="1">
        <v>4180</v>
      </c>
      <c r="J302" s="1" t="s">
        <v>11</v>
      </c>
      <c r="K302" s="9"/>
      <c r="L302" s="123">
        <v>111</v>
      </c>
      <c r="M302" s="123"/>
      <c r="N302" s="123"/>
      <c r="O302" s="123"/>
      <c r="P302" s="15"/>
      <c r="Q302" s="37"/>
      <c r="R302" s="123">
        <v>5</v>
      </c>
      <c r="S302" s="123" t="s">
        <v>466</v>
      </c>
      <c r="T302" s="123">
        <v>2017</v>
      </c>
      <c r="U302" s="47" t="s">
        <v>476</v>
      </c>
      <c r="V302" s="5">
        <v>1</v>
      </c>
      <c r="Y302" s="12"/>
      <c r="Z302" s="16"/>
    </row>
    <row r="303" spans="1:26" x14ac:dyDescent="0.3">
      <c r="A303" s="13">
        <v>302</v>
      </c>
      <c r="B303" t="s">
        <v>971</v>
      </c>
      <c r="C303" s="11" t="s">
        <v>297</v>
      </c>
      <c r="D303" t="s">
        <v>582</v>
      </c>
      <c r="E303" s="260">
        <v>42749</v>
      </c>
      <c r="F303" s="63">
        <v>0.16315972222222222</v>
      </c>
      <c r="G303" s="59">
        <v>0.375</v>
      </c>
      <c r="H303" s="1">
        <v>6</v>
      </c>
      <c r="I303" s="1">
        <v>3460</v>
      </c>
      <c r="J303" s="1" t="s">
        <v>750</v>
      </c>
      <c r="K303" s="9"/>
      <c r="L303" s="123">
        <v>112</v>
      </c>
      <c r="M303" s="123"/>
      <c r="N303" s="123"/>
      <c r="O303" s="123"/>
      <c r="P303" s="15"/>
      <c r="Q303" s="37"/>
      <c r="R303" s="123">
        <v>14</v>
      </c>
      <c r="S303" s="123" t="s">
        <v>466</v>
      </c>
      <c r="T303" s="123">
        <v>2017</v>
      </c>
      <c r="U303" s="47" t="s">
        <v>474</v>
      </c>
      <c r="V303" s="5"/>
      <c r="Y303" s="12"/>
      <c r="Z303" s="16"/>
    </row>
    <row r="304" spans="1:26" x14ac:dyDescent="0.3">
      <c r="A304" s="13">
        <v>303</v>
      </c>
      <c r="B304" s="11" t="s">
        <v>298</v>
      </c>
      <c r="C304" s="11" t="s">
        <v>17</v>
      </c>
      <c r="D304" t="s">
        <v>564</v>
      </c>
      <c r="E304" s="260">
        <v>42750</v>
      </c>
      <c r="F304" s="59">
        <v>0.18175925925925926</v>
      </c>
      <c r="G304" s="59">
        <v>0.375</v>
      </c>
      <c r="H304" s="1">
        <v>4</v>
      </c>
      <c r="I304" s="1">
        <v>4700</v>
      </c>
      <c r="J304" s="1" t="s">
        <v>17</v>
      </c>
      <c r="K304" s="9"/>
      <c r="L304" s="123"/>
      <c r="M304" s="123"/>
      <c r="N304" s="123"/>
      <c r="O304" s="123"/>
      <c r="P304" s="15"/>
      <c r="Q304" s="37"/>
      <c r="R304" s="123">
        <v>15</v>
      </c>
      <c r="S304" s="123" t="s">
        <v>466</v>
      </c>
      <c r="T304" s="123">
        <v>2017</v>
      </c>
      <c r="U304" s="47" t="s">
        <v>475</v>
      </c>
      <c r="V304" s="5">
        <v>2</v>
      </c>
      <c r="Y304" s="12"/>
      <c r="Z304" s="16"/>
    </row>
    <row r="305" spans="1:26" x14ac:dyDescent="0.3">
      <c r="A305" s="13">
        <v>304</v>
      </c>
      <c r="B305" s="11" t="s">
        <v>299</v>
      </c>
      <c r="C305" s="11" t="s">
        <v>11</v>
      </c>
      <c r="D305" t="s">
        <v>556</v>
      </c>
      <c r="E305" s="259">
        <v>42754</v>
      </c>
      <c r="F305" s="62">
        <v>0.14280092592592594</v>
      </c>
      <c r="G305" s="59">
        <v>0.375</v>
      </c>
      <c r="H305" s="1">
        <v>6</v>
      </c>
      <c r="I305" s="1">
        <v>4180</v>
      </c>
      <c r="J305" s="1" t="s">
        <v>11</v>
      </c>
      <c r="K305" s="9"/>
      <c r="L305" s="123"/>
      <c r="M305" s="123">
        <v>21</v>
      </c>
      <c r="N305" s="123"/>
      <c r="O305" s="123"/>
      <c r="P305" s="15"/>
      <c r="Q305" s="37"/>
      <c r="R305" s="123">
        <v>19</v>
      </c>
      <c r="S305" s="123" t="s">
        <v>466</v>
      </c>
      <c r="T305" s="123">
        <v>2017</v>
      </c>
      <c r="U305" s="47" t="s">
        <v>476</v>
      </c>
      <c r="V305" s="5"/>
      <c r="Y305" s="12"/>
      <c r="Z305" s="16"/>
    </row>
    <row r="306" spans="1:26" x14ac:dyDescent="0.3">
      <c r="A306" s="13">
        <v>305</v>
      </c>
      <c r="B306" s="11" t="s">
        <v>300</v>
      </c>
      <c r="C306" s="11" t="s">
        <v>301</v>
      </c>
      <c r="D306" t="s">
        <v>570</v>
      </c>
      <c r="E306" s="259">
        <v>42756</v>
      </c>
      <c r="F306" s="62">
        <v>0.14495370370370372</v>
      </c>
      <c r="G306" s="59">
        <v>0.375</v>
      </c>
      <c r="H306" s="13">
        <v>6</v>
      </c>
      <c r="I306" s="13">
        <v>4281</v>
      </c>
      <c r="J306" s="1" t="s">
        <v>26</v>
      </c>
      <c r="K306" s="9"/>
      <c r="L306" s="123"/>
      <c r="M306" s="123">
        <v>22</v>
      </c>
      <c r="N306" s="123"/>
      <c r="O306" s="123"/>
      <c r="P306" s="15"/>
      <c r="Q306" s="37"/>
      <c r="R306" s="123">
        <v>21</v>
      </c>
      <c r="S306" s="123" t="s">
        <v>466</v>
      </c>
      <c r="T306" s="123">
        <v>2017</v>
      </c>
      <c r="U306" s="47" t="s">
        <v>474</v>
      </c>
      <c r="V306" s="5">
        <v>2</v>
      </c>
      <c r="Y306" s="12"/>
      <c r="Z306" s="16"/>
    </row>
    <row r="307" spans="1:26" x14ac:dyDescent="0.3">
      <c r="A307" s="13">
        <v>306</v>
      </c>
      <c r="B307" s="11" t="s">
        <v>298</v>
      </c>
      <c r="C307" s="11" t="s">
        <v>17</v>
      </c>
      <c r="D307" t="s">
        <v>564</v>
      </c>
      <c r="E307" s="259">
        <v>42761</v>
      </c>
      <c r="F307" s="63">
        <v>0.16071759259259258</v>
      </c>
      <c r="G307" s="59">
        <v>0.375</v>
      </c>
      <c r="H307" s="1">
        <v>4</v>
      </c>
      <c r="I307" s="1">
        <v>4700</v>
      </c>
      <c r="J307" s="1" t="s">
        <v>17</v>
      </c>
      <c r="K307" s="9"/>
      <c r="L307" s="123">
        <v>113</v>
      </c>
      <c r="M307" s="123"/>
      <c r="N307" s="123"/>
      <c r="O307" s="123"/>
      <c r="P307" s="15"/>
      <c r="Q307" s="37"/>
      <c r="R307" s="123">
        <v>26</v>
      </c>
      <c r="S307" s="123" t="s">
        <v>466</v>
      </c>
      <c r="T307" s="123">
        <v>2017</v>
      </c>
      <c r="U307" s="47" t="s">
        <v>476</v>
      </c>
      <c r="V307" s="5"/>
      <c r="Y307" s="12"/>
      <c r="Z307" s="16"/>
    </row>
    <row r="308" spans="1:26" x14ac:dyDescent="0.3">
      <c r="A308" s="13">
        <v>307</v>
      </c>
      <c r="B308" s="11" t="s">
        <v>302</v>
      </c>
      <c r="C308" s="11" t="s">
        <v>17</v>
      </c>
      <c r="D308" t="s">
        <v>565</v>
      </c>
      <c r="E308" s="260">
        <v>42763</v>
      </c>
      <c r="F308" s="63">
        <v>0.15026620370370369</v>
      </c>
      <c r="G308" s="59">
        <v>0.375</v>
      </c>
      <c r="H308" s="13">
        <v>7</v>
      </c>
      <c r="I308" s="13">
        <v>4700</v>
      </c>
      <c r="J308" s="1" t="s">
        <v>17</v>
      </c>
      <c r="K308" s="9"/>
      <c r="L308" s="123">
        <v>114</v>
      </c>
      <c r="M308" s="123"/>
      <c r="N308" s="123"/>
      <c r="O308" s="123"/>
      <c r="P308" s="15" t="s">
        <v>12</v>
      </c>
      <c r="Q308" s="37"/>
      <c r="R308" s="123">
        <v>28</v>
      </c>
      <c r="S308" s="123" t="s">
        <v>466</v>
      </c>
      <c r="T308" s="123">
        <v>2017</v>
      </c>
      <c r="U308" s="47" t="s">
        <v>474</v>
      </c>
      <c r="V308" s="5"/>
      <c r="Y308" s="12"/>
      <c r="Z308" s="16"/>
    </row>
    <row r="309" spans="1:26" x14ac:dyDescent="0.3">
      <c r="A309" s="13">
        <v>308</v>
      </c>
      <c r="B309" s="11" t="s">
        <v>304</v>
      </c>
      <c r="C309" s="11" t="s">
        <v>303</v>
      </c>
      <c r="D309" t="s">
        <v>581</v>
      </c>
      <c r="E309" s="260">
        <v>42764</v>
      </c>
      <c r="F309" s="59">
        <v>0.1794212962962963</v>
      </c>
      <c r="G309" s="59">
        <v>0.375</v>
      </c>
      <c r="H309" s="1">
        <v>4</v>
      </c>
      <c r="I309" s="1">
        <v>3600</v>
      </c>
      <c r="J309" s="1" t="s">
        <v>303</v>
      </c>
      <c r="K309" s="9" t="s">
        <v>1100</v>
      </c>
      <c r="L309" s="123"/>
      <c r="M309" s="123"/>
      <c r="N309" s="123"/>
      <c r="O309" s="123"/>
      <c r="P309" s="15"/>
      <c r="Q309" s="37"/>
      <c r="R309" s="123">
        <v>29</v>
      </c>
      <c r="S309" s="123" t="s">
        <v>466</v>
      </c>
      <c r="T309" s="123">
        <v>2017</v>
      </c>
      <c r="U309" s="47" t="s">
        <v>475</v>
      </c>
      <c r="V309" s="5">
        <v>3</v>
      </c>
      <c r="X309" s="5">
        <v>8</v>
      </c>
      <c r="Y309" s="12"/>
      <c r="Z309" s="16"/>
    </row>
    <row r="310" spans="1:26" x14ac:dyDescent="0.3">
      <c r="A310" s="13">
        <v>309</v>
      </c>
      <c r="B310" s="11" t="s">
        <v>305</v>
      </c>
      <c r="C310" s="11" t="s">
        <v>11</v>
      </c>
      <c r="D310" t="s">
        <v>556</v>
      </c>
      <c r="E310" s="259">
        <v>42768</v>
      </c>
      <c r="F310" s="62">
        <v>0.14011574074074074</v>
      </c>
      <c r="G310" s="59">
        <v>0.375</v>
      </c>
      <c r="H310" s="1">
        <v>6</v>
      </c>
      <c r="I310" s="1">
        <v>4180</v>
      </c>
      <c r="J310" s="1" t="s">
        <v>11</v>
      </c>
      <c r="K310" s="9"/>
      <c r="L310" s="123"/>
      <c r="M310" s="123">
        <v>23</v>
      </c>
      <c r="N310" s="123"/>
      <c r="O310" s="123"/>
      <c r="P310" s="15"/>
      <c r="Q310" s="37"/>
      <c r="R310" s="123">
        <v>2</v>
      </c>
      <c r="S310" s="123" t="s">
        <v>467</v>
      </c>
      <c r="T310" s="123">
        <v>2017</v>
      </c>
      <c r="U310" s="47" t="s">
        <v>476</v>
      </c>
      <c r="V310" s="5"/>
      <c r="Y310" s="12"/>
      <c r="Z310" s="16"/>
    </row>
    <row r="311" spans="1:26" x14ac:dyDescent="0.3">
      <c r="A311" s="13">
        <v>310</v>
      </c>
      <c r="B311" t="s">
        <v>934</v>
      </c>
      <c r="C311" s="11" t="s">
        <v>39</v>
      </c>
      <c r="D311" t="s">
        <v>560</v>
      </c>
      <c r="E311" s="269">
        <v>42771</v>
      </c>
      <c r="F311" s="59">
        <v>0.19475694444444444</v>
      </c>
      <c r="G311" s="59">
        <v>0.25</v>
      </c>
      <c r="H311" s="13">
        <v>7</v>
      </c>
      <c r="I311" s="13">
        <v>4100</v>
      </c>
      <c r="J311" s="1" t="s">
        <v>39</v>
      </c>
      <c r="K311" s="9"/>
      <c r="L311" s="123"/>
      <c r="M311" s="123"/>
      <c r="N311" s="123"/>
      <c r="O311" s="123"/>
      <c r="P311" s="15"/>
      <c r="Q311" s="37"/>
      <c r="R311" s="123">
        <v>5</v>
      </c>
      <c r="S311" s="123" t="s">
        <v>467</v>
      </c>
      <c r="T311" s="123">
        <v>2017</v>
      </c>
      <c r="U311" s="47" t="s">
        <v>475</v>
      </c>
      <c r="V311" s="5"/>
      <c r="Y311" s="12"/>
      <c r="Z311" s="16"/>
    </row>
    <row r="312" spans="1:26" x14ac:dyDescent="0.3">
      <c r="A312" s="13">
        <v>311</v>
      </c>
      <c r="B312" s="11" t="s">
        <v>306</v>
      </c>
      <c r="C312" s="11" t="s">
        <v>39</v>
      </c>
      <c r="D312" t="s">
        <v>560</v>
      </c>
      <c r="E312" s="269">
        <v>42771</v>
      </c>
      <c r="F312" s="59">
        <v>0.19177083333333333</v>
      </c>
      <c r="G312" s="59">
        <v>0.5</v>
      </c>
      <c r="H312" s="13">
        <v>7</v>
      </c>
      <c r="I312" s="13">
        <v>4100</v>
      </c>
      <c r="J312" s="1" t="s">
        <v>39</v>
      </c>
      <c r="K312" s="9"/>
      <c r="L312" s="123"/>
      <c r="M312" s="123"/>
      <c r="N312" s="123"/>
      <c r="O312" s="123"/>
      <c r="P312" s="15"/>
      <c r="Q312" s="37"/>
      <c r="R312" s="123">
        <v>5</v>
      </c>
      <c r="S312" s="123" t="s">
        <v>467</v>
      </c>
      <c r="T312" s="123">
        <v>2017</v>
      </c>
      <c r="U312" s="47" t="s">
        <v>475</v>
      </c>
      <c r="V312" s="5"/>
      <c r="Y312" s="12"/>
      <c r="Z312" s="16"/>
    </row>
    <row r="313" spans="1:26" x14ac:dyDescent="0.3">
      <c r="A313" s="13">
        <v>312</v>
      </c>
      <c r="B313" s="11" t="s">
        <v>307</v>
      </c>
      <c r="C313" s="11" t="s">
        <v>39</v>
      </c>
      <c r="D313" t="s">
        <v>560</v>
      </c>
      <c r="E313" s="269">
        <v>42771</v>
      </c>
      <c r="F313" s="59">
        <v>0.18353009259259259</v>
      </c>
      <c r="G313" s="59">
        <v>0.75</v>
      </c>
      <c r="H313" s="13">
        <v>6</v>
      </c>
      <c r="I313" s="13">
        <v>4100</v>
      </c>
      <c r="J313" s="1" t="s">
        <v>39</v>
      </c>
      <c r="K313" s="9"/>
      <c r="L313" s="123"/>
      <c r="M313" s="123"/>
      <c r="N313" s="123"/>
      <c r="O313" s="123"/>
      <c r="P313" s="15"/>
      <c r="Q313" s="37"/>
      <c r="R313" s="123">
        <v>5</v>
      </c>
      <c r="S313" s="123" t="s">
        <v>467</v>
      </c>
      <c r="T313" s="123">
        <v>2017</v>
      </c>
      <c r="U313" s="47" t="s">
        <v>475</v>
      </c>
      <c r="V313" s="5">
        <v>4</v>
      </c>
      <c r="Y313" s="12"/>
      <c r="Z313" s="16"/>
    </row>
    <row r="314" spans="1:26" x14ac:dyDescent="0.3">
      <c r="A314" s="13">
        <v>313</v>
      </c>
      <c r="B314" s="11" t="s">
        <v>308</v>
      </c>
      <c r="C314" s="11" t="s">
        <v>17</v>
      </c>
      <c r="D314" t="s">
        <v>565</v>
      </c>
      <c r="E314" s="260">
        <v>42777</v>
      </c>
      <c r="F314" s="59">
        <v>0.18032407407407405</v>
      </c>
      <c r="G314" s="59">
        <v>0.375</v>
      </c>
      <c r="H314" s="13">
        <v>6</v>
      </c>
      <c r="I314" s="13">
        <v>4700</v>
      </c>
      <c r="J314" s="1" t="s">
        <v>17</v>
      </c>
      <c r="K314" s="9"/>
      <c r="L314" s="123"/>
      <c r="M314" s="123"/>
      <c r="N314" s="123"/>
      <c r="O314" s="123"/>
      <c r="P314" s="15"/>
      <c r="Q314" s="37"/>
      <c r="R314" s="123">
        <v>11</v>
      </c>
      <c r="S314" s="123" t="s">
        <v>467</v>
      </c>
      <c r="T314" s="123">
        <v>2017</v>
      </c>
      <c r="U314" s="47" t="s">
        <v>474</v>
      </c>
      <c r="V314" s="5"/>
      <c r="Y314" s="12"/>
      <c r="Z314" s="16"/>
    </row>
    <row r="315" spans="1:26" x14ac:dyDescent="0.3">
      <c r="A315" s="13">
        <v>314</v>
      </c>
      <c r="B315" s="11" t="s">
        <v>309</v>
      </c>
      <c r="C315" s="11" t="s">
        <v>13</v>
      </c>
      <c r="D315" t="s">
        <v>558</v>
      </c>
      <c r="E315" s="260">
        <v>42778</v>
      </c>
      <c r="F315" s="63">
        <v>0.15442129629629631</v>
      </c>
      <c r="G315" s="59">
        <v>0.375</v>
      </c>
      <c r="H315" s="13">
        <v>8</v>
      </c>
      <c r="I315" s="13">
        <v>4760</v>
      </c>
      <c r="J315" s="1" t="s">
        <v>13</v>
      </c>
      <c r="K315" s="9"/>
      <c r="L315" s="123">
        <v>115</v>
      </c>
      <c r="M315" s="123"/>
      <c r="N315" s="123"/>
      <c r="O315" s="123"/>
      <c r="P315" s="15"/>
      <c r="Q315" s="37"/>
      <c r="R315" s="123">
        <v>12</v>
      </c>
      <c r="S315" s="123" t="s">
        <v>467</v>
      </c>
      <c r="T315" s="123">
        <v>2017</v>
      </c>
      <c r="U315" s="47" t="s">
        <v>475</v>
      </c>
      <c r="V315" s="5">
        <v>2</v>
      </c>
      <c r="Y315" s="12"/>
      <c r="Z315" s="16"/>
    </row>
    <row r="316" spans="1:26" x14ac:dyDescent="0.3">
      <c r="A316" s="13">
        <v>315</v>
      </c>
      <c r="B316" s="11" t="s">
        <v>310</v>
      </c>
      <c r="C316" t="s">
        <v>569</v>
      </c>
      <c r="D316" t="s">
        <v>559</v>
      </c>
      <c r="E316" s="259">
        <v>42780</v>
      </c>
      <c r="F316" s="59">
        <v>0.18177083333333333</v>
      </c>
      <c r="G316" s="59">
        <v>0.35416666666666669</v>
      </c>
      <c r="H316" s="13">
        <v>6</v>
      </c>
      <c r="I316" s="13">
        <v>2605</v>
      </c>
      <c r="J316" s="1" t="s">
        <v>34</v>
      </c>
      <c r="K316" s="9"/>
      <c r="L316" s="123"/>
      <c r="M316" s="123"/>
      <c r="N316" s="123"/>
      <c r="O316" s="123"/>
      <c r="P316" s="15"/>
      <c r="Q316" s="37"/>
      <c r="R316" s="123">
        <v>14</v>
      </c>
      <c r="S316" s="123" t="s">
        <v>467</v>
      </c>
      <c r="T316" s="123">
        <v>2017</v>
      </c>
      <c r="U316" s="47" t="s">
        <v>479</v>
      </c>
      <c r="V316" s="5"/>
      <c r="Y316" s="12"/>
      <c r="Z316" s="16"/>
    </row>
    <row r="317" spans="1:26" x14ac:dyDescent="0.3">
      <c r="A317" s="13">
        <v>316</v>
      </c>
      <c r="B317" t="s">
        <v>827</v>
      </c>
      <c r="C317" s="11" t="s">
        <v>39</v>
      </c>
      <c r="D317" t="s">
        <v>566</v>
      </c>
      <c r="E317" s="263">
        <v>42784</v>
      </c>
      <c r="F317" s="63">
        <v>0.15953703703703703</v>
      </c>
      <c r="G317" s="59">
        <v>0.35416666666666669</v>
      </c>
      <c r="H317" s="13">
        <v>6</v>
      </c>
      <c r="I317" s="13">
        <v>4100</v>
      </c>
      <c r="J317" s="1" t="s">
        <v>39</v>
      </c>
      <c r="K317" s="9"/>
      <c r="L317" s="123">
        <v>116</v>
      </c>
      <c r="M317" s="123"/>
      <c r="N317" s="123"/>
      <c r="O317" s="123"/>
      <c r="P317" s="15"/>
      <c r="Q317" s="37"/>
      <c r="R317" s="123">
        <v>18</v>
      </c>
      <c r="S317" s="123" t="s">
        <v>467</v>
      </c>
      <c r="T317" s="123">
        <v>2017</v>
      </c>
      <c r="U317" s="47" t="s">
        <v>474</v>
      </c>
      <c r="V317" s="5"/>
      <c r="Y317" s="12"/>
      <c r="Z317" s="16"/>
    </row>
    <row r="318" spans="1:26" x14ac:dyDescent="0.3">
      <c r="A318" s="13">
        <v>317</v>
      </c>
      <c r="B318" t="s">
        <v>828</v>
      </c>
      <c r="C318" s="11" t="s">
        <v>39</v>
      </c>
      <c r="D318" t="s">
        <v>566</v>
      </c>
      <c r="E318" s="263">
        <v>42784</v>
      </c>
      <c r="F318" s="63">
        <v>0.15584490740740739</v>
      </c>
      <c r="G318" s="59">
        <v>0.58333333333333337</v>
      </c>
      <c r="H318" s="1">
        <v>6</v>
      </c>
      <c r="I318" s="1">
        <v>4100</v>
      </c>
      <c r="J318" s="1" t="s">
        <v>39</v>
      </c>
      <c r="K318" s="9"/>
      <c r="L318" s="123">
        <v>117</v>
      </c>
      <c r="M318" s="123"/>
      <c r="N318" s="123"/>
      <c r="O318" s="123"/>
      <c r="P318" s="15" t="s">
        <v>12</v>
      </c>
      <c r="Q318" s="37"/>
      <c r="R318" s="123">
        <v>18</v>
      </c>
      <c r="S318" s="123" t="s">
        <v>467</v>
      </c>
      <c r="T318" s="123">
        <v>2017</v>
      </c>
      <c r="U318" s="47" t="s">
        <v>474</v>
      </c>
      <c r="V318" s="5">
        <v>3</v>
      </c>
      <c r="Y318" s="12"/>
      <c r="Z318" s="16"/>
    </row>
    <row r="319" spans="1:26" x14ac:dyDescent="0.3">
      <c r="A319" s="13">
        <v>318</v>
      </c>
      <c r="B319" s="11" t="s">
        <v>313</v>
      </c>
      <c r="C319" s="11" t="s">
        <v>17</v>
      </c>
      <c r="D319" t="s">
        <v>565</v>
      </c>
      <c r="E319" s="259">
        <v>42788</v>
      </c>
      <c r="F319" s="63">
        <v>0.16643518518518519</v>
      </c>
      <c r="G319" s="59">
        <v>0.66666666666666663</v>
      </c>
      <c r="H319" s="13">
        <v>5</v>
      </c>
      <c r="I319" s="13">
        <v>4700</v>
      </c>
      <c r="J319" s="1" t="s">
        <v>17</v>
      </c>
      <c r="K319" s="9"/>
      <c r="L319" s="123">
        <v>118</v>
      </c>
      <c r="M319" s="123"/>
      <c r="N319" s="123"/>
      <c r="O319" s="123"/>
      <c r="P319" s="15"/>
      <c r="Q319" s="37"/>
      <c r="R319" s="123">
        <v>22</v>
      </c>
      <c r="S319" s="123" t="s">
        <v>467</v>
      </c>
      <c r="T319" s="123">
        <v>2017</v>
      </c>
      <c r="U319" s="47" t="s">
        <v>478</v>
      </c>
      <c r="V319" s="5"/>
      <c r="Y319" s="12"/>
      <c r="Z319" s="16"/>
    </row>
    <row r="320" spans="1:26" x14ac:dyDescent="0.3">
      <c r="A320" s="13">
        <v>319</v>
      </c>
      <c r="B320" s="11" t="s">
        <v>21</v>
      </c>
      <c r="C320" s="11" t="s">
        <v>22</v>
      </c>
      <c r="D320" t="s">
        <v>571</v>
      </c>
      <c r="E320" s="260">
        <v>42791</v>
      </c>
      <c r="F320" s="59">
        <v>0.17510416666666664</v>
      </c>
      <c r="G320" s="59">
        <v>0.375</v>
      </c>
      <c r="H320" s="1">
        <v>4</v>
      </c>
      <c r="I320" s="1">
        <v>4733</v>
      </c>
      <c r="J320" s="1" t="s">
        <v>17</v>
      </c>
      <c r="K320" s="9"/>
      <c r="L320" s="123"/>
      <c r="M320" s="123"/>
      <c r="N320" s="123"/>
      <c r="O320" s="123"/>
      <c r="P320" s="15"/>
      <c r="Q320" s="37"/>
      <c r="R320" s="123">
        <v>25</v>
      </c>
      <c r="S320" s="123" t="s">
        <v>467</v>
      </c>
      <c r="T320" s="123">
        <v>2017</v>
      </c>
      <c r="U320" s="47" t="s">
        <v>474</v>
      </c>
      <c r="V320" s="5"/>
      <c r="Y320" s="12"/>
      <c r="Z320" s="16"/>
    </row>
    <row r="321" spans="1:26" x14ac:dyDescent="0.3">
      <c r="A321" s="13">
        <v>320</v>
      </c>
      <c r="B321" s="11" t="s">
        <v>314</v>
      </c>
      <c r="C321" s="11" t="s">
        <v>11</v>
      </c>
      <c r="D321" t="s">
        <v>611</v>
      </c>
      <c r="E321" s="260">
        <v>42792</v>
      </c>
      <c r="F321" s="63">
        <v>0.15276620370370372</v>
      </c>
      <c r="G321" s="59">
        <v>0.375</v>
      </c>
      <c r="H321" s="1">
        <v>6</v>
      </c>
      <c r="I321" s="1">
        <v>4180</v>
      </c>
      <c r="J321" s="1" t="s">
        <v>11</v>
      </c>
      <c r="K321" s="9"/>
      <c r="L321" s="123">
        <v>119</v>
      </c>
      <c r="M321" s="123"/>
      <c r="N321" s="123"/>
      <c r="O321" s="123"/>
      <c r="P321" s="15"/>
      <c r="Q321" s="37"/>
      <c r="R321" s="123">
        <v>26</v>
      </c>
      <c r="S321" s="123" t="s">
        <v>467</v>
      </c>
      <c r="T321" s="123">
        <v>2017</v>
      </c>
      <c r="U321" s="47" t="s">
        <v>475</v>
      </c>
      <c r="V321" s="5">
        <v>3</v>
      </c>
      <c r="X321" s="5">
        <v>12</v>
      </c>
      <c r="Y321" s="12"/>
      <c r="Z321" s="16"/>
    </row>
    <row r="322" spans="1:26" x14ac:dyDescent="0.3">
      <c r="A322" s="13">
        <v>321</v>
      </c>
      <c r="B322" s="11" t="s">
        <v>315</v>
      </c>
      <c r="C322" s="11" t="s">
        <v>11</v>
      </c>
      <c r="D322" t="s">
        <v>556</v>
      </c>
      <c r="E322" s="259">
        <v>42796</v>
      </c>
      <c r="F322" s="63">
        <v>0.16234953703703703</v>
      </c>
      <c r="G322" s="59">
        <v>0.375</v>
      </c>
      <c r="H322" s="1">
        <v>6</v>
      </c>
      <c r="I322" s="1">
        <v>4180</v>
      </c>
      <c r="J322" s="1" t="s">
        <v>11</v>
      </c>
      <c r="K322" s="9"/>
      <c r="L322" s="123">
        <v>120</v>
      </c>
      <c r="M322" s="123"/>
      <c r="N322" s="123"/>
      <c r="O322" s="123"/>
      <c r="P322" s="15"/>
      <c r="Q322" s="37"/>
      <c r="R322" s="123">
        <v>2</v>
      </c>
      <c r="S322" s="123" t="s">
        <v>468</v>
      </c>
      <c r="T322" s="123">
        <v>2017</v>
      </c>
      <c r="U322" s="47" t="s">
        <v>476</v>
      </c>
      <c r="V322" s="5"/>
      <c r="Y322" s="12"/>
      <c r="Z322" s="16"/>
    </row>
    <row r="323" spans="1:26" x14ac:dyDescent="0.3">
      <c r="A323" s="13">
        <v>322</v>
      </c>
      <c r="B323" s="11" t="s">
        <v>316</v>
      </c>
      <c r="C323" s="11" t="s">
        <v>39</v>
      </c>
      <c r="D323" t="s">
        <v>560</v>
      </c>
      <c r="E323" s="269">
        <v>42798</v>
      </c>
      <c r="F323" s="59">
        <v>0.18909722222222222</v>
      </c>
      <c r="G323" s="59">
        <v>0.25</v>
      </c>
      <c r="H323" s="13">
        <v>6</v>
      </c>
      <c r="I323" s="13">
        <v>4100</v>
      </c>
      <c r="J323" s="1" t="s">
        <v>39</v>
      </c>
      <c r="K323" s="9"/>
      <c r="L323" s="123"/>
      <c r="M323" s="123"/>
      <c r="N323" s="123"/>
      <c r="O323" s="123"/>
      <c r="P323" s="15"/>
      <c r="Q323" s="37"/>
      <c r="R323" s="123">
        <v>4</v>
      </c>
      <c r="S323" s="123" t="s">
        <v>468</v>
      </c>
      <c r="T323" s="123">
        <v>2017</v>
      </c>
      <c r="U323" s="47" t="s">
        <v>474</v>
      </c>
      <c r="V323" s="5"/>
      <c r="Y323" s="12"/>
      <c r="Z323" s="16"/>
    </row>
    <row r="324" spans="1:26" x14ac:dyDescent="0.3">
      <c r="A324" s="13">
        <v>323</v>
      </c>
      <c r="B324" s="11" t="s">
        <v>317</v>
      </c>
      <c r="C324" s="11" t="s">
        <v>39</v>
      </c>
      <c r="D324" t="s">
        <v>560</v>
      </c>
      <c r="E324" s="269">
        <v>42798</v>
      </c>
      <c r="F324" s="59">
        <v>0.19377314814814817</v>
      </c>
      <c r="G324" s="59">
        <v>0.5</v>
      </c>
      <c r="H324" s="13">
        <v>7</v>
      </c>
      <c r="I324" s="13">
        <v>4100</v>
      </c>
      <c r="J324" s="1" t="s">
        <v>39</v>
      </c>
      <c r="K324" s="9"/>
      <c r="L324" s="123"/>
      <c r="M324" s="123"/>
      <c r="N324" s="123"/>
      <c r="O324" s="123"/>
      <c r="P324" s="15"/>
      <c r="Q324" s="37"/>
      <c r="R324" s="123">
        <v>4</v>
      </c>
      <c r="S324" s="123" t="s">
        <v>468</v>
      </c>
      <c r="T324" s="123">
        <v>2017</v>
      </c>
      <c r="U324" s="47" t="s">
        <v>474</v>
      </c>
      <c r="V324" s="5"/>
      <c r="Y324" s="12"/>
      <c r="Z324" s="16"/>
    </row>
    <row r="325" spans="1:26" x14ac:dyDescent="0.3">
      <c r="A325" s="13">
        <v>324</v>
      </c>
      <c r="B325" s="11" t="s">
        <v>318</v>
      </c>
      <c r="C325" s="11" t="s">
        <v>39</v>
      </c>
      <c r="D325" t="s">
        <v>560</v>
      </c>
      <c r="E325" s="269">
        <v>42798</v>
      </c>
      <c r="F325" s="59">
        <v>0.19680555555555557</v>
      </c>
      <c r="G325" s="59">
        <v>0.75</v>
      </c>
      <c r="H325" s="13">
        <v>6</v>
      </c>
      <c r="I325" s="13">
        <v>4100</v>
      </c>
      <c r="J325" s="1" t="s">
        <v>39</v>
      </c>
      <c r="K325" s="9"/>
      <c r="L325" s="123"/>
      <c r="M325" s="123"/>
      <c r="N325" s="123"/>
      <c r="O325" s="123"/>
      <c r="P325" s="15"/>
      <c r="Q325" s="37"/>
      <c r="R325" s="123">
        <v>4</v>
      </c>
      <c r="S325" s="123" t="s">
        <v>468</v>
      </c>
      <c r="T325" s="123">
        <v>2017</v>
      </c>
      <c r="U325" s="47" t="s">
        <v>474</v>
      </c>
      <c r="V325" s="5">
        <v>4</v>
      </c>
      <c r="Y325" s="12"/>
      <c r="Z325" s="16"/>
    </row>
    <row r="326" spans="1:26" x14ac:dyDescent="0.3">
      <c r="A326" s="13">
        <v>325</v>
      </c>
      <c r="B326" s="11" t="s">
        <v>190</v>
      </c>
      <c r="C326" s="11" t="s">
        <v>66</v>
      </c>
      <c r="D326" t="s">
        <v>583</v>
      </c>
      <c r="E326" s="259">
        <v>42801</v>
      </c>
      <c r="F326" s="59">
        <v>0.1819212962962963</v>
      </c>
      <c r="G326" s="59">
        <v>0.66666666666666663</v>
      </c>
      <c r="H326" s="13">
        <v>6</v>
      </c>
      <c r="I326" s="13">
        <v>4270</v>
      </c>
      <c r="J326" s="1" t="s">
        <v>26</v>
      </c>
      <c r="K326" s="9"/>
      <c r="L326" s="123"/>
      <c r="M326" s="123"/>
      <c r="N326" s="123"/>
      <c r="O326" s="123"/>
      <c r="P326" s="15"/>
      <c r="Q326" s="37"/>
      <c r="R326" s="123">
        <v>7</v>
      </c>
      <c r="S326" s="123" t="s">
        <v>468</v>
      </c>
      <c r="T326" s="123">
        <v>2017</v>
      </c>
      <c r="U326" s="47" t="s">
        <v>479</v>
      </c>
      <c r="V326" s="5"/>
      <c r="Y326" s="12"/>
      <c r="Z326" s="16"/>
    </row>
    <row r="327" spans="1:26" x14ac:dyDescent="0.3">
      <c r="A327" s="13">
        <v>326</v>
      </c>
      <c r="B327" s="11" t="s">
        <v>319</v>
      </c>
      <c r="C327" s="11" t="s">
        <v>17</v>
      </c>
      <c r="D327" t="s">
        <v>565</v>
      </c>
      <c r="E327" s="259">
        <v>42803</v>
      </c>
      <c r="F327" s="62">
        <v>0.12912037037037036</v>
      </c>
      <c r="G327" s="59">
        <v>0.375</v>
      </c>
      <c r="H327" s="13">
        <v>6</v>
      </c>
      <c r="I327" s="13">
        <v>4700</v>
      </c>
      <c r="J327" s="1" t="s">
        <v>17</v>
      </c>
      <c r="K327" s="9"/>
      <c r="L327" s="123"/>
      <c r="M327" s="123">
        <v>24</v>
      </c>
      <c r="N327" s="123"/>
      <c r="O327" s="123"/>
      <c r="P327" s="15" t="s">
        <v>12</v>
      </c>
      <c r="Q327" s="37"/>
      <c r="R327" s="123">
        <v>9</v>
      </c>
      <c r="S327" s="123" t="s">
        <v>468</v>
      </c>
      <c r="T327" s="123">
        <v>2017</v>
      </c>
      <c r="U327" s="47" t="s">
        <v>476</v>
      </c>
      <c r="V327" s="5"/>
      <c r="Y327" s="12"/>
      <c r="Z327" s="16"/>
    </row>
    <row r="328" spans="1:26" x14ac:dyDescent="0.3">
      <c r="A328" s="13">
        <v>327</v>
      </c>
      <c r="B328" s="11" t="s">
        <v>21</v>
      </c>
      <c r="C328" s="11" t="s">
        <v>22</v>
      </c>
      <c r="D328" t="s">
        <v>571</v>
      </c>
      <c r="E328" s="260">
        <v>42805</v>
      </c>
      <c r="F328" s="63">
        <v>0.1615277777777778</v>
      </c>
      <c r="G328" s="59">
        <v>0.375</v>
      </c>
      <c r="H328" s="13">
        <v>4</v>
      </c>
      <c r="I328" s="13">
        <v>4733</v>
      </c>
      <c r="J328" s="1" t="s">
        <v>17</v>
      </c>
      <c r="K328" s="9"/>
      <c r="L328" s="123">
        <v>121</v>
      </c>
      <c r="M328" s="123"/>
      <c r="N328" s="123"/>
      <c r="O328" s="123"/>
      <c r="P328" s="15"/>
      <c r="Q328" s="37"/>
      <c r="R328" s="123">
        <v>11</v>
      </c>
      <c r="S328" s="123" t="s">
        <v>468</v>
      </c>
      <c r="T328" s="123">
        <v>2017</v>
      </c>
      <c r="U328" s="47" t="s">
        <v>474</v>
      </c>
      <c r="V328" s="5"/>
      <c r="Y328" s="12"/>
      <c r="Z328" s="16"/>
    </row>
    <row r="329" spans="1:26" x14ac:dyDescent="0.3">
      <c r="A329" s="13">
        <v>328</v>
      </c>
      <c r="B329" s="11" t="s">
        <v>321</v>
      </c>
      <c r="C329" s="11" t="s">
        <v>13</v>
      </c>
      <c r="D329" t="s">
        <v>558</v>
      </c>
      <c r="E329" s="260">
        <v>42806</v>
      </c>
      <c r="F329" s="63">
        <v>0.16024305555555554</v>
      </c>
      <c r="G329" s="59">
        <v>0.375</v>
      </c>
      <c r="H329" s="13">
        <v>8</v>
      </c>
      <c r="I329" s="13">
        <v>4760</v>
      </c>
      <c r="J329" s="1" t="s">
        <v>13</v>
      </c>
      <c r="K329" s="9"/>
      <c r="L329" s="123">
        <v>122</v>
      </c>
      <c r="M329" s="123"/>
      <c r="N329" s="123"/>
      <c r="O329" s="123"/>
      <c r="P329" s="15"/>
      <c r="Q329" s="37"/>
      <c r="R329" s="123">
        <v>12</v>
      </c>
      <c r="S329" s="123" t="s">
        <v>468</v>
      </c>
      <c r="T329" s="123">
        <v>2017</v>
      </c>
      <c r="U329" s="47" t="s">
        <v>475</v>
      </c>
      <c r="V329" s="5">
        <v>4</v>
      </c>
      <c r="Y329" s="12"/>
      <c r="Z329" s="16"/>
    </row>
    <row r="330" spans="1:26" x14ac:dyDescent="0.3">
      <c r="A330" s="13">
        <v>329</v>
      </c>
      <c r="B330" s="11" t="s">
        <v>322</v>
      </c>
      <c r="C330" s="11" t="s">
        <v>11</v>
      </c>
      <c r="D330" t="s">
        <v>610</v>
      </c>
      <c r="E330" s="259">
        <v>42810</v>
      </c>
      <c r="F330" s="59">
        <v>0.18680555555555556</v>
      </c>
      <c r="G330" s="59">
        <v>0.375</v>
      </c>
      <c r="H330" s="13">
        <v>6</v>
      </c>
      <c r="I330" s="13">
        <v>4180</v>
      </c>
      <c r="J330" s="1" t="s">
        <v>11</v>
      </c>
      <c r="K330" s="9"/>
      <c r="L330" s="123"/>
      <c r="M330" s="123"/>
      <c r="N330" s="123"/>
      <c r="O330" s="123"/>
      <c r="P330" s="15"/>
      <c r="Q330" s="37"/>
      <c r="R330" s="123">
        <v>16</v>
      </c>
      <c r="S330" s="123" t="s">
        <v>468</v>
      </c>
      <c r="T330" s="123">
        <v>2017</v>
      </c>
      <c r="U330" s="47" t="s">
        <v>476</v>
      </c>
      <c r="V330" s="5"/>
      <c r="Y330" s="12"/>
      <c r="Z330" s="16"/>
    </row>
    <row r="331" spans="1:26" x14ac:dyDescent="0.3">
      <c r="A331" s="13">
        <v>330</v>
      </c>
      <c r="B331" s="11" t="s">
        <v>323</v>
      </c>
      <c r="C331" s="11" t="s">
        <v>17</v>
      </c>
      <c r="D331" t="s">
        <v>557</v>
      </c>
      <c r="E331" s="260">
        <v>42812</v>
      </c>
      <c r="F331" s="59">
        <v>0.16716435185185186</v>
      </c>
      <c r="G331" s="59">
        <v>0.35416666666666669</v>
      </c>
      <c r="H331" s="13">
        <v>6</v>
      </c>
      <c r="I331" s="13">
        <v>4700</v>
      </c>
      <c r="J331" s="1" t="s">
        <v>17</v>
      </c>
      <c r="K331" s="9"/>
      <c r="L331" s="123"/>
      <c r="M331" s="123"/>
      <c r="N331" s="123"/>
      <c r="O331" s="123"/>
      <c r="P331" s="15" t="s">
        <v>324</v>
      </c>
      <c r="Q331" s="37"/>
      <c r="R331" s="123">
        <v>18</v>
      </c>
      <c r="S331" s="123" t="s">
        <v>468</v>
      </c>
      <c r="T331" s="123">
        <v>2017</v>
      </c>
      <c r="U331" s="47" t="s">
        <v>474</v>
      </c>
      <c r="V331" s="5"/>
      <c r="Y331" s="12"/>
      <c r="Z331" s="16"/>
    </row>
    <row r="332" spans="1:26" x14ac:dyDescent="0.3">
      <c r="A332" s="13">
        <v>331</v>
      </c>
      <c r="B332" s="11" t="s">
        <v>325</v>
      </c>
      <c r="C332" s="11" t="s">
        <v>326</v>
      </c>
      <c r="E332" s="260">
        <v>42813</v>
      </c>
      <c r="F332" s="62">
        <v>0.13579861111111111</v>
      </c>
      <c r="G332" s="59">
        <v>0.41666666666666669</v>
      </c>
      <c r="H332" s="1">
        <v>4</v>
      </c>
      <c r="I332" s="1">
        <v>2670</v>
      </c>
      <c r="J332" s="1" t="s">
        <v>326</v>
      </c>
      <c r="K332" s="9"/>
      <c r="L332" s="123"/>
      <c r="M332" s="123">
        <v>25</v>
      </c>
      <c r="N332" s="123"/>
      <c r="O332" s="123"/>
      <c r="P332" s="15"/>
      <c r="Q332" s="37"/>
      <c r="R332" s="123">
        <v>19</v>
      </c>
      <c r="S332" s="123" t="s">
        <v>468</v>
      </c>
      <c r="T332" s="123">
        <v>2017</v>
      </c>
      <c r="U332" s="47" t="s">
        <v>475</v>
      </c>
      <c r="V332" s="5">
        <v>3</v>
      </c>
      <c r="Y332" s="12"/>
      <c r="Z332" s="16"/>
    </row>
    <row r="333" spans="1:26" x14ac:dyDescent="0.3">
      <c r="A333" s="13">
        <v>332</v>
      </c>
      <c r="B333" s="11" t="s">
        <v>298</v>
      </c>
      <c r="C333" s="11" t="s">
        <v>17</v>
      </c>
      <c r="D333" t="s">
        <v>564</v>
      </c>
      <c r="E333" s="260">
        <v>42816</v>
      </c>
      <c r="F333" s="59">
        <v>0.18020833333333333</v>
      </c>
      <c r="G333" s="59">
        <v>0.375</v>
      </c>
      <c r="H333" s="13">
        <v>4</v>
      </c>
      <c r="I333" s="13">
        <v>4700</v>
      </c>
      <c r="J333" s="1" t="s">
        <v>17</v>
      </c>
      <c r="K333" s="9"/>
      <c r="L333" s="123"/>
      <c r="M333" s="123"/>
      <c r="N333" s="123"/>
      <c r="O333" s="123"/>
      <c r="P333" s="15"/>
      <c r="Q333" s="37"/>
      <c r="R333" s="123">
        <v>22</v>
      </c>
      <c r="S333" s="123" t="s">
        <v>468</v>
      </c>
      <c r="T333" s="123">
        <v>2017</v>
      </c>
      <c r="U333" s="47" t="s">
        <v>478</v>
      </c>
      <c r="V333" s="5"/>
      <c r="Y333" s="12"/>
      <c r="Z333" s="16"/>
    </row>
    <row r="334" spans="1:26" x14ac:dyDescent="0.3">
      <c r="A334" s="13">
        <v>333</v>
      </c>
      <c r="B334" s="11" t="s">
        <v>328</v>
      </c>
      <c r="C334" s="11" t="s">
        <v>40</v>
      </c>
      <c r="D334" t="s">
        <v>561</v>
      </c>
      <c r="E334" s="260">
        <v>42817</v>
      </c>
      <c r="F334" s="59">
        <v>0.17296296296296296</v>
      </c>
      <c r="G334" s="59">
        <v>0.35416666666666669</v>
      </c>
      <c r="H334" s="1">
        <v>7</v>
      </c>
      <c r="I334" s="1">
        <v>2650</v>
      </c>
      <c r="J334" s="1" t="s">
        <v>40</v>
      </c>
      <c r="K334" s="9"/>
      <c r="L334" s="123"/>
      <c r="M334" s="123"/>
      <c r="N334" s="123"/>
      <c r="O334" s="123"/>
      <c r="P334" s="15"/>
      <c r="Q334" s="37"/>
      <c r="R334" s="123">
        <v>23</v>
      </c>
      <c r="S334" s="123" t="s">
        <v>468</v>
      </c>
      <c r="T334" s="123">
        <v>2017</v>
      </c>
      <c r="U334" s="47" t="s">
        <v>476</v>
      </c>
      <c r="V334" s="5"/>
      <c r="Y334" s="12"/>
      <c r="Z334" s="16"/>
    </row>
    <row r="335" spans="1:26" x14ac:dyDescent="0.3">
      <c r="A335" s="13">
        <v>334</v>
      </c>
      <c r="B335" s="11" t="s">
        <v>330</v>
      </c>
      <c r="C335" s="11" t="s">
        <v>27</v>
      </c>
      <c r="D335" t="s">
        <v>574</v>
      </c>
      <c r="E335" s="260">
        <v>42819</v>
      </c>
      <c r="F335" s="59">
        <v>0.1769212962962963</v>
      </c>
      <c r="G335" s="59">
        <v>0.33333333333333331</v>
      </c>
      <c r="H335" s="13">
        <v>8</v>
      </c>
      <c r="I335" s="13">
        <v>2770</v>
      </c>
      <c r="J335" s="1" t="s">
        <v>751</v>
      </c>
      <c r="K335" s="9"/>
      <c r="L335" s="123"/>
      <c r="M335" s="123"/>
      <c r="N335" s="123"/>
      <c r="O335" s="123"/>
      <c r="P335" s="15" t="s">
        <v>329</v>
      </c>
      <c r="Q335" s="37"/>
      <c r="R335" s="123">
        <v>25</v>
      </c>
      <c r="S335" s="123" t="s">
        <v>468</v>
      </c>
      <c r="T335" s="123">
        <v>2017</v>
      </c>
      <c r="U335" s="47" t="s">
        <v>474</v>
      </c>
      <c r="V335" s="5"/>
      <c r="Y335" s="12"/>
      <c r="Z335" s="16"/>
    </row>
    <row r="336" spans="1:26" x14ac:dyDescent="0.3">
      <c r="A336" s="13">
        <v>335</v>
      </c>
      <c r="B336" s="11" t="s">
        <v>331</v>
      </c>
      <c r="C336" s="11" t="s">
        <v>135</v>
      </c>
      <c r="D336" t="s">
        <v>588</v>
      </c>
      <c r="E336" s="260">
        <v>42820</v>
      </c>
      <c r="F336" s="63">
        <v>0.16462962962962963</v>
      </c>
      <c r="G336" s="59">
        <v>0.375</v>
      </c>
      <c r="H336" s="1">
        <v>8</v>
      </c>
      <c r="I336" s="1">
        <v>4070</v>
      </c>
      <c r="J336" s="1" t="s">
        <v>755</v>
      </c>
      <c r="K336" s="9"/>
      <c r="L336" s="123">
        <v>123</v>
      </c>
      <c r="M336" s="123"/>
      <c r="N336" s="123"/>
      <c r="O336" s="123"/>
      <c r="P336" s="15"/>
      <c r="Q336" s="37"/>
      <c r="R336" s="123">
        <v>26</v>
      </c>
      <c r="S336" s="123" t="s">
        <v>468</v>
      </c>
      <c r="T336" s="123">
        <v>2017</v>
      </c>
      <c r="U336" s="47" t="s">
        <v>475</v>
      </c>
      <c r="V336" s="5">
        <v>4</v>
      </c>
      <c r="Y336" s="12"/>
      <c r="Z336" s="16"/>
    </row>
    <row r="337" spans="1:26" x14ac:dyDescent="0.3">
      <c r="A337" s="13">
        <v>336</v>
      </c>
      <c r="B337" s="11" t="s">
        <v>332</v>
      </c>
      <c r="C337" s="11" t="s">
        <v>11</v>
      </c>
      <c r="D337" t="s">
        <v>556</v>
      </c>
      <c r="E337" s="259">
        <v>42824</v>
      </c>
      <c r="F337" s="59">
        <v>0.17697916666666666</v>
      </c>
      <c r="G337" s="59">
        <v>0.375</v>
      </c>
      <c r="H337" s="13">
        <v>6</v>
      </c>
      <c r="I337" s="13">
        <v>4180</v>
      </c>
      <c r="J337" s="1" t="s">
        <v>11</v>
      </c>
      <c r="K337" s="9"/>
      <c r="L337" s="123"/>
      <c r="M337" s="123"/>
      <c r="N337" s="123"/>
      <c r="O337" s="123"/>
      <c r="P337" s="15"/>
      <c r="Q337" s="37"/>
      <c r="R337" s="123">
        <v>30</v>
      </c>
      <c r="S337" s="123" t="s">
        <v>468</v>
      </c>
      <c r="T337" s="123">
        <v>2017</v>
      </c>
      <c r="U337" s="47" t="s">
        <v>476</v>
      </c>
      <c r="V337" s="5"/>
      <c r="X337" s="5">
        <v>16</v>
      </c>
      <c r="Y337" s="12"/>
      <c r="Z337" s="16"/>
    </row>
    <row r="338" spans="1:26" x14ac:dyDescent="0.3">
      <c r="A338" s="13">
        <v>337</v>
      </c>
      <c r="B338" t="s">
        <v>334</v>
      </c>
      <c r="C338" s="11" t="s">
        <v>333</v>
      </c>
      <c r="D338" t="s">
        <v>609</v>
      </c>
      <c r="E338" s="259">
        <v>42827</v>
      </c>
      <c r="F338" s="62">
        <v>0.14578703703703702</v>
      </c>
      <c r="G338" s="59">
        <v>0.375</v>
      </c>
      <c r="H338" s="13">
        <v>6</v>
      </c>
      <c r="I338" s="13">
        <v>2980</v>
      </c>
      <c r="J338" s="1" t="s">
        <v>759</v>
      </c>
      <c r="K338" s="9" t="s">
        <v>1099</v>
      </c>
      <c r="L338" s="123"/>
      <c r="M338" s="123">
        <v>26</v>
      </c>
      <c r="N338" s="123"/>
      <c r="O338" s="123"/>
      <c r="P338" s="15" t="s">
        <v>12</v>
      </c>
      <c r="Q338" s="37"/>
      <c r="R338" s="123">
        <v>2</v>
      </c>
      <c r="S338" s="123" t="s">
        <v>469</v>
      </c>
      <c r="T338" s="123">
        <v>2017</v>
      </c>
      <c r="U338" s="47" t="s">
        <v>475</v>
      </c>
      <c r="V338" s="5">
        <v>2</v>
      </c>
      <c r="Y338" s="12"/>
      <c r="Z338" s="16"/>
    </row>
    <row r="339" spans="1:26" x14ac:dyDescent="0.3">
      <c r="A339" s="13">
        <v>338</v>
      </c>
      <c r="B339" s="11" t="s">
        <v>335</v>
      </c>
      <c r="C339" s="11" t="s">
        <v>40</v>
      </c>
      <c r="D339" t="s">
        <v>561</v>
      </c>
      <c r="E339" s="259">
        <v>42831</v>
      </c>
      <c r="F339" s="59">
        <v>0.1849652777777778</v>
      </c>
      <c r="G339" s="59">
        <v>0.35416666666666669</v>
      </c>
      <c r="H339" s="13">
        <v>7</v>
      </c>
      <c r="I339" s="13">
        <v>2650</v>
      </c>
      <c r="J339" s="1" t="s">
        <v>40</v>
      </c>
      <c r="K339" s="9"/>
      <c r="L339" s="123"/>
      <c r="M339" s="123"/>
      <c r="N339" s="123"/>
      <c r="O339" s="123"/>
      <c r="P339" s="15"/>
      <c r="Q339" s="37"/>
      <c r="R339" s="123">
        <v>6</v>
      </c>
      <c r="S339" s="123" t="s">
        <v>469</v>
      </c>
      <c r="T339" s="123">
        <v>2017</v>
      </c>
      <c r="U339" s="47" t="s">
        <v>476</v>
      </c>
      <c r="V339" s="5">
        <v>1</v>
      </c>
      <c r="Y339" s="12"/>
      <c r="Z339" s="16"/>
    </row>
    <row r="340" spans="1:26" x14ac:dyDescent="0.3">
      <c r="A340" s="13">
        <v>339</v>
      </c>
      <c r="B340" s="11" t="s">
        <v>337</v>
      </c>
      <c r="C340" s="11" t="s">
        <v>336</v>
      </c>
      <c r="E340" s="267">
        <v>42835</v>
      </c>
      <c r="F340" s="62">
        <v>0.13909722222222223</v>
      </c>
      <c r="G340" s="59">
        <v>0.27083333333333331</v>
      </c>
      <c r="H340" s="13">
        <v>14</v>
      </c>
      <c r="I340" s="13"/>
      <c r="J340" s="208" t="s">
        <v>2190</v>
      </c>
      <c r="L340" s="123"/>
      <c r="M340" s="123">
        <v>27</v>
      </c>
      <c r="N340" s="123"/>
      <c r="O340" s="123"/>
      <c r="P340" s="15" t="s">
        <v>12</v>
      </c>
      <c r="Q340" s="37"/>
      <c r="R340" s="123">
        <v>10</v>
      </c>
      <c r="S340" s="123" t="s">
        <v>469</v>
      </c>
      <c r="T340" s="123">
        <v>2017</v>
      </c>
      <c r="U340" s="47" t="s">
        <v>480</v>
      </c>
      <c r="V340" s="5"/>
      <c r="Y340" s="12"/>
      <c r="Z340" s="16"/>
    </row>
    <row r="341" spans="1:26" x14ac:dyDescent="0.3">
      <c r="A341" s="13">
        <v>340</v>
      </c>
      <c r="B341" s="11" t="s">
        <v>338</v>
      </c>
      <c r="C341" s="11" t="s">
        <v>340</v>
      </c>
      <c r="E341" s="267">
        <v>42836</v>
      </c>
      <c r="F341" s="63">
        <v>0.1461226851851852</v>
      </c>
      <c r="G341" s="59">
        <v>0.27083333333333331</v>
      </c>
      <c r="H341" s="13">
        <v>14</v>
      </c>
      <c r="I341" s="13"/>
      <c r="J341" s="208" t="s">
        <v>2190</v>
      </c>
      <c r="L341" s="123">
        <v>124</v>
      </c>
      <c r="M341" s="123"/>
      <c r="N341" s="123"/>
      <c r="O341" s="123"/>
      <c r="P341" s="15" t="s">
        <v>12</v>
      </c>
      <c r="Q341" s="37"/>
      <c r="R341" s="123">
        <v>11</v>
      </c>
      <c r="S341" s="123" t="s">
        <v>469</v>
      </c>
      <c r="T341" s="123">
        <v>2017</v>
      </c>
      <c r="U341" s="47" t="s">
        <v>479</v>
      </c>
      <c r="V341" s="5"/>
      <c r="Y341" s="12"/>
      <c r="Z341" s="16"/>
    </row>
    <row r="342" spans="1:26" x14ac:dyDescent="0.3">
      <c r="A342" s="13">
        <v>341</v>
      </c>
      <c r="B342" s="11" t="s">
        <v>339</v>
      </c>
      <c r="C342" s="11" t="s">
        <v>341</v>
      </c>
      <c r="E342" s="267">
        <v>42837</v>
      </c>
      <c r="F342" s="63">
        <v>0.16030092592592593</v>
      </c>
      <c r="G342" s="59">
        <v>0.27083333333333331</v>
      </c>
      <c r="H342" s="13">
        <v>14</v>
      </c>
      <c r="I342" s="13"/>
      <c r="J342" s="208" t="s">
        <v>2190</v>
      </c>
      <c r="L342" s="123">
        <v>125</v>
      </c>
      <c r="M342" s="123"/>
      <c r="N342" s="123"/>
      <c r="O342" s="123"/>
      <c r="P342" s="15"/>
      <c r="Q342" s="37"/>
      <c r="R342" s="123">
        <v>12</v>
      </c>
      <c r="S342" s="123" t="s">
        <v>469</v>
      </c>
      <c r="T342" s="123">
        <v>2017</v>
      </c>
      <c r="U342" s="47" t="s">
        <v>478</v>
      </c>
      <c r="V342" s="5"/>
      <c r="Y342" s="12"/>
      <c r="Z342" s="16"/>
    </row>
    <row r="343" spans="1:26" x14ac:dyDescent="0.3">
      <c r="A343" s="13">
        <v>342</v>
      </c>
      <c r="B343" t="s">
        <v>1768</v>
      </c>
      <c r="C343" s="11" t="s">
        <v>342</v>
      </c>
      <c r="E343" s="267">
        <v>42838</v>
      </c>
      <c r="F343" s="62">
        <v>0.14137731481481483</v>
      </c>
      <c r="G343" s="59">
        <v>0.27083333333333331</v>
      </c>
      <c r="H343" s="13">
        <v>14</v>
      </c>
      <c r="I343" s="13"/>
      <c r="J343" s="208" t="s">
        <v>2190</v>
      </c>
      <c r="L343" s="123"/>
      <c r="M343" s="123">
        <v>28</v>
      </c>
      <c r="N343" s="123"/>
      <c r="O343" s="123"/>
      <c r="P343" s="15" t="s">
        <v>12</v>
      </c>
      <c r="Q343" s="37"/>
      <c r="R343" s="123">
        <v>13</v>
      </c>
      <c r="S343" s="123" t="s">
        <v>469</v>
      </c>
      <c r="T343" s="123">
        <v>2017</v>
      </c>
      <c r="U343" s="47" t="s">
        <v>476</v>
      </c>
      <c r="V343" s="5"/>
      <c r="Y343" s="12"/>
      <c r="Z343" s="16"/>
    </row>
    <row r="344" spans="1:26" x14ac:dyDescent="0.3">
      <c r="A344" s="13">
        <v>343</v>
      </c>
      <c r="B344" s="11" t="s">
        <v>346</v>
      </c>
      <c r="C344" s="11" t="s">
        <v>345</v>
      </c>
      <c r="E344" s="267">
        <v>42839</v>
      </c>
      <c r="F344" s="62">
        <v>0.14483796296296295</v>
      </c>
      <c r="G344" s="59">
        <v>0.27083333333333331</v>
      </c>
      <c r="H344" s="13">
        <v>14</v>
      </c>
      <c r="I344" s="13"/>
      <c r="J344" s="208" t="s">
        <v>2190</v>
      </c>
      <c r="L344" s="123"/>
      <c r="M344" s="123">
        <v>29</v>
      </c>
      <c r="N344" s="123"/>
      <c r="O344" s="123"/>
      <c r="P344" s="15" t="s">
        <v>12</v>
      </c>
      <c r="Q344" s="37"/>
      <c r="R344" s="123">
        <v>14</v>
      </c>
      <c r="S344" s="123" t="s">
        <v>469</v>
      </c>
      <c r="T344" s="123">
        <v>2017</v>
      </c>
      <c r="U344" s="47" t="s">
        <v>477</v>
      </c>
      <c r="V344" s="5"/>
      <c r="Y344" s="12"/>
      <c r="Z344" s="16"/>
    </row>
    <row r="345" spans="1:26" x14ac:dyDescent="0.3">
      <c r="A345" s="13">
        <v>344</v>
      </c>
      <c r="B345" s="11" t="s">
        <v>343</v>
      </c>
      <c r="C345" s="11" t="s">
        <v>344</v>
      </c>
      <c r="E345" s="267">
        <v>42840</v>
      </c>
      <c r="F345" s="63">
        <v>0.15112268518518518</v>
      </c>
      <c r="G345" s="59">
        <v>0.27083333333333331</v>
      </c>
      <c r="H345" s="13">
        <v>14</v>
      </c>
      <c r="I345" s="13"/>
      <c r="J345" s="208" t="s">
        <v>2190</v>
      </c>
      <c r="L345" s="123">
        <v>126</v>
      </c>
      <c r="M345" s="123"/>
      <c r="N345" s="123"/>
      <c r="O345" s="123"/>
      <c r="P345" s="15"/>
      <c r="Q345" s="37"/>
      <c r="R345" s="123">
        <v>15</v>
      </c>
      <c r="S345" s="123" t="s">
        <v>469</v>
      </c>
      <c r="T345" s="123">
        <v>2017</v>
      </c>
      <c r="U345" s="47" t="s">
        <v>474</v>
      </c>
      <c r="V345" s="5"/>
      <c r="Y345" s="12"/>
      <c r="Z345" s="16"/>
    </row>
    <row r="346" spans="1:26" x14ac:dyDescent="0.3">
      <c r="A346" s="13">
        <v>345</v>
      </c>
      <c r="B346" s="11" t="s">
        <v>347</v>
      </c>
      <c r="C346" s="11" t="s">
        <v>348</v>
      </c>
      <c r="E346" s="267">
        <v>42841</v>
      </c>
      <c r="F346" s="63">
        <v>0.15666666666666665</v>
      </c>
      <c r="G346" s="59">
        <v>0.22916666666666666</v>
      </c>
      <c r="H346" s="13">
        <v>14</v>
      </c>
      <c r="I346" s="13"/>
      <c r="J346" s="208" t="s">
        <v>2190</v>
      </c>
      <c r="K346" s="183">
        <f>AVERAGE(F340:F346)</f>
        <v>0.14850363756613758</v>
      </c>
      <c r="L346" s="160">
        <v>127</v>
      </c>
      <c r="M346" s="201"/>
      <c r="N346" s="201"/>
      <c r="O346" s="201"/>
      <c r="P346" s="15" t="s">
        <v>12</v>
      </c>
      <c r="Q346" s="37"/>
      <c r="R346" s="123">
        <v>16</v>
      </c>
      <c r="S346" s="123" t="s">
        <v>469</v>
      </c>
      <c r="T346" s="123">
        <v>2017</v>
      </c>
      <c r="U346" s="47" t="s">
        <v>475</v>
      </c>
      <c r="V346" s="5">
        <v>7</v>
      </c>
      <c r="Y346" s="12"/>
      <c r="Z346" s="16"/>
    </row>
    <row r="347" spans="1:26" x14ac:dyDescent="0.3">
      <c r="A347" s="13">
        <v>346</v>
      </c>
      <c r="B347" s="11" t="s">
        <v>298</v>
      </c>
      <c r="C347" s="11" t="s">
        <v>17</v>
      </c>
      <c r="D347" t="s">
        <v>564</v>
      </c>
      <c r="E347" s="259">
        <v>42845</v>
      </c>
      <c r="F347" s="59">
        <v>0.18333333333333335</v>
      </c>
      <c r="G347" s="59">
        <v>0.375</v>
      </c>
      <c r="H347" s="13">
        <v>4</v>
      </c>
      <c r="I347" s="13">
        <v>4700</v>
      </c>
      <c r="J347" s="1" t="s">
        <v>17</v>
      </c>
      <c r="K347" s="9"/>
      <c r="L347" s="123"/>
      <c r="M347" s="123"/>
      <c r="N347" s="123"/>
      <c r="O347" s="123"/>
      <c r="P347" s="15"/>
      <c r="Q347" s="37"/>
      <c r="R347" s="123">
        <v>20</v>
      </c>
      <c r="S347" s="123" t="s">
        <v>469</v>
      </c>
      <c r="T347" s="123">
        <v>2017</v>
      </c>
      <c r="U347" s="47" t="s">
        <v>476</v>
      </c>
      <c r="V347" s="5"/>
      <c r="Y347" s="12"/>
      <c r="Z347" s="16"/>
    </row>
    <row r="348" spans="1:26" x14ac:dyDescent="0.3">
      <c r="A348" s="13">
        <v>347</v>
      </c>
      <c r="B348" s="11" t="s">
        <v>349</v>
      </c>
      <c r="C348" s="11" t="s">
        <v>60</v>
      </c>
      <c r="E348" s="259">
        <v>42848</v>
      </c>
      <c r="F348" s="62">
        <v>0.1351273148148148</v>
      </c>
      <c r="G348" s="59">
        <v>0.375</v>
      </c>
      <c r="H348" s="13">
        <v>1</v>
      </c>
      <c r="I348" s="13"/>
      <c r="J348" s="208" t="s">
        <v>60</v>
      </c>
      <c r="L348" s="123"/>
      <c r="M348" s="123">
        <v>30</v>
      </c>
      <c r="N348" s="123"/>
      <c r="O348" s="123"/>
      <c r="P348" s="15"/>
      <c r="Q348" s="37"/>
      <c r="R348" s="123">
        <v>23</v>
      </c>
      <c r="S348" s="123" t="s">
        <v>469</v>
      </c>
      <c r="T348" s="123">
        <v>2017</v>
      </c>
      <c r="U348" s="47" t="s">
        <v>475</v>
      </c>
      <c r="V348" s="5">
        <v>2</v>
      </c>
      <c r="Y348" s="12"/>
      <c r="Z348" s="16"/>
    </row>
    <row r="349" spans="1:26" x14ac:dyDescent="0.3">
      <c r="A349" s="13">
        <v>348</v>
      </c>
      <c r="B349" s="11" t="s">
        <v>350</v>
      </c>
      <c r="C349" t="s">
        <v>1617</v>
      </c>
      <c r="D349" t="s">
        <v>586</v>
      </c>
      <c r="E349" s="270">
        <v>42852</v>
      </c>
      <c r="F349" s="58">
        <v>0.1653125</v>
      </c>
      <c r="G349" s="61">
        <v>0.375</v>
      </c>
      <c r="H349" s="13">
        <v>6</v>
      </c>
      <c r="I349" s="13">
        <v>4200</v>
      </c>
      <c r="J349" s="1" t="s">
        <v>146</v>
      </c>
      <c r="K349" s="9"/>
      <c r="L349" s="123">
        <v>128</v>
      </c>
      <c r="M349" s="123"/>
      <c r="N349" s="123"/>
      <c r="O349" s="123"/>
      <c r="P349" s="19"/>
      <c r="Q349" s="38"/>
      <c r="R349" s="123">
        <v>27</v>
      </c>
      <c r="S349" s="123" t="s">
        <v>469</v>
      </c>
      <c r="T349" s="123">
        <v>2017</v>
      </c>
      <c r="U349" s="47" t="s">
        <v>476</v>
      </c>
      <c r="V349" s="5"/>
      <c r="Y349" s="12"/>
      <c r="Z349" s="16"/>
    </row>
    <row r="350" spans="1:26" x14ac:dyDescent="0.3">
      <c r="A350" s="13">
        <v>349</v>
      </c>
      <c r="B350" s="11" t="s">
        <v>351</v>
      </c>
      <c r="C350" s="11" t="s">
        <v>40</v>
      </c>
      <c r="D350" t="s">
        <v>561</v>
      </c>
      <c r="E350" s="270">
        <v>42853</v>
      </c>
      <c r="F350" s="63">
        <v>0.15940972222222222</v>
      </c>
      <c r="G350" s="59">
        <v>0.64583333333333337</v>
      </c>
      <c r="H350" s="13">
        <v>7</v>
      </c>
      <c r="I350" s="13">
        <v>2650</v>
      </c>
      <c r="J350" s="1" t="s">
        <v>40</v>
      </c>
      <c r="K350" s="9"/>
      <c r="L350" s="123">
        <v>129</v>
      </c>
      <c r="M350" s="123"/>
      <c r="N350" s="123"/>
      <c r="O350" s="123"/>
      <c r="P350" s="15" t="s">
        <v>12</v>
      </c>
      <c r="Q350" s="37"/>
      <c r="R350" s="123">
        <v>28</v>
      </c>
      <c r="S350" s="123" t="s">
        <v>469</v>
      </c>
      <c r="T350" s="123">
        <v>2017</v>
      </c>
      <c r="U350" s="47" t="s">
        <v>477</v>
      </c>
      <c r="V350" s="5"/>
      <c r="Y350" s="12"/>
      <c r="Z350" s="16"/>
    </row>
    <row r="351" spans="1:26" x14ac:dyDescent="0.3">
      <c r="A351" s="13">
        <v>350</v>
      </c>
      <c r="B351" t="s">
        <v>1761</v>
      </c>
      <c r="C351" s="11" t="s">
        <v>352</v>
      </c>
      <c r="D351" t="s">
        <v>602</v>
      </c>
      <c r="E351" s="270">
        <v>42854</v>
      </c>
      <c r="F351" s="59">
        <v>0.18793981481481481</v>
      </c>
      <c r="G351" s="59">
        <v>0.41666666666666669</v>
      </c>
      <c r="H351" s="13">
        <v>6</v>
      </c>
      <c r="I351" s="13">
        <v>4990</v>
      </c>
      <c r="J351" s="1" t="s">
        <v>757</v>
      </c>
      <c r="K351" s="9"/>
      <c r="L351" s="123"/>
      <c r="M351" s="123"/>
      <c r="N351" s="123"/>
      <c r="O351" s="123"/>
      <c r="P351" s="15"/>
      <c r="Q351" s="37"/>
      <c r="R351" s="123">
        <v>29</v>
      </c>
      <c r="S351" s="123" t="s">
        <v>469</v>
      </c>
      <c r="T351" s="123">
        <v>2017</v>
      </c>
      <c r="U351" s="47" t="s">
        <v>474</v>
      </c>
      <c r="V351" s="5"/>
      <c r="Y351" s="12"/>
      <c r="Z351" s="16"/>
    </row>
    <row r="352" spans="1:26" x14ac:dyDescent="0.3">
      <c r="A352" s="13">
        <v>351</v>
      </c>
      <c r="B352" t="s">
        <v>829</v>
      </c>
      <c r="C352" s="11" t="s">
        <v>39</v>
      </c>
      <c r="D352" t="s">
        <v>566</v>
      </c>
      <c r="E352" s="270">
        <v>42855</v>
      </c>
      <c r="F352" s="59">
        <v>0.18947916666666667</v>
      </c>
      <c r="G352" s="59">
        <v>0.375</v>
      </c>
      <c r="H352" s="13">
        <v>6</v>
      </c>
      <c r="I352" s="13">
        <v>4100</v>
      </c>
      <c r="J352" s="1" t="s">
        <v>39</v>
      </c>
      <c r="K352" s="9"/>
      <c r="L352" s="123"/>
      <c r="M352" s="123"/>
      <c r="N352" s="123"/>
      <c r="O352" s="123"/>
      <c r="P352" s="15"/>
      <c r="Q352" s="37"/>
      <c r="R352" s="123">
        <v>30</v>
      </c>
      <c r="S352" s="123" t="s">
        <v>469</v>
      </c>
      <c r="T352" s="123">
        <v>2017</v>
      </c>
      <c r="U352" s="47" t="s">
        <v>475</v>
      </c>
      <c r="V352" s="5">
        <v>4</v>
      </c>
      <c r="X352" s="5">
        <v>15</v>
      </c>
      <c r="Y352" s="12"/>
      <c r="Z352" s="16"/>
    </row>
    <row r="353" spans="1:26" x14ac:dyDescent="0.3">
      <c r="A353" s="13">
        <v>352</v>
      </c>
      <c r="B353" t="s">
        <v>1766</v>
      </c>
      <c r="C353" s="11" t="s">
        <v>28</v>
      </c>
      <c r="D353" t="s">
        <v>573</v>
      </c>
      <c r="E353" s="270">
        <v>42856</v>
      </c>
      <c r="F353" s="59">
        <v>0.17630787037037035</v>
      </c>
      <c r="G353" s="59">
        <v>0.375</v>
      </c>
      <c r="H353" s="13">
        <v>8</v>
      </c>
      <c r="I353" s="13">
        <v>2720</v>
      </c>
      <c r="J353" s="36" t="s">
        <v>1843</v>
      </c>
      <c r="K353" s="9"/>
      <c r="L353" s="123"/>
      <c r="M353" s="123"/>
      <c r="N353" s="123"/>
      <c r="O353" s="123"/>
      <c r="P353" s="15"/>
      <c r="Q353" s="37"/>
      <c r="R353" s="123">
        <v>1</v>
      </c>
      <c r="S353" s="123" t="s">
        <v>459</v>
      </c>
      <c r="T353" s="123">
        <v>2017</v>
      </c>
      <c r="U353" s="47" t="s">
        <v>480</v>
      </c>
      <c r="V353" s="5"/>
      <c r="Y353" s="12"/>
      <c r="Z353" s="16"/>
    </row>
    <row r="354" spans="1:26" x14ac:dyDescent="0.3">
      <c r="A354" s="13">
        <v>353</v>
      </c>
      <c r="B354" s="11" t="s">
        <v>353</v>
      </c>
      <c r="C354" s="11" t="s">
        <v>354</v>
      </c>
      <c r="E354" s="259">
        <v>42862</v>
      </c>
      <c r="F354" s="62">
        <v>0.13414351851851852</v>
      </c>
      <c r="G354" s="59">
        <v>0.375</v>
      </c>
      <c r="H354" s="13">
        <v>1</v>
      </c>
      <c r="I354" s="13"/>
      <c r="J354" s="208" t="s">
        <v>2191</v>
      </c>
      <c r="L354" s="123"/>
      <c r="M354" s="123">
        <v>31</v>
      </c>
      <c r="N354" s="123"/>
      <c r="O354" s="123"/>
      <c r="P354" s="15"/>
      <c r="Q354" s="37"/>
      <c r="R354" s="123">
        <v>7</v>
      </c>
      <c r="S354" s="123" t="s">
        <v>459</v>
      </c>
      <c r="T354" s="123">
        <v>2017</v>
      </c>
      <c r="U354" s="47" t="s">
        <v>475</v>
      </c>
      <c r="V354" s="5">
        <v>2</v>
      </c>
      <c r="Y354" s="12"/>
      <c r="Z354" s="16"/>
    </row>
    <row r="355" spans="1:26" x14ac:dyDescent="0.3">
      <c r="A355" s="13">
        <v>354</v>
      </c>
      <c r="B355" s="11" t="s">
        <v>355</v>
      </c>
      <c r="C355" s="11" t="s">
        <v>356</v>
      </c>
      <c r="D355" t="s">
        <v>567</v>
      </c>
      <c r="E355" s="261">
        <v>42865</v>
      </c>
      <c r="F355" s="59">
        <v>0.19655092592592593</v>
      </c>
      <c r="G355" s="59">
        <v>0.66666666666666663</v>
      </c>
      <c r="H355" s="13">
        <v>6</v>
      </c>
      <c r="I355" s="13">
        <v>4100</v>
      </c>
      <c r="J355" s="1" t="s">
        <v>39</v>
      </c>
      <c r="K355" s="9"/>
      <c r="L355" s="123"/>
      <c r="M355" s="123"/>
      <c r="N355" s="123"/>
      <c r="O355" s="123"/>
      <c r="P355" s="15" t="s">
        <v>12</v>
      </c>
      <c r="Q355" s="37"/>
      <c r="R355" s="123">
        <v>10</v>
      </c>
      <c r="S355" s="123" t="s">
        <v>459</v>
      </c>
      <c r="T355" s="123">
        <v>2017</v>
      </c>
      <c r="U355" s="47" t="s">
        <v>478</v>
      </c>
      <c r="V355" s="5"/>
      <c r="Y355" s="12"/>
      <c r="Z355" s="16"/>
    </row>
    <row r="356" spans="1:26" x14ac:dyDescent="0.3">
      <c r="A356" s="13">
        <v>355</v>
      </c>
      <c r="B356" s="11" t="s">
        <v>357</v>
      </c>
      <c r="C356" s="11" t="s">
        <v>11</v>
      </c>
      <c r="D356" t="s">
        <v>556</v>
      </c>
      <c r="E356" s="261">
        <v>42866</v>
      </c>
      <c r="F356" s="59">
        <v>0.18034722222222221</v>
      </c>
      <c r="G356" s="59">
        <v>0.375</v>
      </c>
      <c r="H356" s="13">
        <v>6</v>
      </c>
      <c r="I356" s="13">
        <v>4180</v>
      </c>
      <c r="J356" s="1" t="s">
        <v>11</v>
      </c>
      <c r="K356" s="9"/>
      <c r="L356" s="123"/>
      <c r="M356" s="123"/>
      <c r="N356" s="123"/>
      <c r="O356" s="123"/>
      <c r="P356" s="15"/>
      <c r="Q356" s="37"/>
      <c r="R356" s="123">
        <v>11</v>
      </c>
      <c r="S356" s="123" t="s">
        <v>459</v>
      </c>
      <c r="T356" s="123">
        <v>2017</v>
      </c>
      <c r="U356" s="47" t="s">
        <v>476</v>
      </c>
      <c r="V356" s="5"/>
      <c r="Y356" s="12"/>
      <c r="Z356" s="16"/>
    </row>
    <row r="357" spans="1:26" x14ac:dyDescent="0.3">
      <c r="A357" s="13">
        <v>356</v>
      </c>
      <c r="B357" s="11" t="s">
        <v>298</v>
      </c>
      <c r="C357" s="11" t="s">
        <v>17</v>
      </c>
      <c r="D357" t="s">
        <v>564</v>
      </c>
      <c r="E357" s="261">
        <v>42867</v>
      </c>
      <c r="F357" s="59">
        <v>0.16829861111111111</v>
      </c>
      <c r="G357" s="59">
        <v>0.64583333333333337</v>
      </c>
      <c r="H357" s="1">
        <v>4</v>
      </c>
      <c r="I357" s="1">
        <v>4700</v>
      </c>
      <c r="J357" s="1" t="s">
        <v>17</v>
      </c>
      <c r="K357" s="9"/>
      <c r="L357" s="123"/>
      <c r="M357" s="123"/>
      <c r="N357" s="123"/>
      <c r="O357" s="123"/>
      <c r="P357" s="15"/>
      <c r="Q357" s="37"/>
      <c r="R357" s="123">
        <v>12</v>
      </c>
      <c r="S357" s="123" t="s">
        <v>459</v>
      </c>
      <c r="T357" s="123">
        <v>2017</v>
      </c>
      <c r="U357" s="47" t="s">
        <v>477</v>
      </c>
      <c r="V357" s="5"/>
      <c r="Y357" s="12"/>
      <c r="Z357" s="16"/>
    </row>
    <row r="358" spans="1:26" x14ac:dyDescent="0.3">
      <c r="A358" s="13">
        <v>357</v>
      </c>
      <c r="B358" s="11" t="s">
        <v>358</v>
      </c>
      <c r="C358" s="11" t="s">
        <v>359</v>
      </c>
      <c r="D358" t="s">
        <v>587</v>
      </c>
      <c r="E358" s="261">
        <v>42868</v>
      </c>
      <c r="F358" s="59">
        <v>0.17623842592592595</v>
      </c>
      <c r="G358" s="59">
        <v>0.41666666666666669</v>
      </c>
      <c r="H358" s="1">
        <v>6</v>
      </c>
      <c r="I358" s="1">
        <v>5800</v>
      </c>
      <c r="J358" s="1" t="s">
        <v>359</v>
      </c>
      <c r="K358" s="9" t="s">
        <v>1101</v>
      </c>
      <c r="L358" s="123"/>
      <c r="M358" s="123"/>
      <c r="N358" s="123"/>
      <c r="O358" s="123"/>
      <c r="P358" s="15"/>
      <c r="Q358" s="37"/>
      <c r="R358" s="123">
        <v>13</v>
      </c>
      <c r="S358" s="123" t="s">
        <v>459</v>
      </c>
      <c r="T358" s="123">
        <v>2017</v>
      </c>
      <c r="U358" s="47" t="s">
        <v>474</v>
      </c>
      <c r="V358" s="5">
        <v>4</v>
      </c>
      <c r="Y358" s="12"/>
      <c r="Z358" s="16"/>
    </row>
    <row r="359" spans="1:26" x14ac:dyDescent="0.3">
      <c r="A359" s="13">
        <v>358</v>
      </c>
      <c r="B359" s="11" t="s">
        <v>65</v>
      </c>
      <c r="C359" s="11" t="s">
        <v>66</v>
      </c>
      <c r="D359" t="s">
        <v>583</v>
      </c>
      <c r="E359" s="260">
        <v>42872</v>
      </c>
      <c r="F359" s="59">
        <v>0.18260416666666668</v>
      </c>
      <c r="G359" s="59">
        <v>0.66666666666666663</v>
      </c>
      <c r="H359" s="13">
        <v>6</v>
      </c>
      <c r="I359" s="13">
        <v>4270</v>
      </c>
      <c r="J359" s="1" t="s">
        <v>26</v>
      </c>
      <c r="K359" s="9"/>
      <c r="L359" s="123"/>
      <c r="M359" s="123"/>
      <c r="N359" s="123"/>
      <c r="O359" s="123"/>
      <c r="P359" s="15"/>
      <c r="Q359" s="37"/>
      <c r="R359" s="123">
        <v>17</v>
      </c>
      <c r="S359" s="123" t="s">
        <v>459</v>
      </c>
      <c r="T359" s="123">
        <v>2017</v>
      </c>
      <c r="U359" s="47" t="s">
        <v>478</v>
      </c>
      <c r="V359" s="5"/>
      <c r="Y359" s="12"/>
      <c r="Z359" s="16"/>
    </row>
    <row r="360" spans="1:26" x14ac:dyDescent="0.3">
      <c r="A360" s="13">
        <v>359</v>
      </c>
      <c r="B360" s="11" t="s">
        <v>360</v>
      </c>
      <c r="C360" s="11" t="s">
        <v>17</v>
      </c>
      <c r="D360" t="s">
        <v>565</v>
      </c>
      <c r="E360" s="260">
        <v>42873</v>
      </c>
      <c r="F360" s="59">
        <v>0.18483796296296295</v>
      </c>
      <c r="G360" s="59">
        <v>0.375</v>
      </c>
      <c r="H360" s="13">
        <v>6</v>
      </c>
      <c r="I360" s="13">
        <v>4700</v>
      </c>
      <c r="J360" s="1" t="s">
        <v>17</v>
      </c>
      <c r="K360" s="9"/>
      <c r="L360" s="123"/>
      <c r="M360" s="123"/>
      <c r="N360" s="123"/>
      <c r="O360" s="123"/>
      <c r="P360" s="15"/>
      <c r="Q360" s="37"/>
      <c r="R360" s="123">
        <v>18</v>
      </c>
      <c r="S360" s="123" t="s">
        <v>459</v>
      </c>
      <c r="T360" s="123">
        <v>2017</v>
      </c>
      <c r="U360" s="47" t="s">
        <v>476</v>
      </c>
      <c r="V360" s="5"/>
      <c r="Y360" s="12"/>
      <c r="Z360" s="16"/>
    </row>
    <row r="361" spans="1:26" x14ac:dyDescent="0.3">
      <c r="A361" s="13">
        <v>360</v>
      </c>
      <c r="B361" t="s">
        <v>568</v>
      </c>
      <c r="C361" s="11" t="s">
        <v>39</v>
      </c>
      <c r="D361" t="s">
        <v>560</v>
      </c>
      <c r="E361" s="260">
        <v>42875</v>
      </c>
      <c r="F361" s="59">
        <v>0.1756712962962963</v>
      </c>
      <c r="G361" s="59">
        <v>0.375</v>
      </c>
      <c r="H361" s="13">
        <v>6</v>
      </c>
      <c r="I361" s="13">
        <v>4100</v>
      </c>
      <c r="J361" s="1" t="s">
        <v>39</v>
      </c>
      <c r="K361" s="9"/>
      <c r="L361" s="123"/>
      <c r="M361" s="123"/>
      <c r="N361" s="123"/>
      <c r="O361" s="123"/>
      <c r="P361" s="15"/>
      <c r="Q361" s="37"/>
      <c r="R361" s="123">
        <v>20</v>
      </c>
      <c r="S361" s="123" t="s">
        <v>459</v>
      </c>
      <c r="T361" s="123">
        <v>2017</v>
      </c>
      <c r="U361" s="47" t="s">
        <v>474</v>
      </c>
      <c r="V361" s="5"/>
      <c r="Y361" s="12"/>
      <c r="Z361" s="16"/>
    </row>
    <row r="362" spans="1:26" x14ac:dyDescent="0.3">
      <c r="A362" s="13">
        <v>361</v>
      </c>
      <c r="B362" t="s">
        <v>933</v>
      </c>
      <c r="C362" t="s">
        <v>841</v>
      </c>
      <c r="D362" t="s">
        <v>715</v>
      </c>
      <c r="E362" s="260">
        <v>42876</v>
      </c>
      <c r="F362" s="63">
        <v>0.14728009259259259</v>
      </c>
      <c r="G362" s="59">
        <v>0.39583333333333331</v>
      </c>
      <c r="H362" s="13">
        <v>1</v>
      </c>
      <c r="I362" s="13">
        <v>2300</v>
      </c>
      <c r="J362" s="36" t="s">
        <v>1843</v>
      </c>
      <c r="K362" s="9"/>
      <c r="L362" s="123">
        <v>130</v>
      </c>
      <c r="M362" s="123"/>
      <c r="N362" s="123"/>
      <c r="O362" s="123"/>
      <c r="P362" s="15"/>
      <c r="Q362" s="37"/>
      <c r="R362" s="123">
        <v>21</v>
      </c>
      <c r="S362" s="123" t="s">
        <v>459</v>
      </c>
      <c r="T362" s="123">
        <v>2017</v>
      </c>
      <c r="U362" s="47" t="s">
        <v>475</v>
      </c>
      <c r="V362" s="5">
        <v>4</v>
      </c>
      <c r="Y362" s="12"/>
      <c r="Z362" s="16"/>
    </row>
    <row r="363" spans="1:26" x14ac:dyDescent="0.3">
      <c r="A363" s="13">
        <v>362</v>
      </c>
      <c r="B363" s="11" t="s">
        <v>404</v>
      </c>
      <c r="C363" s="11" t="s">
        <v>39</v>
      </c>
      <c r="D363" t="s">
        <v>560</v>
      </c>
      <c r="E363" s="269">
        <v>42882</v>
      </c>
      <c r="F363" s="59">
        <v>0.19954861111111111</v>
      </c>
      <c r="G363" s="59">
        <v>0</v>
      </c>
      <c r="H363" s="13">
        <v>6</v>
      </c>
      <c r="I363" s="13">
        <v>4100</v>
      </c>
      <c r="J363" s="1" t="s">
        <v>39</v>
      </c>
      <c r="K363" s="9"/>
      <c r="L363" s="123"/>
      <c r="M363" s="123"/>
      <c r="N363" s="123"/>
      <c r="O363" s="123"/>
      <c r="P363" s="15"/>
      <c r="Q363" s="37"/>
      <c r="R363" s="123">
        <v>27</v>
      </c>
      <c r="S363" s="123" t="s">
        <v>459</v>
      </c>
      <c r="T363" s="123">
        <v>2017</v>
      </c>
      <c r="U363" s="47" t="s">
        <v>474</v>
      </c>
      <c r="V363" s="5"/>
      <c r="Y363" s="12"/>
      <c r="Z363" s="16"/>
    </row>
    <row r="364" spans="1:26" x14ac:dyDescent="0.3">
      <c r="A364" s="13">
        <v>363</v>
      </c>
      <c r="B364" s="11" t="s">
        <v>405</v>
      </c>
      <c r="C364" s="11" t="s">
        <v>39</v>
      </c>
      <c r="D364" t="s">
        <v>560</v>
      </c>
      <c r="E364" s="269">
        <v>42882</v>
      </c>
      <c r="F364" s="59">
        <v>0.20304398148148148</v>
      </c>
      <c r="G364" s="59">
        <v>0.25</v>
      </c>
      <c r="H364" s="13">
        <v>7</v>
      </c>
      <c r="I364" s="13">
        <v>4100</v>
      </c>
      <c r="J364" s="1" t="s">
        <v>39</v>
      </c>
      <c r="K364" s="9"/>
      <c r="L364" s="123"/>
      <c r="M364" s="123"/>
      <c r="N364" s="123"/>
      <c r="O364" s="123"/>
      <c r="P364" s="15"/>
      <c r="Q364" s="37"/>
      <c r="R364" s="123">
        <v>27</v>
      </c>
      <c r="S364" s="123" t="s">
        <v>459</v>
      </c>
      <c r="T364" s="123">
        <v>2017</v>
      </c>
      <c r="U364" s="47" t="s">
        <v>474</v>
      </c>
      <c r="V364" s="5"/>
      <c r="Y364" s="12"/>
      <c r="Z364" s="16"/>
    </row>
    <row r="365" spans="1:26" x14ac:dyDescent="0.3">
      <c r="A365" s="13">
        <v>364</v>
      </c>
      <c r="B365" s="11" t="s">
        <v>406</v>
      </c>
      <c r="C365" s="11" t="s">
        <v>39</v>
      </c>
      <c r="D365" t="s">
        <v>560</v>
      </c>
      <c r="E365" s="269">
        <v>42882</v>
      </c>
      <c r="F365" s="59">
        <v>0.20453703703703704</v>
      </c>
      <c r="G365" s="59">
        <v>0.5</v>
      </c>
      <c r="H365" s="13">
        <v>7</v>
      </c>
      <c r="I365" s="13">
        <v>4100</v>
      </c>
      <c r="J365" s="1" t="s">
        <v>39</v>
      </c>
      <c r="K365" s="9"/>
      <c r="L365" s="123"/>
      <c r="M365" s="123"/>
      <c r="N365" s="123"/>
      <c r="O365" s="123"/>
      <c r="P365" s="15"/>
      <c r="Q365" s="37"/>
      <c r="R365" s="123">
        <v>27</v>
      </c>
      <c r="S365" s="123" t="s">
        <v>459</v>
      </c>
      <c r="T365" s="123">
        <v>2017</v>
      </c>
      <c r="U365" s="47" t="s">
        <v>474</v>
      </c>
      <c r="V365" s="5">
        <v>3</v>
      </c>
      <c r="X365" s="5">
        <v>13</v>
      </c>
      <c r="Y365" s="12"/>
      <c r="Z365" s="16"/>
    </row>
    <row r="366" spans="1:26" x14ac:dyDescent="0.3">
      <c r="A366" s="13">
        <v>365</v>
      </c>
      <c r="B366" t="s">
        <v>921</v>
      </c>
      <c r="C366" s="11" t="s">
        <v>408</v>
      </c>
      <c r="D366" t="s">
        <v>616</v>
      </c>
      <c r="E366" s="270">
        <v>42887</v>
      </c>
      <c r="F366" s="59">
        <v>0.17131944444444444</v>
      </c>
      <c r="G366" s="59">
        <v>0.625</v>
      </c>
      <c r="H366" s="13">
        <v>8</v>
      </c>
      <c r="I366" s="13">
        <v>3500</v>
      </c>
      <c r="J366" s="1" t="s">
        <v>760</v>
      </c>
      <c r="K366" s="9" t="s">
        <v>1102</v>
      </c>
      <c r="L366" s="123"/>
      <c r="M366" s="123"/>
      <c r="N366" s="123"/>
      <c r="O366" s="123"/>
      <c r="P366" s="15"/>
      <c r="Q366" s="37"/>
      <c r="R366" s="123">
        <v>1</v>
      </c>
      <c r="S366" s="123" t="s">
        <v>470</v>
      </c>
      <c r="T366" s="123">
        <v>2017</v>
      </c>
      <c r="U366" s="47" t="s">
        <v>476</v>
      </c>
      <c r="V366" s="5"/>
      <c r="Y366" s="12"/>
      <c r="Z366" s="16"/>
    </row>
    <row r="367" spans="1:26" x14ac:dyDescent="0.3">
      <c r="A367" s="13">
        <v>366</v>
      </c>
      <c r="B367" s="11" t="s">
        <v>412</v>
      </c>
      <c r="C367" s="11" t="s">
        <v>356</v>
      </c>
      <c r="D367" t="s">
        <v>617</v>
      </c>
      <c r="E367" s="270">
        <v>42888</v>
      </c>
      <c r="F367" s="59">
        <v>0.17399305555555555</v>
      </c>
      <c r="G367" s="59">
        <v>0.625</v>
      </c>
      <c r="H367" s="13">
        <v>6</v>
      </c>
      <c r="I367" s="13">
        <v>4100</v>
      </c>
      <c r="J367" s="1" t="s">
        <v>39</v>
      </c>
      <c r="K367" s="9"/>
      <c r="L367" s="123"/>
      <c r="M367" s="123"/>
      <c r="N367" s="123"/>
      <c r="O367" s="123"/>
      <c r="P367" s="15"/>
      <c r="Q367" s="37"/>
      <c r="R367" s="123">
        <v>2</v>
      </c>
      <c r="S367" s="123" t="s">
        <v>470</v>
      </c>
      <c r="T367" s="123">
        <v>2017</v>
      </c>
      <c r="U367" s="47" t="s">
        <v>477</v>
      </c>
      <c r="V367" s="5"/>
      <c r="Y367" s="12"/>
      <c r="Z367" s="16"/>
    </row>
    <row r="368" spans="1:26" x14ac:dyDescent="0.3">
      <c r="A368" s="13">
        <v>367</v>
      </c>
      <c r="B368" s="11" t="s">
        <v>413</v>
      </c>
      <c r="C368" s="11" t="s">
        <v>411</v>
      </c>
      <c r="D368" t="s">
        <v>618</v>
      </c>
      <c r="E368" s="270">
        <v>42889</v>
      </c>
      <c r="F368" s="59">
        <v>0.1872337962962963</v>
      </c>
      <c r="G368" s="59">
        <v>0.375</v>
      </c>
      <c r="H368" s="13">
        <v>7</v>
      </c>
      <c r="I368" s="13">
        <v>5500</v>
      </c>
      <c r="J368" s="1" t="s">
        <v>411</v>
      </c>
      <c r="K368" s="9" t="s">
        <v>1103</v>
      </c>
      <c r="L368" s="123"/>
      <c r="M368" s="123"/>
      <c r="N368" s="123"/>
      <c r="O368" s="123"/>
      <c r="P368" s="15"/>
      <c r="Q368" s="37"/>
      <c r="R368" s="123">
        <v>3</v>
      </c>
      <c r="S368" s="123" t="s">
        <v>470</v>
      </c>
      <c r="T368" s="123">
        <v>2017</v>
      </c>
      <c r="U368" s="47" t="s">
        <v>474</v>
      </c>
      <c r="V368" s="5"/>
      <c r="Y368" s="12"/>
      <c r="Z368" s="16"/>
    </row>
    <row r="369" spans="1:26" x14ac:dyDescent="0.3">
      <c r="A369" s="13">
        <v>368</v>
      </c>
      <c r="B369" s="11" t="s">
        <v>414</v>
      </c>
      <c r="C369" s="11" t="s">
        <v>410</v>
      </c>
      <c r="D369" t="s">
        <v>761</v>
      </c>
      <c r="E369" s="270">
        <v>42890</v>
      </c>
      <c r="F369" s="59">
        <v>0.17563657407407407</v>
      </c>
      <c r="G369" s="59">
        <v>0.375</v>
      </c>
      <c r="H369" s="13">
        <v>12</v>
      </c>
      <c r="I369" s="13">
        <v>8680</v>
      </c>
      <c r="J369" s="1" t="s">
        <v>762</v>
      </c>
      <c r="K369" s="9" t="s">
        <v>1104</v>
      </c>
      <c r="L369" s="123"/>
      <c r="M369" s="123"/>
      <c r="N369" s="123"/>
      <c r="O369" s="123"/>
      <c r="P369" s="15"/>
      <c r="Q369" s="37"/>
      <c r="R369" s="123">
        <v>4</v>
      </c>
      <c r="S369" s="123" t="s">
        <v>470</v>
      </c>
      <c r="T369" s="123">
        <v>2017</v>
      </c>
      <c r="U369" s="47" t="s">
        <v>475</v>
      </c>
      <c r="V369" s="5">
        <v>4</v>
      </c>
      <c r="Y369" s="12"/>
      <c r="Z369" s="16"/>
    </row>
    <row r="370" spans="1:26" x14ac:dyDescent="0.3">
      <c r="A370" s="13">
        <v>369</v>
      </c>
      <c r="B370" s="11" t="s">
        <v>415</v>
      </c>
      <c r="C370" s="11" t="s">
        <v>409</v>
      </c>
      <c r="D370" s="28" t="s">
        <v>653</v>
      </c>
      <c r="E370" s="270">
        <v>42891</v>
      </c>
      <c r="F370" s="59">
        <v>0.18219907407407407</v>
      </c>
      <c r="G370" s="59">
        <v>0.375</v>
      </c>
      <c r="H370" s="13">
        <v>6</v>
      </c>
      <c r="I370" s="13">
        <v>9500</v>
      </c>
      <c r="J370" s="1" t="s">
        <v>763</v>
      </c>
      <c r="K370" s="9" t="s">
        <v>1105</v>
      </c>
      <c r="L370" s="123"/>
      <c r="M370" s="123"/>
      <c r="N370" s="123"/>
      <c r="O370" s="123"/>
      <c r="P370" s="15"/>
      <c r="Q370" s="37"/>
      <c r="R370" s="123">
        <v>5</v>
      </c>
      <c r="S370" s="123" t="s">
        <v>470</v>
      </c>
      <c r="T370" s="123">
        <v>2017</v>
      </c>
      <c r="U370" s="47" t="s">
        <v>480</v>
      </c>
      <c r="V370" s="5"/>
      <c r="Y370" s="12"/>
      <c r="Z370" s="16"/>
    </row>
    <row r="371" spans="1:26" x14ac:dyDescent="0.3">
      <c r="A371" s="13">
        <v>370</v>
      </c>
      <c r="B371" s="11" t="s">
        <v>421</v>
      </c>
      <c r="C371" s="11" t="s">
        <v>40</v>
      </c>
      <c r="D371" t="s">
        <v>561</v>
      </c>
      <c r="E371" s="259">
        <v>42894</v>
      </c>
      <c r="F371" s="59">
        <v>0.1693287037037037</v>
      </c>
      <c r="G371" s="59">
        <v>0.66666666666666663</v>
      </c>
      <c r="H371" s="13">
        <v>7</v>
      </c>
      <c r="I371" s="13">
        <v>2650</v>
      </c>
      <c r="J371" s="1" t="s">
        <v>40</v>
      </c>
      <c r="K371" s="9"/>
      <c r="L371" s="123"/>
      <c r="M371" s="123"/>
      <c r="N371" s="123"/>
      <c r="O371" s="123"/>
      <c r="P371" s="15"/>
      <c r="Q371" s="37"/>
      <c r="R371" s="123">
        <v>8</v>
      </c>
      <c r="S371" s="123" t="s">
        <v>470</v>
      </c>
      <c r="T371" s="123">
        <v>2017</v>
      </c>
      <c r="U371" s="47" t="s">
        <v>476</v>
      </c>
      <c r="V371" s="5"/>
      <c r="Y371" s="12"/>
      <c r="Z371" s="16"/>
    </row>
    <row r="372" spans="1:26" x14ac:dyDescent="0.3">
      <c r="A372" s="13">
        <v>371</v>
      </c>
      <c r="B372" s="11" t="s">
        <v>422</v>
      </c>
      <c r="C372" s="11" t="s">
        <v>40</v>
      </c>
      <c r="D372" t="s">
        <v>561</v>
      </c>
      <c r="E372" s="260">
        <v>42896</v>
      </c>
      <c r="F372" s="63">
        <v>0.16387731481481482</v>
      </c>
      <c r="G372" s="59">
        <v>0.25</v>
      </c>
      <c r="H372" s="13">
        <v>7</v>
      </c>
      <c r="I372" s="13">
        <v>2650</v>
      </c>
      <c r="J372" s="1" t="s">
        <v>40</v>
      </c>
      <c r="K372" s="9"/>
      <c r="L372" s="123">
        <v>131</v>
      </c>
      <c r="M372" s="123"/>
      <c r="N372" s="123"/>
      <c r="O372" s="123"/>
      <c r="P372" s="15"/>
      <c r="Q372" s="37"/>
      <c r="R372" s="123">
        <v>10</v>
      </c>
      <c r="S372" s="123" t="s">
        <v>470</v>
      </c>
      <c r="T372" s="123">
        <v>2017</v>
      </c>
      <c r="U372" s="47" t="s">
        <v>474</v>
      </c>
      <c r="V372" s="5"/>
      <c r="Y372" s="12"/>
      <c r="Z372" s="16"/>
    </row>
    <row r="373" spans="1:26" x14ac:dyDescent="0.3">
      <c r="A373" s="13">
        <v>372</v>
      </c>
      <c r="B373" s="11" t="s">
        <v>423</v>
      </c>
      <c r="C373" s="11" t="s">
        <v>135</v>
      </c>
      <c r="D373" t="s">
        <v>588</v>
      </c>
      <c r="E373" s="260">
        <v>42897</v>
      </c>
      <c r="F373" s="59">
        <v>0.1763888888888889</v>
      </c>
      <c r="G373" s="59">
        <v>0.375</v>
      </c>
      <c r="H373" s="13">
        <v>8</v>
      </c>
      <c r="I373" s="13">
        <v>4070</v>
      </c>
      <c r="J373" s="1" t="s">
        <v>755</v>
      </c>
      <c r="K373" s="9"/>
      <c r="L373" s="123"/>
      <c r="M373" s="123"/>
      <c r="N373" s="123"/>
      <c r="O373" s="123"/>
      <c r="P373" s="15"/>
      <c r="Q373" s="37"/>
      <c r="R373" s="123">
        <v>11</v>
      </c>
      <c r="S373" s="123" t="s">
        <v>470</v>
      </c>
      <c r="T373" s="123">
        <v>2017</v>
      </c>
      <c r="U373" s="47" t="s">
        <v>475</v>
      </c>
      <c r="V373" s="5">
        <v>4</v>
      </c>
      <c r="Y373" s="12"/>
      <c r="Z373" s="16"/>
    </row>
    <row r="374" spans="1:26" x14ac:dyDescent="0.3">
      <c r="A374" s="13">
        <v>373</v>
      </c>
      <c r="B374" s="11" t="s">
        <v>65</v>
      </c>
      <c r="C374" s="11" t="s">
        <v>66</v>
      </c>
      <c r="D374" t="s">
        <v>583</v>
      </c>
      <c r="E374" s="260">
        <v>42900</v>
      </c>
      <c r="F374" s="59">
        <v>0.17940972222222221</v>
      </c>
      <c r="G374" s="59">
        <v>0.66666666666666663</v>
      </c>
      <c r="H374" s="13">
        <v>6</v>
      </c>
      <c r="I374" s="13">
        <v>4270</v>
      </c>
      <c r="J374" s="1" t="s">
        <v>26</v>
      </c>
      <c r="K374" s="9"/>
      <c r="L374" s="123"/>
      <c r="M374" s="123"/>
      <c r="N374" s="123"/>
      <c r="O374" s="123"/>
      <c r="P374" s="15"/>
      <c r="Q374" s="37"/>
      <c r="R374" s="123">
        <v>14</v>
      </c>
      <c r="S374" s="123" t="s">
        <v>470</v>
      </c>
      <c r="T374" s="123">
        <v>2017</v>
      </c>
      <c r="U374" s="47" t="s">
        <v>478</v>
      </c>
      <c r="V374" s="5"/>
      <c r="Y374" s="12"/>
      <c r="Z374" s="16"/>
    </row>
    <row r="375" spans="1:26" x14ac:dyDescent="0.3">
      <c r="A375" s="13">
        <v>374</v>
      </c>
      <c r="B375" s="11" t="s">
        <v>298</v>
      </c>
      <c r="C375" s="11" t="s">
        <v>17</v>
      </c>
      <c r="D375" t="s">
        <v>612</v>
      </c>
      <c r="E375" s="260">
        <v>42901</v>
      </c>
      <c r="F375" s="59">
        <v>0.17190972222222223</v>
      </c>
      <c r="G375" s="59">
        <v>0.375</v>
      </c>
      <c r="H375" s="13">
        <v>6</v>
      </c>
      <c r="I375" s="13">
        <v>4700</v>
      </c>
      <c r="J375" s="1" t="s">
        <v>17</v>
      </c>
      <c r="K375" s="9"/>
      <c r="L375" s="123"/>
      <c r="M375" s="123"/>
      <c r="N375" s="123"/>
      <c r="O375" s="123"/>
      <c r="P375" s="15"/>
      <c r="Q375" s="37"/>
      <c r="R375" s="123">
        <v>15</v>
      </c>
      <c r="S375" s="123" t="s">
        <v>470</v>
      </c>
      <c r="T375" s="123">
        <v>2017</v>
      </c>
      <c r="U375" s="47" t="s">
        <v>476</v>
      </c>
      <c r="V375" s="5"/>
      <c r="Y375" s="12"/>
      <c r="Z375" s="16"/>
    </row>
    <row r="376" spans="1:26" x14ac:dyDescent="0.3">
      <c r="A376" s="13">
        <v>375</v>
      </c>
      <c r="B376" t="s">
        <v>875</v>
      </c>
      <c r="C376" s="11" t="s">
        <v>431</v>
      </c>
      <c r="D376" t="s">
        <v>974</v>
      </c>
      <c r="E376" s="260">
        <v>42903</v>
      </c>
      <c r="F376" s="59">
        <v>0.18151620370370369</v>
      </c>
      <c r="G376" s="59">
        <v>0.25</v>
      </c>
      <c r="H376" s="13">
        <v>6</v>
      </c>
      <c r="I376" s="13">
        <v>4330</v>
      </c>
      <c r="J376" s="1" t="s">
        <v>755</v>
      </c>
      <c r="K376" s="9"/>
      <c r="L376" s="123"/>
      <c r="M376" s="123"/>
      <c r="N376" s="123"/>
      <c r="O376" s="123"/>
      <c r="P376" s="15"/>
      <c r="Q376" s="37"/>
      <c r="R376" s="123">
        <v>17</v>
      </c>
      <c r="S376" s="123" t="s">
        <v>470</v>
      </c>
      <c r="T376" s="123">
        <v>2017</v>
      </c>
      <c r="U376" s="47" t="s">
        <v>474</v>
      </c>
      <c r="V376" s="5"/>
      <c r="Y376" s="12"/>
      <c r="Z376" s="16"/>
    </row>
    <row r="377" spans="1:26" x14ac:dyDescent="0.3">
      <c r="A377" s="13">
        <v>376</v>
      </c>
      <c r="B377" s="11" t="s">
        <v>381</v>
      </c>
      <c r="C377" s="11" t="s">
        <v>27</v>
      </c>
      <c r="D377" t="s">
        <v>601</v>
      </c>
      <c r="E377" s="260">
        <v>42904</v>
      </c>
      <c r="F377" s="59">
        <v>0.17833333333333334</v>
      </c>
      <c r="G377" s="59">
        <v>0.375</v>
      </c>
      <c r="H377" s="13">
        <v>8</v>
      </c>
      <c r="I377" s="13">
        <v>2300</v>
      </c>
      <c r="J377" s="36" t="s">
        <v>1843</v>
      </c>
      <c r="K377" s="9"/>
      <c r="L377" s="123"/>
      <c r="M377" s="123"/>
      <c r="N377" s="123"/>
      <c r="O377" s="123"/>
      <c r="P377" s="15"/>
      <c r="Q377" s="37"/>
      <c r="R377" s="123">
        <v>18</v>
      </c>
      <c r="S377" s="123" t="s">
        <v>470</v>
      </c>
      <c r="T377" s="123">
        <v>2017</v>
      </c>
      <c r="U377" s="47" t="s">
        <v>475</v>
      </c>
      <c r="V377" s="5">
        <v>4</v>
      </c>
      <c r="Y377" s="12"/>
      <c r="Z377" s="16"/>
    </row>
    <row r="378" spans="1:26" x14ac:dyDescent="0.3">
      <c r="A378" s="13">
        <v>377</v>
      </c>
      <c r="B378" s="11" t="s">
        <v>357</v>
      </c>
      <c r="C378" s="11" t="s">
        <v>11</v>
      </c>
      <c r="D378" t="s">
        <v>556</v>
      </c>
      <c r="E378" s="259">
        <v>42906</v>
      </c>
      <c r="F378" s="63">
        <v>0.16180555555555556</v>
      </c>
      <c r="G378" s="59">
        <v>0.6875</v>
      </c>
      <c r="H378" s="13">
        <v>6</v>
      </c>
      <c r="I378" s="13">
        <v>4180</v>
      </c>
      <c r="J378" s="1" t="s">
        <v>11</v>
      </c>
      <c r="K378" s="9"/>
      <c r="L378" s="123">
        <v>132</v>
      </c>
      <c r="M378" s="123"/>
      <c r="N378" s="123"/>
      <c r="O378" s="123"/>
      <c r="Q378" s="37"/>
      <c r="R378" s="123">
        <v>20</v>
      </c>
      <c r="S378" s="123" t="s">
        <v>470</v>
      </c>
      <c r="T378" s="123">
        <v>2017</v>
      </c>
      <c r="U378" s="47" t="s">
        <v>479</v>
      </c>
      <c r="V378" s="5"/>
      <c r="Y378" s="12"/>
      <c r="Z378" s="16"/>
    </row>
    <row r="379" spans="1:26" x14ac:dyDescent="0.3">
      <c r="A379" s="13">
        <v>378</v>
      </c>
      <c r="B379" t="s">
        <v>1905</v>
      </c>
      <c r="C379" s="11" t="s">
        <v>26</v>
      </c>
      <c r="D379" t="s">
        <v>593</v>
      </c>
      <c r="E379" s="262">
        <v>42909</v>
      </c>
      <c r="F379" s="63">
        <v>0.1545138888888889</v>
      </c>
      <c r="G379" s="59">
        <v>0.70833333333333337</v>
      </c>
      <c r="H379" s="1">
        <v>8</v>
      </c>
      <c r="I379" s="1">
        <v>4400</v>
      </c>
      <c r="J379" s="1" t="s">
        <v>26</v>
      </c>
      <c r="K379" s="9"/>
      <c r="L379" s="123">
        <v>133</v>
      </c>
      <c r="M379" s="123"/>
      <c r="N379" s="123"/>
      <c r="O379" s="123"/>
      <c r="Q379" s="37"/>
      <c r="R379" s="123">
        <v>23</v>
      </c>
      <c r="S379" s="123" t="s">
        <v>470</v>
      </c>
      <c r="T379" s="123">
        <v>2017</v>
      </c>
      <c r="U379" s="47" t="s">
        <v>477</v>
      </c>
      <c r="V379" s="5"/>
      <c r="Y379" s="12"/>
      <c r="Z379" s="16"/>
    </row>
    <row r="380" spans="1:26" x14ac:dyDescent="0.3">
      <c r="A380" s="13">
        <v>379</v>
      </c>
      <c r="B380" s="11" t="s">
        <v>207</v>
      </c>
      <c r="C380" s="11" t="s">
        <v>26</v>
      </c>
      <c r="D380" t="s">
        <v>593</v>
      </c>
      <c r="E380" s="262">
        <v>42910</v>
      </c>
      <c r="F380" s="62">
        <v>0.14247685185185185</v>
      </c>
      <c r="G380" s="59">
        <v>0.41666666666666669</v>
      </c>
      <c r="H380" s="1">
        <v>8</v>
      </c>
      <c r="I380" s="1">
        <v>4400</v>
      </c>
      <c r="J380" s="1" t="s">
        <v>26</v>
      </c>
      <c r="K380" s="9"/>
      <c r="L380" s="123"/>
      <c r="M380" s="123">
        <v>32</v>
      </c>
      <c r="N380" s="123"/>
      <c r="O380" s="123"/>
      <c r="Q380" s="37"/>
      <c r="R380" s="123">
        <v>24</v>
      </c>
      <c r="S380" s="123" t="s">
        <v>470</v>
      </c>
      <c r="T380" s="123">
        <v>2017</v>
      </c>
      <c r="U380" s="47" t="s">
        <v>474</v>
      </c>
      <c r="V380" s="5"/>
      <c r="Y380" s="12"/>
      <c r="Z380" s="16"/>
    </row>
    <row r="381" spans="1:26" x14ac:dyDescent="0.3">
      <c r="A381" s="13">
        <v>380</v>
      </c>
      <c r="B381" s="11" t="s">
        <v>207</v>
      </c>
      <c r="C381" s="11" t="s">
        <v>26</v>
      </c>
      <c r="D381" t="s">
        <v>593</v>
      </c>
      <c r="E381" s="262">
        <v>42911</v>
      </c>
      <c r="F381" s="63">
        <v>0.15784722222222222</v>
      </c>
      <c r="G381" s="59">
        <v>0.41666666666666669</v>
      </c>
      <c r="H381" s="1">
        <v>8</v>
      </c>
      <c r="I381" s="1">
        <v>4400</v>
      </c>
      <c r="J381" s="1" t="s">
        <v>26</v>
      </c>
      <c r="K381" s="9"/>
      <c r="L381" s="123">
        <v>134</v>
      </c>
      <c r="M381" s="123"/>
      <c r="N381" s="123"/>
      <c r="O381" s="123"/>
      <c r="Q381" s="37"/>
      <c r="R381" s="123">
        <v>25</v>
      </c>
      <c r="S381" s="123" t="s">
        <v>470</v>
      </c>
      <c r="T381" s="123">
        <v>2017</v>
      </c>
      <c r="U381" s="47" t="s">
        <v>475</v>
      </c>
      <c r="V381" s="5">
        <v>4</v>
      </c>
      <c r="Y381" s="12"/>
      <c r="Z381" s="16"/>
    </row>
    <row r="382" spans="1:26" x14ac:dyDescent="0.3">
      <c r="A382" s="13">
        <v>381</v>
      </c>
      <c r="B382" s="11" t="s">
        <v>433</v>
      </c>
      <c r="C382" s="11" t="s">
        <v>39</v>
      </c>
      <c r="D382" t="s">
        <v>560</v>
      </c>
      <c r="E382" s="271">
        <v>42916</v>
      </c>
      <c r="F382" s="59">
        <v>0.20034722222222223</v>
      </c>
      <c r="G382" s="59">
        <v>0.29166666666666669</v>
      </c>
      <c r="H382" s="13">
        <v>6</v>
      </c>
      <c r="I382" s="13">
        <v>4100</v>
      </c>
      <c r="J382" s="1" t="s">
        <v>39</v>
      </c>
      <c r="K382" s="9"/>
      <c r="L382" s="123"/>
      <c r="M382" s="123"/>
      <c r="N382" s="123"/>
      <c r="O382" s="123"/>
      <c r="Q382" s="37"/>
      <c r="R382" s="123">
        <v>30</v>
      </c>
      <c r="S382" s="123" t="s">
        <v>470</v>
      </c>
      <c r="T382" s="123">
        <v>2017</v>
      </c>
      <c r="U382" s="47" t="s">
        <v>477</v>
      </c>
      <c r="V382" s="5"/>
      <c r="Y382" s="12"/>
      <c r="Z382" s="16"/>
    </row>
    <row r="383" spans="1:26" x14ac:dyDescent="0.3">
      <c r="A383" s="13">
        <v>382</v>
      </c>
      <c r="B383" s="11" t="s">
        <v>434</v>
      </c>
      <c r="C383" s="11" t="s">
        <v>39</v>
      </c>
      <c r="D383" t="s">
        <v>560</v>
      </c>
      <c r="E383" s="271">
        <v>42916</v>
      </c>
      <c r="F383" s="59">
        <v>0.19721064814814815</v>
      </c>
      <c r="G383" s="59">
        <v>0.58333333333333337</v>
      </c>
      <c r="H383" s="13">
        <v>10</v>
      </c>
      <c r="I383" s="13">
        <v>4100</v>
      </c>
      <c r="J383" s="1" t="s">
        <v>39</v>
      </c>
      <c r="K383" s="9"/>
      <c r="L383" s="123"/>
      <c r="M383" s="123"/>
      <c r="N383" s="123"/>
      <c r="O383" s="123"/>
      <c r="Q383" s="37"/>
      <c r="R383" s="123">
        <v>30</v>
      </c>
      <c r="S383" s="123" t="s">
        <v>470</v>
      </c>
      <c r="T383" s="123">
        <v>2017</v>
      </c>
      <c r="U383" s="47" t="s">
        <v>477</v>
      </c>
      <c r="V383" s="5"/>
      <c r="X383" s="5">
        <v>18</v>
      </c>
      <c r="Y383" s="12"/>
      <c r="Z383" s="16"/>
    </row>
    <row r="384" spans="1:26" x14ac:dyDescent="0.3">
      <c r="A384" s="13">
        <v>383</v>
      </c>
      <c r="B384" s="11" t="s">
        <v>435</v>
      </c>
      <c r="C384" s="11" t="s">
        <v>39</v>
      </c>
      <c r="D384" t="s">
        <v>560</v>
      </c>
      <c r="E384" s="271">
        <v>42917</v>
      </c>
      <c r="F384" s="59">
        <v>0.20087962962962966</v>
      </c>
      <c r="G384" s="59">
        <v>0.29166666666666669</v>
      </c>
      <c r="H384" s="13">
        <v>6</v>
      </c>
      <c r="I384" s="13">
        <v>4100</v>
      </c>
      <c r="J384" s="1" t="s">
        <v>39</v>
      </c>
      <c r="K384" s="9"/>
      <c r="L384" s="123"/>
      <c r="M384" s="123"/>
      <c r="N384" s="123"/>
      <c r="O384" s="123"/>
      <c r="Q384" s="37"/>
      <c r="R384" s="123">
        <v>1</v>
      </c>
      <c r="S384" s="123" t="s">
        <v>461</v>
      </c>
      <c r="T384" s="123">
        <v>2017</v>
      </c>
      <c r="U384" s="47" t="s">
        <v>474</v>
      </c>
      <c r="V384" s="5"/>
      <c r="Y384" s="12"/>
      <c r="Z384" s="16"/>
    </row>
    <row r="385" spans="1:26" x14ac:dyDescent="0.3">
      <c r="A385" s="13">
        <v>384</v>
      </c>
      <c r="B385" s="11" t="s">
        <v>436</v>
      </c>
      <c r="C385" s="11" t="s">
        <v>39</v>
      </c>
      <c r="D385" t="s">
        <v>560</v>
      </c>
      <c r="E385" s="271">
        <v>42917</v>
      </c>
      <c r="F385" s="59">
        <v>0.20605324074074075</v>
      </c>
      <c r="G385" s="59">
        <v>0.58333333333333337</v>
      </c>
      <c r="H385" s="13">
        <v>10</v>
      </c>
      <c r="I385" s="13">
        <v>4100</v>
      </c>
      <c r="J385" s="1" t="s">
        <v>39</v>
      </c>
      <c r="K385" s="9"/>
      <c r="L385" s="123"/>
      <c r="M385" s="123"/>
      <c r="N385" s="123"/>
      <c r="O385" s="123"/>
      <c r="Q385" s="37"/>
      <c r="R385" s="123">
        <v>1</v>
      </c>
      <c r="S385" s="123" t="s">
        <v>461</v>
      </c>
      <c r="T385" s="123">
        <v>2017</v>
      </c>
      <c r="U385" s="47" t="s">
        <v>474</v>
      </c>
      <c r="V385" s="5"/>
      <c r="Y385" s="12"/>
      <c r="Z385" s="16"/>
    </row>
    <row r="386" spans="1:26" x14ac:dyDescent="0.3">
      <c r="A386" s="13">
        <v>385</v>
      </c>
      <c r="B386" t="s">
        <v>923</v>
      </c>
      <c r="C386" s="11" t="s">
        <v>39</v>
      </c>
      <c r="D386" t="s">
        <v>560</v>
      </c>
      <c r="E386" s="271">
        <v>42918</v>
      </c>
      <c r="F386" s="59">
        <v>0.20363425925925926</v>
      </c>
      <c r="G386" s="59">
        <v>0.29166666666666669</v>
      </c>
      <c r="H386" s="13">
        <v>6</v>
      </c>
      <c r="I386" s="13">
        <v>4100</v>
      </c>
      <c r="J386" s="1" t="s">
        <v>39</v>
      </c>
      <c r="K386" s="9"/>
      <c r="L386" s="123"/>
      <c r="M386" s="123"/>
      <c r="N386" s="123"/>
      <c r="O386" s="123"/>
      <c r="Q386" s="37"/>
      <c r="R386" s="123">
        <v>2</v>
      </c>
      <c r="S386" s="123" t="s">
        <v>461</v>
      </c>
      <c r="T386" s="123">
        <v>2017</v>
      </c>
      <c r="U386" s="47" t="s">
        <v>475</v>
      </c>
      <c r="V386" s="5"/>
      <c r="Y386" s="12"/>
      <c r="Z386" s="16"/>
    </row>
    <row r="387" spans="1:26" x14ac:dyDescent="0.3">
      <c r="A387" s="13">
        <v>386</v>
      </c>
      <c r="B387" s="11" t="s">
        <v>437</v>
      </c>
      <c r="C387" s="11" t="s">
        <v>39</v>
      </c>
      <c r="D387" t="s">
        <v>560</v>
      </c>
      <c r="E387" s="271">
        <v>42918</v>
      </c>
      <c r="F387" s="59">
        <v>0.20901620370370369</v>
      </c>
      <c r="G387" s="59">
        <v>0.58333333333333337</v>
      </c>
      <c r="H387" s="13">
        <v>10</v>
      </c>
      <c r="I387" s="13">
        <v>4100</v>
      </c>
      <c r="J387" s="1" t="s">
        <v>39</v>
      </c>
      <c r="K387" s="9"/>
      <c r="L387" s="123"/>
      <c r="M387" s="123"/>
      <c r="N387" s="123"/>
      <c r="O387" s="123">
        <v>3</v>
      </c>
      <c r="Q387" s="37"/>
      <c r="R387" s="123">
        <v>2</v>
      </c>
      <c r="S387" s="123" t="s">
        <v>461</v>
      </c>
      <c r="T387" s="123">
        <v>2017</v>
      </c>
      <c r="U387" s="47" t="s">
        <v>475</v>
      </c>
      <c r="V387" s="5">
        <v>6</v>
      </c>
      <c r="Y387" s="12"/>
      <c r="Z387" s="16"/>
    </row>
    <row r="388" spans="1:26" x14ac:dyDescent="0.3">
      <c r="A388" s="13">
        <v>387</v>
      </c>
      <c r="B388" s="11" t="s">
        <v>438</v>
      </c>
      <c r="C388" s="11" t="s">
        <v>39</v>
      </c>
      <c r="D388" t="s">
        <v>560</v>
      </c>
      <c r="E388" s="271">
        <v>42919</v>
      </c>
      <c r="F388" s="59">
        <v>0.20405092592592591</v>
      </c>
      <c r="G388" s="59">
        <v>0.29166666666666669</v>
      </c>
      <c r="H388" s="13">
        <v>6</v>
      </c>
      <c r="I388" s="13">
        <v>4100</v>
      </c>
      <c r="J388" s="1" t="s">
        <v>39</v>
      </c>
      <c r="K388" s="9"/>
      <c r="L388" s="123"/>
      <c r="M388" s="123"/>
      <c r="N388" s="123"/>
      <c r="O388" s="123"/>
      <c r="Q388" s="37"/>
      <c r="R388" s="123">
        <v>3</v>
      </c>
      <c r="S388" s="123" t="s">
        <v>461</v>
      </c>
      <c r="T388" s="123">
        <v>2017</v>
      </c>
      <c r="U388" s="47" t="s">
        <v>480</v>
      </c>
      <c r="V388" s="5"/>
      <c r="Y388" s="12"/>
      <c r="Z388" s="16"/>
    </row>
    <row r="389" spans="1:26" x14ac:dyDescent="0.3">
      <c r="A389" s="13">
        <v>388</v>
      </c>
      <c r="B389" t="s">
        <v>924</v>
      </c>
      <c r="C389" s="11" t="s">
        <v>39</v>
      </c>
      <c r="D389" t="s">
        <v>560</v>
      </c>
      <c r="E389" s="271">
        <v>42919</v>
      </c>
      <c r="F389" s="59">
        <v>0.18812499999999999</v>
      </c>
      <c r="G389" s="59">
        <v>0.58333333333333337</v>
      </c>
      <c r="H389" s="13">
        <v>10</v>
      </c>
      <c r="I389" s="13">
        <v>4100</v>
      </c>
      <c r="J389" s="1" t="s">
        <v>39</v>
      </c>
      <c r="K389" s="9"/>
      <c r="L389" s="123"/>
      <c r="M389" s="123"/>
      <c r="N389" s="123"/>
      <c r="O389" s="123"/>
      <c r="Q389" s="37"/>
      <c r="R389" s="123">
        <v>3</v>
      </c>
      <c r="S389" s="123" t="s">
        <v>461</v>
      </c>
      <c r="T389" s="123">
        <v>2017</v>
      </c>
      <c r="U389" s="47" t="s">
        <v>480</v>
      </c>
      <c r="V389" s="5"/>
      <c r="Y389" s="12"/>
      <c r="Z389" s="16"/>
    </row>
    <row r="390" spans="1:26" x14ac:dyDescent="0.3">
      <c r="A390" s="13">
        <v>389</v>
      </c>
      <c r="B390" s="11" t="s">
        <v>439</v>
      </c>
      <c r="C390" s="11" t="s">
        <v>39</v>
      </c>
      <c r="D390" t="s">
        <v>560</v>
      </c>
      <c r="E390" s="271">
        <v>42920</v>
      </c>
      <c r="F390" s="59">
        <v>0.19722222222222222</v>
      </c>
      <c r="G390" s="59">
        <v>0.29166666666666669</v>
      </c>
      <c r="H390" s="13">
        <v>6</v>
      </c>
      <c r="I390" s="13">
        <v>4100</v>
      </c>
      <c r="J390" s="1" t="s">
        <v>39</v>
      </c>
      <c r="K390" s="9"/>
      <c r="L390" s="123"/>
      <c r="M390" s="123"/>
      <c r="N390" s="123"/>
      <c r="O390" s="123"/>
      <c r="Q390" s="37"/>
      <c r="R390" s="123">
        <v>4</v>
      </c>
      <c r="S390" s="123" t="s">
        <v>461</v>
      </c>
      <c r="T390" s="123">
        <v>2017</v>
      </c>
      <c r="U390" s="47" t="s">
        <v>479</v>
      </c>
      <c r="V390" s="5"/>
      <c r="Y390" s="12"/>
      <c r="Z390" s="16"/>
    </row>
    <row r="391" spans="1:26" x14ac:dyDescent="0.3">
      <c r="A391" s="13">
        <v>390</v>
      </c>
      <c r="B391" s="11" t="s">
        <v>440</v>
      </c>
      <c r="C391" s="11" t="s">
        <v>39</v>
      </c>
      <c r="D391" t="s">
        <v>560</v>
      </c>
      <c r="E391" s="271">
        <v>42920</v>
      </c>
      <c r="F391" s="59">
        <v>0.2152314814814815</v>
      </c>
      <c r="G391" s="59">
        <v>0.58333333333333337</v>
      </c>
      <c r="H391" s="13">
        <v>10</v>
      </c>
      <c r="I391" s="13">
        <v>4100</v>
      </c>
      <c r="J391" s="1" t="s">
        <v>39</v>
      </c>
      <c r="K391" s="9"/>
      <c r="L391" s="123"/>
      <c r="M391" s="123"/>
      <c r="N391" s="123"/>
      <c r="O391" s="123">
        <v>4</v>
      </c>
      <c r="Q391" s="37"/>
      <c r="R391" s="123">
        <v>4</v>
      </c>
      <c r="S391" s="123" t="s">
        <v>461</v>
      </c>
      <c r="T391" s="123">
        <v>2017</v>
      </c>
      <c r="U391" s="47" t="s">
        <v>479</v>
      </c>
      <c r="V391" s="5"/>
      <c r="Y391" s="12"/>
      <c r="Z391" s="16"/>
    </row>
    <row r="392" spans="1:26" x14ac:dyDescent="0.3">
      <c r="A392" s="13">
        <v>391</v>
      </c>
      <c r="B392" s="11" t="s">
        <v>441</v>
      </c>
      <c r="C392" s="11" t="s">
        <v>39</v>
      </c>
      <c r="D392" t="s">
        <v>560</v>
      </c>
      <c r="E392" s="271">
        <v>42921</v>
      </c>
      <c r="F392" s="59">
        <v>0.19921296296296295</v>
      </c>
      <c r="G392" s="59">
        <v>0.29166666666666669</v>
      </c>
      <c r="H392" s="13">
        <v>6</v>
      </c>
      <c r="I392" s="13">
        <v>4100</v>
      </c>
      <c r="J392" s="1" t="s">
        <v>39</v>
      </c>
      <c r="K392" s="9"/>
      <c r="L392" s="123"/>
      <c r="M392" s="123"/>
      <c r="N392" s="123"/>
      <c r="O392" s="123"/>
      <c r="Q392" s="37"/>
      <c r="R392" s="123">
        <v>5</v>
      </c>
      <c r="S392" s="123" t="s">
        <v>461</v>
      </c>
      <c r="T392" s="123">
        <v>2017</v>
      </c>
      <c r="U392" s="47" t="s">
        <v>478</v>
      </c>
      <c r="V392" s="5"/>
      <c r="Y392" s="12"/>
      <c r="Z392" s="16"/>
    </row>
    <row r="393" spans="1:26" x14ac:dyDescent="0.3">
      <c r="A393" s="13">
        <v>392</v>
      </c>
      <c r="B393" t="s">
        <v>922</v>
      </c>
      <c r="C393" s="11" t="s">
        <v>39</v>
      </c>
      <c r="D393" t="s">
        <v>560</v>
      </c>
      <c r="E393" s="271">
        <v>42921</v>
      </c>
      <c r="F393" s="59">
        <v>0.19979166666666667</v>
      </c>
      <c r="G393" s="59">
        <v>0.58333333333333337</v>
      </c>
      <c r="H393" s="13">
        <v>10</v>
      </c>
      <c r="I393" s="13">
        <v>4100</v>
      </c>
      <c r="J393" s="1" t="s">
        <v>39</v>
      </c>
      <c r="K393" s="9"/>
      <c r="L393" s="123"/>
      <c r="M393" s="123"/>
      <c r="N393" s="123"/>
      <c r="O393" s="123"/>
      <c r="Q393" s="37"/>
      <c r="R393" s="123">
        <v>5</v>
      </c>
      <c r="S393" s="123" t="s">
        <v>461</v>
      </c>
      <c r="T393" s="123">
        <v>2017</v>
      </c>
      <c r="U393" s="47" t="s">
        <v>478</v>
      </c>
      <c r="V393" s="5"/>
      <c r="Y393" s="12"/>
      <c r="Z393" s="16"/>
    </row>
    <row r="394" spans="1:26" x14ac:dyDescent="0.3">
      <c r="A394" s="13">
        <v>393</v>
      </c>
      <c r="B394" s="11" t="s">
        <v>442</v>
      </c>
      <c r="C394" s="11" t="s">
        <v>39</v>
      </c>
      <c r="D394" t="s">
        <v>560</v>
      </c>
      <c r="E394" s="271">
        <v>42922</v>
      </c>
      <c r="F394" s="59">
        <v>0.20203703703703701</v>
      </c>
      <c r="G394" s="59">
        <v>0.29166666666666669</v>
      </c>
      <c r="H394" s="13">
        <v>6</v>
      </c>
      <c r="I394" s="13">
        <v>4100</v>
      </c>
      <c r="J394" s="1" t="s">
        <v>39</v>
      </c>
      <c r="K394" s="9"/>
      <c r="L394" s="123"/>
      <c r="M394" s="123"/>
      <c r="N394" s="123"/>
      <c r="O394" s="123"/>
      <c r="Q394" s="37"/>
      <c r="R394" s="123">
        <v>6</v>
      </c>
      <c r="S394" s="123" t="s">
        <v>461</v>
      </c>
      <c r="T394" s="123">
        <v>2017</v>
      </c>
      <c r="U394" s="47" t="s">
        <v>476</v>
      </c>
      <c r="V394" s="5"/>
      <c r="Y394" s="12"/>
      <c r="Z394" s="16"/>
    </row>
    <row r="395" spans="1:26" x14ac:dyDescent="0.3">
      <c r="A395" s="13">
        <v>394</v>
      </c>
      <c r="B395" s="11" t="s">
        <v>443</v>
      </c>
      <c r="C395" s="11" t="s">
        <v>39</v>
      </c>
      <c r="D395" t="s">
        <v>560</v>
      </c>
      <c r="E395" s="271">
        <v>42922</v>
      </c>
      <c r="F395" s="59">
        <v>0.19961805555555556</v>
      </c>
      <c r="G395" s="59">
        <v>0.58333333333333337</v>
      </c>
      <c r="H395" s="13">
        <v>10</v>
      </c>
      <c r="I395" s="13">
        <v>4100</v>
      </c>
      <c r="J395" s="1" t="s">
        <v>39</v>
      </c>
      <c r="K395" s="9"/>
      <c r="L395" s="123"/>
      <c r="M395" s="123"/>
      <c r="N395" s="123"/>
      <c r="O395" s="123"/>
      <c r="Q395" s="37"/>
      <c r="R395" s="123">
        <v>6</v>
      </c>
      <c r="S395" s="123" t="s">
        <v>461</v>
      </c>
      <c r="T395" s="123">
        <v>2017</v>
      </c>
      <c r="U395" s="47" t="s">
        <v>476</v>
      </c>
      <c r="V395" s="5"/>
      <c r="Y395" s="12"/>
      <c r="Z395" s="16"/>
    </row>
    <row r="396" spans="1:26" x14ac:dyDescent="0.3">
      <c r="A396" s="13">
        <v>395</v>
      </c>
      <c r="B396" s="11" t="s">
        <v>444</v>
      </c>
      <c r="C396" s="11" t="s">
        <v>39</v>
      </c>
      <c r="D396" t="s">
        <v>560</v>
      </c>
      <c r="E396" s="271">
        <v>42923</v>
      </c>
      <c r="F396" s="59">
        <v>0.19689814814814813</v>
      </c>
      <c r="G396" s="59">
        <v>0.29166666666666669</v>
      </c>
      <c r="H396" s="13">
        <v>6</v>
      </c>
      <c r="I396" s="13">
        <v>4100</v>
      </c>
      <c r="J396" s="1" t="s">
        <v>39</v>
      </c>
      <c r="K396" s="9"/>
      <c r="L396" s="123"/>
      <c r="M396" s="123"/>
      <c r="N396" s="123"/>
      <c r="O396" s="123"/>
      <c r="Q396" s="37"/>
      <c r="R396" s="123">
        <v>7</v>
      </c>
      <c r="S396" s="123" t="s">
        <v>461</v>
      </c>
      <c r="T396" s="123">
        <v>2017</v>
      </c>
      <c r="U396" s="47" t="s">
        <v>477</v>
      </c>
      <c r="V396" s="5"/>
      <c r="Y396" s="12"/>
      <c r="Z396" s="16"/>
    </row>
    <row r="397" spans="1:26" x14ac:dyDescent="0.3">
      <c r="A397" s="13">
        <v>396</v>
      </c>
      <c r="B397" s="11" t="s">
        <v>445</v>
      </c>
      <c r="C397" s="11" t="s">
        <v>39</v>
      </c>
      <c r="D397" t="s">
        <v>560</v>
      </c>
      <c r="E397" s="271">
        <v>42923</v>
      </c>
      <c r="F397" s="59">
        <v>0.19370370370370371</v>
      </c>
      <c r="G397" s="59">
        <v>0.58333333333333337</v>
      </c>
      <c r="H397" s="13">
        <v>10</v>
      </c>
      <c r="I397" s="13">
        <v>4100</v>
      </c>
      <c r="J397" s="1" t="s">
        <v>39</v>
      </c>
      <c r="K397" s="9"/>
      <c r="L397" s="123"/>
      <c r="M397" s="123"/>
      <c r="N397" s="123"/>
      <c r="O397" s="123"/>
      <c r="Q397" s="37"/>
      <c r="R397" s="123">
        <v>7</v>
      </c>
      <c r="S397" s="123" t="s">
        <v>461</v>
      </c>
      <c r="T397" s="123">
        <v>2017</v>
      </c>
      <c r="U397" s="47" t="s">
        <v>477</v>
      </c>
      <c r="V397" s="5"/>
      <c r="Y397" s="12"/>
      <c r="Z397" s="16"/>
    </row>
    <row r="398" spans="1:26" x14ac:dyDescent="0.3">
      <c r="A398" s="13">
        <v>397</v>
      </c>
      <c r="B398" s="11" t="s">
        <v>446</v>
      </c>
      <c r="C398" s="11" t="s">
        <v>39</v>
      </c>
      <c r="D398" t="s">
        <v>560</v>
      </c>
      <c r="E398" s="271">
        <v>42924</v>
      </c>
      <c r="F398" s="59">
        <v>0.19759259259259257</v>
      </c>
      <c r="G398" s="59">
        <v>0.29166666666666669</v>
      </c>
      <c r="H398" s="13">
        <v>6</v>
      </c>
      <c r="I398" s="13">
        <v>4100</v>
      </c>
      <c r="J398" s="1" t="s">
        <v>39</v>
      </c>
      <c r="K398" s="9"/>
      <c r="L398" s="123"/>
      <c r="M398" s="123"/>
      <c r="N398" s="123"/>
      <c r="O398" s="123"/>
      <c r="Q398" s="37"/>
      <c r="R398" s="123">
        <v>8</v>
      </c>
      <c r="S398" s="123" t="s">
        <v>461</v>
      </c>
      <c r="T398" s="123">
        <v>2017</v>
      </c>
      <c r="U398" s="47" t="s">
        <v>474</v>
      </c>
      <c r="V398" s="5"/>
      <c r="Y398" s="12"/>
      <c r="Z398" s="16"/>
    </row>
    <row r="399" spans="1:26" x14ac:dyDescent="0.3">
      <c r="A399" s="13">
        <v>398</v>
      </c>
      <c r="B399" s="11" t="s">
        <v>447</v>
      </c>
      <c r="C399" s="11" t="s">
        <v>39</v>
      </c>
      <c r="D399" t="s">
        <v>560</v>
      </c>
      <c r="E399" s="271">
        <v>42924</v>
      </c>
      <c r="F399" s="59">
        <v>0.18521990740740743</v>
      </c>
      <c r="G399" s="59">
        <v>0.58333333333333337</v>
      </c>
      <c r="H399" s="13">
        <v>10</v>
      </c>
      <c r="I399" s="13">
        <v>4100</v>
      </c>
      <c r="J399" s="1" t="s">
        <v>39</v>
      </c>
      <c r="K399" s="9"/>
      <c r="L399" s="123"/>
      <c r="M399" s="123"/>
      <c r="N399" s="123"/>
      <c r="O399" s="123"/>
      <c r="Q399" s="37"/>
      <c r="R399" s="123">
        <v>8</v>
      </c>
      <c r="S399" s="123" t="s">
        <v>461</v>
      </c>
      <c r="T399" s="123">
        <v>2017</v>
      </c>
      <c r="U399" s="47" t="s">
        <v>474</v>
      </c>
      <c r="V399" s="5"/>
      <c r="Y399" s="12"/>
      <c r="Z399" s="16"/>
    </row>
    <row r="400" spans="1:26" x14ac:dyDescent="0.3">
      <c r="A400" s="13">
        <v>399</v>
      </c>
      <c r="B400" s="11" t="s">
        <v>448</v>
      </c>
      <c r="C400" s="11" t="s">
        <v>39</v>
      </c>
      <c r="D400" t="s">
        <v>560</v>
      </c>
      <c r="E400" s="271">
        <v>42925</v>
      </c>
      <c r="F400" s="59">
        <v>0.19593749999999999</v>
      </c>
      <c r="G400" s="59">
        <v>0.29166666666666669</v>
      </c>
      <c r="H400" s="13">
        <v>10</v>
      </c>
      <c r="I400" s="13">
        <v>4100</v>
      </c>
      <c r="J400" s="1" t="s">
        <v>39</v>
      </c>
      <c r="K400" s="9"/>
      <c r="L400" s="123"/>
      <c r="M400" s="123"/>
      <c r="N400" s="123"/>
      <c r="O400" s="123"/>
      <c r="P400" s="11" t="s">
        <v>450</v>
      </c>
      <c r="Q400" s="37"/>
      <c r="R400" s="123">
        <v>9</v>
      </c>
      <c r="S400" s="123" t="s">
        <v>461</v>
      </c>
      <c r="T400" s="123">
        <v>2017</v>
      </c>
      <c r="U400" s="47" t="s">
        <v>475</v>
      </c>
      <c r="V400" s="5"/>
      <c r="Y400" s="12"/>
      <c r="Z400" s="16"/>
    </row>
    <row r="401" spans="1:26" x14ac:dyDescent="0.3">
      <c r="A401" s="13">
        <v>400</v>
      </c>
      <c r="B401" t="s">
        <v>1387</v>
      </c>
      <c r="C401" s="11" t="s">
        <v>39</v>
      </c>
      <c r="D401" t="s">
        <v>560</v>
      </c>
      <c r="E401" s="271">
        <v>42925</v>
      </c>
      <c r="F401" s="59">
        <v>0.18424768518518519</v>
      </c>
      <c r="G401" s="59">
        <v>0.58333333333333337</v>
      </c>
      <c r="H401" s="13">
        <v>6</v>
      </c>
      <c r="I401" s="13">
        <v>4100</v>
      </c>
      <c r="J401" s="1" t="s">
        <v>39</v>
      </c>
      <c r="K401" s="9"/>
      <c r="L401" s="123"/>
      <c r="M401" s="123"/>
      <c r="N401" s="123"/>
      <c r="O401" s="123"/>
      <c r="P401" s="11" t="s">
        <v>451</v>
      </c>
      <c r="Q401" s="37"/>
      <c r="R401" s="123">
        <v>9</v>
      </c>
      <c r="S401" s="123" t="s">
        <v>461</v>
      </c>
      <c r="T401" s="123">
        <v>2017</v>
      </c>
      <c r="U401" s="47" t="s">
        <v>475</v>
      </c>
      <c r="V401" s="5">
        <v>14</v>
      </c>
      <c r="W401" s="5">
        <v>49</v>
      </c>
      <c r="Y401" s="12"/>
      <c r="Z401" s="16"/>
    </row>
    <row r="402" spans="1:26" x14ac:dyDescent="0.3">
      <c r="A402" s="13">
        <v>401</v>
      </c>
      <c r="B402" s="11" t="s">
        <v>453</v>
      </c>
      <c r="C402" t="s">
        <v>569</v>
      </c>
      <c r="D402" t="s">
        <v>559</v>
      </c>
      <c r="E402" s="259">
        <v>42935</v>
      </c>
      <c r="F402" s="63">
        <v>0.16187499999999999</v>
      </c>
      <c r="G402" s="59">
        <v>0.33333333333333331</v>
      </c>
      <c r="H402" s="13">
        <v>6</v>
      </c>
      <c r="I402" s="13">
        <v>2605</v>
      </c>
      <c r="J402" s="1" t="s">
        <v>34</v>
      </c>
      <c r="K402" s="9"/>
      <c r="L402" s="123">
        <v>135</v>
      </c>
      <c r="M402" s="123"/>
      <c r="N402" s="123"/>
      <c r="O402" s="123"/>
      <c r="Q402" s="37"/>
      <c r="R402" s="123">
        <v>19</v>
      </c>
      <c r="S402" s="123" t="s">
        <v>461</v>
      </c>
      <c r="T402" s="123">
        <v>2017</v>
      </c>
      <c r="U402" s="47" t="s">
        <v>476</v>
      </c>
      <c r="V402" s="5"/>
      <c r="Y402" s="12"/>
      <c r="Z402" s="16"/>
    </row>
    <row r="403" spans="1:26" x14ac:dyDescent="0.3">
      <c r="A403" s="13">
        <v>402</v>
      </c>
      <c r="B403" s="11" t="s">
        <v>454</v>
      </c>
      <c r="C403" s="11" t="s">
        <v>301</v>
      </c>
      <c r="D403" t="s">
        <v>570</v>
      </c>
      <c r="E403" s="259">
        <v>42938</v>
      </c>
      <c r="F403" s="63">
        <v>0.16437500000000002</v>
      </c>
      <c r="G403" s="59">
        <v>0.375</v>
      </c>
      <c r="H403" s="13">
        <v>8</v>
      </c>
      <c r="I403" s="13">
        <v>4281</v>
      </c>
      <c r="J403" s="1" t="s">
        <v>26</v>
      </c>
      <c r="K403" s="9"/>
      <c r="L403" s="123">
        <v>136</v>
      </c>
      <c r="M403" s="123"/>
      <c r="N403" s="123"/>
      <c r="O403" s="123"/>
      <c r="Q403" s="37"/>
      <c r="R403" s="123">
        <v>22</v>
      </c>
      <c r="S403" s="123" t="s">
        <v>461</v>
      </c>
      <c r="T403" s="123">
        <v>2017</v>
      </c>
      <c r="U403" s="47" t="s">
        <v>474</v>
      </c>
      <c r="V403" s="5">
        <v>2</v>
      </c>
      <c r="W403" s="5">
        <v>1</v>
      </c>
      <c r="X403" s="5">
        <v>20</v>
      </c>
      <c r="Y403" s="12"/>
      <c r="Z403" s="16"/>
    </row>
    <row r="404" spans="1:26" x14ac:dyDescent="0.3">
      <c r="A404" s="13">
        <v>403</v>
      </c>
      <c r="B404" s="11" t="s">
        <v>455</v>
      </c>
      <c r="C404" s="11" t="s">
        <v>10</v>
      </c>
      <c r="D404" t="s">
        <v>576</v>
      </c>
      <c r="E404" s="260">
        <v>42952</v>
      </c>
      <c r="F404" s="59">
        <v>0.18238425925925927</v>
      </c>
      <c r="G404" s="59">
        <v>0.41666666666666669</v>
      </c>
      <c r="H404" s="13">
        <v>6</v>
      </c>
      <c r="I404" s="13">
        <v>5250</v>
      </c>
      <c r="J404" s="1" t="s">
        <v>10</v>
      </c>
      <c r="K404" s="9"/>
      <c r="L404" s="123"/>
      <c r="M404" s="123"/>
      <c r="N404" s="123"/>
      <c r="O404" s="123"/>
      <c r="Q404" s="37"/>
      <c r="R404" s="123">
        <v>5</v>
      </c>
      <c r="S404" s="123" t="s">
        <v>460</v>
      </c>
      <c r="T404" s="123">
        <v>2017</v>
      </c>
      <c r="U404" s="47" t="s">
        <v>474</v>
      </c>
      <c r="V404" s="5"/>
      <c r="Y404" s="12"/>
      <c r="Z404" s="16"/>
    </row>
    <row r="405" spans="1:26" x14ac:dyDescent="0.3">
      <c r="A405" s="13">
        <v>404</v>
      </c>
      <c r="B405" s="11" t="s">
        <v>456</v>
      </c>
      <c r="C405" s="11" t="s">
        <v>457</v>
      </c>
      <c r="D405" t="s">
        <v>1268</v>
      </c>
      <c r="E405" s="260">
        <v>42953</v>
      </c>
      <c r="F405" s="63">
        <v>0.1648263888888889</v>
      </c>
      <c r="G405" s="59">
        <v>0.39583333333333331</v>
      </c>
      <c r="H405" s="13">
        <v>2</v>
      </c>
      <c r="I405" s="13">
        <v>9492</v>
      </c>
      <c r="J405" s="1" t="s">
        <v>765</v>
      </c>
      <c r="K405" s="9" t="s">
        <v>1106</v>
      </c>
      <c r="L405" s="123">
        <v>137</v>
      </c>
      <c r="M405" s="123"/>
      <c r="N405" s="123"/>
      <c r="O405" s="123"/>
      <c r="Q405" s="37"/>
      <c r="R405" s="123">
        <v>6</v>
      </c>
      <c r="S405" s="123" t="s">
        <v>460</v>
      </c>
      <c r="T405" s="123">
        <v>2017</v>
      </c>
      <c r="U405" s="47" t="s">
        <v>475</v>
      </c>
      <c r="V405" s="5">
        <v>2</v>
      </c>
      <c r="Y405" s="12"/>
      <c r="Z405" s="16"/>
    </row>
    <row r="406" spans="1:26" x14ac:dyDescent="0.3">
      <c r="A406" s="13">
        <v>405</v>
      </c>
      <c r="B406" s="11" t="s">
        <v>473</v>
      </c>
      <c r="C406" s="11" t="s">
        <v>72</v>
      </c>
      <c r="D406" t="s">
        <v>590</v>
      </c>
      <c r="E406" s="259">
        <v>42959</v>
      </c>
      <c r="F406" s="63">
        <v>0.1620486111111111</v>
      </c>
      <c r="G406" s="59">
        <v>0.29166666666666669</v>
      </c>
      <c r="H406" s="13">
        <v>6</v>
      </c>
      <c r="I406" s="13">
        <v>2670</v>
      </c>
      <c r="J406" s="1" t="s">
        <v>326</v>
      </c>
      <c r="K406" s="9"/>
      <c r="L406" s="123">
        <v>138</v>
      </c>
      <c r="M406" s="123"/>
      <c r="N406" s="123"/>
      <c r="O406" s="123"/>
      <c r="Q406" s="37"/>
      <c r="R406" s="123">
        <v>12</v>
      </c>
      <c r="S406" s="123" t="s">
        <v>460</v>
      </c>
      <c r="T406" s="123">
        <v>2017</v>
      </c>
      <c r="U406" s="47" t="s">
        <v>474</v>
      </c>
      <c r="V406" s="5">
        <v>1</v>
      </c>
      <c r="Y406" s="12"/>
      <c r="Z406" s="16"/>
    </row>
    <row r="407" spans="1:26" x14ac:dyDescent="0.3">
      <c r="A407" s="13">
        <v>406</v>
      </c>
      <c r="B407" s="11" t="s">
        <v>298</v>
      </c>
      <c r="C407" s="11" t="s">
        <v>17</v>
      </c>
      <c r="D407" t="s">
        <v>564</v>
      </c>
      <c r="E407" s="259">
        <v>42964</v>
      </c>
      <c r="F407" s="59">
        <v>0.17245370370370372</v>
      </c>
      <c r="G407" s="59">
        <v>0.375</v>
      </c>
      <c r="H407" s="13">
        <v>4</v>
      </c>
      <c r="I407" s="13">
        <v>4700</v>
      </c>
      <c r="J407" s="1" t="s">
        <v>17</v>
      </c>
      <c r="K407" s="9"/>
      <c r="L407" s="123"/>
      <c r="M407" s="123"/>
      <c r="N407" s="123"/>
      <c r="O407" s="123"/>
      <c r="P407" s="15" t="s">
        <v>12</v>
      </c>
      <c r="Q407" s="37"/>
      <c r="R407" s="123">
        <v>17</v>
      </c>
      <c r="S407" s="123" t="s">
        <v>460</v>
      </c>
      <c r="T407" s="123">
        <v>2017</v>
      </c>
      <c r="U407" s="47" t="s">
        <v>476</v>
      </c>
      <c r="V407" s="5"/>
      <c r="Y407" s="12"/>
      <c r="Z407" s="16"/>
    </row>
    <row r="408" spans="1:26" x14ac:dyDescent="0.3">
      <c r="A408" s="13">
        <v>407</v>
      </c>
      <c r="B408" s="11" t="s">
        <v>482</v>
      </c>
      <c r="C408" s="11" t="s">
        <v>483</v>
      </c>
      <c r="D408" t="s">
        <v>591</v>
      </c>
      <c r="E408" s="259">
        <v>42966</v>
      </c>
      <c r="F408" s="62">
        <v>0.14413194444444444</v>
      </c>
      <c r="G408" s="59">
        <v>0.5</v>
      </c>
      <c r="H408" s="13">
        <v>1</v>
      </c>
      <c r="I408" s="13">
        <v>8305</v>
      </c>
      <c r="J408" s="1" t="s">
        <v>764</v>
      </c>
      <c r="K408" s="9" t="s">
        <v>1107</v>
      </c>
      <c r="L408" s="123"/>
      <c r="M408" s="123">
        <v>33</v>
      </c>
      <c r="N408" s="123"/>
      <c r="O408" s="123"/>
      <c r="Q408" s="37"/>
      <c r="R408" s="123">
        <v>19</v>
      </c>
      <c r="S408" s="123" t="s">
        <v>460</v>
      </c>
      <c r="T408" s="123">
        <v>2017</v>
      </c>
      <c r="U408" s="47" t="s">
        <v>474</v>
      </c>
      <c r="V408" s="5">
        <v>2</v>
      </c>
      <c r="Y408" s="12"/>
      <c r="Z408" s="16"/>
    </row>
    <row r="409" spans="1:26" x14ac:dyDescent="0.3">
      <c r="A409" s="13">
        <v>408</v>
      </c>
      <c r="B409" s="11" t="s">
        <v>484</v>
      </c>
      <c r="C409" s="11" t="s">
        <v>11</v>
      </c>
      <c r="D409" t="s">
        <v>613</v>
      </c>
      <c r="E409" s="260">
        <v>42970</v>
      </c>
      <c r="F409" s="63">
        <v>0.16597222222222222</v>
      </c>
      <c r="G409" s="59">
        <v>0.64583333333333337</v>
      </c>
      <c r="H409" s="13">
        <v>4</v>
      </c>
      <c r="I409" s="13">
        <v>4180</v>
      </c>
      <c r="J409" s="1" t="s">
        <v>11</v>
      </c>
      <c r="K409" s="9"/>
      <c r="L409" s="123">
        <v>139</v>
      </c>
      <c r="M409" s="123"/>
      <c r="N409" s="123"/>
      <c r="O409" s="123"/>
      <c r="Q409" s="37"/>
      <c r="R409" s="123">
        <v>23</v>
      </c>
      <c r="S409" s="123" t="s">
        <v>460</v>
      </c>
      <c r="T409" s="123">
        <v>2017</v>
      </c>
      <c r="U409" s="47" t="s">
        <v>478</v>
      </c>
      <c r="V409" s="5"/>
      <c r="Y409" s="12"/>
      <c r="Z409" s="16"/>
    </row>
    <row r="410" spans="1:26" x14ac:dyDescent="0.3">
      <c r="A410" s="13">
        <v>409</v>
      </c>
      <c r="B410" s="11" t="s">
        <v>298</v>
      </c>
      <c r="C410" s="11" t="s">
        <v>17</v>
      </c>
      <c r="D410" t="s">
        <v>612</v>
      </c>
      <c r="E410" s="260">
        <v>42971</v>
      </c>
      <c r="F410" s="63">
        <v>0.15341435185185184</v>
      </c>
      <c r="G410" s="59">
        <v>0.375</v>
      </c>
      <c r="H410" s="13">
        <v>6</v>
      </c>
      <c r="I410" s="13">
        <v>4700</v>
      </c>
      <c r="J410" s="1" t="s">
        <v>17</v>
      </c>
      <c r="K410" s="9"/>
      <c r="L410" s="123">
        <v>140</v>
      </c>
      <c r="M410" s="123"/>
      <c r="N410" s="123"/>
      <c r="O410" s="123"/>
      <c r="P410" s="15" t="s">
        <v>12</v>
      </c>
      <c r="Q410" s="37"/>
      <c r="R410" s="123">
        <v>24</v>
      </c>
      <c r="S410" s="123" t="s">
        <v>460</v>
      </c>
      <c r="T410" s="123">
        <v>2017</v>
      </c>
      <c r="U410" s="47" t="s">
        <v>476</v>
      </c>
      <c r="V410" s="5">
        <v>2</v>
      </c>
      <c r="X410" s="5">
        <v>7</v>
      </c>
      <c r="Y410" s="12"/>
      <c r="Z410" s="16"/>
    </row>
    <row r="411" spans="1:26" x14ac:dyDescent="0.3">
      <c r="A411" s="13">
        <v>410</v>
      </c>
      <c r="B411" t="s">
        <v>1506</v>
      </c>
      <c r="C411" s="11" t="s">
        <v>492</v>
      </c>
      <c r="D411" s="9" t="s">
        <v>2156</v>
      </c>
      <c r="E411" s="259">
        <v>42980</v>
      </c>
      <c r="F411" s="62">
        <v>0.14216435185185186</v>
      </c>
      <c r="G411" s="59">
        <v>0.41666666666666669</v>
      </c>
      <c r="H411" s="13">
        <v>1</v>
      </c>
      <c r="I411" s="13"/>
      <c r="J411" s="208" t="s">
        <v>2183</v>
      </c>
      <c r="L411" s="123"/>
      <c r="M411" s="123">
        <v>34</v>
      </c>
      <c r="N411" s="123"/>
      <c r="O411" s="123"/>
      <c r="Q411" s="37"/>
      <c r="R411" s="123">
        <v>2</v>
      </c>
      <c r="S411" s="123" t="s">
        <v>462</v>
      </c>
      <c r="T411" s="123">
        <v>2017</v>
      </c>
      <c r="U411" s="47" t="s">
        <v>474</v>
      </c>
      <c r="V411" s="5">
        <v>1</v>
      </c>
      <c r="Y411" s="12"/>
      <c r="Z411" s="16"/>
    </row>
    <row r="412" spans="1:26" x14ac:dyDescent="0.3">
      <c r="A412" s="13">
        <v>411</v>
      </c>
      <c r="B412" s="11" t="s">
        <v>494</v>
      </c>
      <c r="C412" s="11" t="s">
        <v>495</v>
      </c>
      <c r="D412" t="s">
        <v>615</v>
      </c>
      <c r="E412" s="259">
        <v>42987</v>
      </c>
      <c r="F412" s="63">
        <v>0.1559837962962963</v>
      </c>
      <c r="G412" s="59">
        <v>0.41666666666666669</v>
      </c>
      <c r="H412" s="13">
        <v>1</v>
      </c>
      <c r="I412" s="13">
        <v>6720</v>
      </c>
      <c r="J412" s="1" t="s">
        <v>495</v>
      </c>
      <c r="K412" s="9" t="s">
        <v>1108</v>
      </c>
      <c r="L412" s="123">
        <v>141</v>
      </c>
      <c r="M412" s="123"/>
      <c r="N412" s="123"/>
      <c r="O412" s="123"/>
      <c r="Q412" s="37"/>
      <c r="R412" s="123">
        <v>9</v>
      </c>
      <c r="S412" s="123" t="s">
        <v>462</v>
      </c>
      <c r="T412" s="123">
        <v>2017</v>
      </c>
      <c r="U412" s="47" t="s">
        <v>474</v>
      </c>
      <c r="V412" s="5">
        <v>1</v>
      </c>
      <c r="Y412" s="12"/>
      <c r="Z412" s="16"/>
    </row>
    <row r="413" spans="1:26" x14ac:dyDescent="0.3">
      <c r="A413" s="13">
        <v>412</v>
      </c>
      <c r="B413" s="11" t="s">
        <v>496</v>
      </c>
      <c r="C413" s="11" t="s">
        <v>33</v>
      </c>
      <c r="D413" t="s">
        <v>563</v>
      </c>
      <c r="E413" s="259">
        <v>42992</v>
      </c>
      <c r="F413" s="59">
        <v>0.18025462962962965</v>
      </c>
      <c r="G413" s="59">
        <v>0.375</v>
      </c>
      <c r="H413" s="13">
        <v>6</v>
      </c>
      <c r="I413" s="13">
        <v>4690</v>
      </c>
      <c r="J413" s="1" t="s">
        <v>752</v>
      </c>
      <c r="K413" s="9"/>
      <c r="L413" s="123"/>
      <c r="M413" s="123"/>
      <c r="N413" s="123"/>
      <c r="O413" s="123"/>
      <c r="Q413" s="37"/>
      <c r="R413" s="123">
        <v>14</v>
      </c>
      <c r="S413" s="123" t="s">
        <v>462</v>
      </c>
      <c r="T413" s="123">
        <v>2017</v>
      </c>
      <c r="U413" s="47" t="s">
        <v>476</v>
      </c>
      <c r="V413" s="5"/>
      <c r="Y413" s="12"/>
      <c r="Z413" s="16"/>
    </row>
    <row r="414" spans="1:26" x14ac:dyDescent="0.3">
      <c r="A414" s="13">
        <v>413</v>
      </c>
      <c r="B414" s="11" t="s">
        <v>497</v>
      </c>
      <c r="C414" s="11" t="s">
        <v>27</v>
      </c>
      <c r="D414" t="s">
        <v>574</v>
      </c>
      <c r="E414" s="259">
        <v>42994</v>
      </c>
      <c r="F414" s="63">
        <v>0.15116898148148147</v>
      </c>
      <c r="G414" s="59">
        <v>0.375</v>
      </c>
      <c r="H414" s="13">
        <v>8</v>
      </c>
      <c r="I414" s="13">
        <v>2770</v>
      </c>
      <c r="J414" s="1" t="s">
        <v>751</v>
      </c>
      <c r="K414" s="9"/>
      <c r="L414" s="123">
        <v>142</v>
      </c>
      <c r="M414" s="123"/>
      <c r="N414" s="123"/>
      <c r="O414" s="123"/>
      <c r="Q414" s="37"/>
      <c r="R414" s="123">
        <v>16</v>
      </c>
      <c r="S414" s="123" t="s">
        <v>462</v>
      </c>
      <c r="T414" s="123">
        <v>2017</v>
      </c>
      <c r="U414" s="47" t="s">
        <v>474</v>
      </c>
      <c r="V414" s="5">
        <v>2</v>
      </c>
      <c r="Y414" s="12"/>
      <c r="Z414" s="16"/>
    </row>
    <row r="415" spans="1:26" x14ac:dyDescent="0.3">
      <c r="A415" s="13">
        <v>414</v>
      </c>
      <c r="B415" s="11" t="s">
        <v>298</v>
      </c>
      <c r="C415" s="11" t="s">
        <v>17</v>
      </c>
      <c r="D415" t="s">
        <v>612</v>
      </c>
      <c r="E415" s="259">
        <v>42999</v>
      </c>
      <c r="F415" s="59">
        <v>0.17403935185185185</v>
      </c>
      <c r="G415" s="59">
        <v>0.375</v>
      </c>
      <c r="H415" s="13">
        <v>6</v>
      </c>
      <c r="I415" s="13">
        <v>4700</v>
      </c>
      <c r="J415" s="1" t="s">
        <v>17</v>
      </c>
      <c r="K415" s="9"/>
      <c r="L415" s="123"/>
      <c r="M415" s="123"/>
      <c r="N415" s="123"/>
      <c r="O415" s="123"/>
      <c r="Q415" s="37"/>
      <c r="R415" s="123">
        <v>21</v>
      </c>
      <c r="S415" s="123" t="s">
        <v>462</v>
      </c>
      <c r="T415" s="123">
        <v>2017</v>
      </c>
      <c r="U415" s="47" t="s">
        <v>476</v>
      </c>
      <c r="V415" s="5"/>
      <c r="Y415" s="12"/>
      <c r="Z415" s="16"/>
    </row>
    <row r="416" spans="1:26" x14ac:dyDescent="0.3">
      <c r="A416" s="13">
        <v>415</v>
      </c>
      <c r="B416" s="11" t="s">
        <v>227</v>
      </c>
      <c r="C416" s="11" t="s">
        <v>141</v>
      </c>
      <c r="D416" t="s">
        <v>592</v>
      </c>
      <c r="E416" s="260">
        <v>43001</v>
      </c>
      <c r="F416" s="63">
        <v>0.1584837962962963</v>
      </c>
      <c r="G416" s="59">
        <v>0.375</v>
      </c>
      <c r="H416" s="13">
        <v>6</v>
      </c>
      <c r="I416" s="13">
        <v>4262</v>
      </c>
      <c r="J416" s="1" t="s">
        <v>17</v>
      </c>
      <c r="K416" s="9"/>
      <c r="L416" s="123">
        <v>143</v>
      </c>
      <c r="M416" s="123"/>
      <c r="N416" s="123"/>
      <c r="O416" s="123"/>
      <c r="Q416" s="37"/>
      <c r="R416" s="123">
        <v>23</v>
      </c>
      <c r="S416" s="123" t="s">
        <v>462</v>
      </c>
      <c r="T416" s="123">
        <v>2017</v>
      </c>
      <c r="U416" s="47" t="s">
        <v>474</v>
      </c>
      <c r="V416" s="5"/>
      <c r="Y416" s="12"/>
      <c r="Z416" s="20"/>
    </row>
    <row r="417" spans="1:26" x14ac:dyDescent="0.3">
      <c r="A417" s="13">
        <v>416</v>
      </c>
      <c r="B417" s="11" t="s">
        <v>499</v>
      </c>
      <c r="C417" t="s">
        <v>677</v>
      </c>
      <c r="D417" t="s">
        <v>676</v>
      </c>
      <c r="E417" s="260">
        <v>43002</v>
      </c>
      <c r="F417" s="59">
        <v>0.1879861111111111</v>
      </c>
      <c r="G417" s="59">
        <v>0.33333333333333331</v>
      </c>
      <c r="H417" s="13">
        <v>6</v>
      </c>
      <c r="I417" s="13">
        <v>2620</v>
      </c>
      <c r="J417" s="1" t="s">
        <v>766</v>
      </c>
      <c r="K417" s="9" t="s">
        <v>1109</v>
      </c>
      <c r="L417" s="123"/>
      <c r="M417" s="123"/>
      <c r="N417" s="123"/>
      <c r="O417" s="123"/>
      <c r="Q417" s="37"/>
      <c r="R417" s="123">
        <v>24</v>
      </c>
      <c r="S417" s="123" t="s">
        <v>462</v>
      </c>
      <c r="T417" s="123">
        <v>2017</v>
      </c>
      <c r="U417" s="156" t="s">
        <v>475</v>
      </c>
      <c r="V417" s="5">
        <v>3</v>
      </c>
      <c r="Y417" s="12"/>
      <c r="Z417" s="20"/>
    </row>
    <row r="418" spans="1:26" x14ac:dyDescent="0.3">
      <c r="A418" s="13">
        <v>417</v>
      </c>
      <c r="B418" s="11" t="s">
        <v>500</v>
      </c>
      <c r="C418" s="11" t="s">
        <v>501</v>
      </c>
      <c r="D418" t="s">
        <v>584</v>
      </c>
      <c r="E418" s="259">
        <v>43004</v>
      </c>
      <c r="F418" s="59">
        <v>0.16821759259259259</v>
      </c>
      <c r="G418" s="59">
        <v>0.35416666666666669</v>
      </c>
      <c r="H418" s="13">
        <v>7</v>
      </c>
      <c r="I418" s="13">
        <v>1805</v>
      </c>
      <c r="J418" s="1" t="s">
        <v>501</v>
      </c>
      <c r="K418" s="9" t="s">
        <v>1110</v>
      </c>
      <c r="L418" s="123"/>
      <c r="M418" s="123"/>
      <c r="N418" s="123"/>
      <c r="O418" s="123"/>
      <c r="P418" s="15" t="s">
        <v>12</v>
      </c>
      <c r="Q418" s="37"/>
      <c r="R418" s="123">
        <v>26</v>
      </c>
      <c r="S418" s="123" t="s">
        <v>462</v>
      </c>
      <c r="T418" s="123">
        <v>2017</v>
      </c>
      <c r="U418" s="156" t="s">
        <v>479</v>
      </c>
      <c r="V418" s="5"/>
      <c r="Y418" s="12"/>
      <c r="Z418" s="20"/>
    </row>
    <row r="419" spans="1:26" x14ac:dyDescent="0.3">
      <c r="A419" s="13">
        <v>418</v>
      </c>
      <c r="B419" s="11" t="s">
        <v>513</v>
      </c>
      <c r="C419" s="11" t="s">
        <v>40</v>
      </c>
      <c r="D419" t="s">
        <v>561</v>
      </c>
      <c r="E419" s="259">
        <v>43006</v>
      </c>
      <c r="F419" s="63">
        <v>0.16633101851851853</v>
      </c>
      <c r="G419" s="59">
        <v>0.66666666666666663</v>
      </c>
      <c r="H419" s="13">
        <v>7</v>
      </c>
      <c r="I419" s="13">
        <v>2650</v>
      </c>
      <c r="J419" s="1" t="s">
        <v>40</v>
      </c>
      <c r="K419" s="9"/>
      <c r="L419" s="123">
        <v>144</v>
      </c>
      <c r="M419" s="123"/>
      <c r="N419" s="123"/>
      <c r="O419" s="123"/>
      <c r="Q419" s="37"/>
      <c r="R419" s="123">
        <v>28</v>
      </c>
      <c r="S419" s="123" t="s">
        <v>462</v>
      </c>
      <c r="T419" s="123">
        <v>2017</v>
      </c>
      <c r="U419" s="156" t="s">
        <v>476</v>
      </c>
      <c r="V419" s="5"/>
      <c r="Y419" s="12"/>
      <c r="Z419" s="20"/>
    </row>
    <row r="420" spans="1:26" x14ac:dyDescent="0.3">
      <c r="A420" s="13">
        <v>419</v>
      </c>
      <c r="B420" s="11" t="s">
        <v>514</v>
      </c>
      <c r="C420" s="11" t="s">
        <v>515</v>
      </c>
      <c r="D420" t="s">
        <v>603</v>
      </c>
      <c r="E420" s="260">
        <v>43008</v>
      </c>
      <c r="F420" s="59">
        <v>0.17326388888888888</v>
      </c>
      <c r="G420" s="59">
        <v>0.375</v>
      </c>
      <c r="H420" s="13">
        <v>6</v>
      </c>
      <c r="I420" s="13">
        <v>4300</v>
      </c>
      <c r="J420" s="1" t="s">
        <v>767</v>
      </c>
      <c r="K420" s="9" t="s">
        <v>1111</v>
      </c>
      <c r="L420" s="123"/>
      <c r="M420" s="123"/>
      <c r="N420" s="123"/>
      <c r="O420" s="123"/>
      <c r="Q420" s="37"/>
      <c r="R420" s="123">
        <v>30</v>
      </c>
      <c r="S420" s="123" t="s">
        <v>462</v>
      </c>
      <c r="T420" s="123">
        <v>2017</v>
      </c>
      <c r="U420" s="156" t="s">
        <v>474</v>
      </c>
      <c r="V420" s="5"/>
      <c r="X420" s="5">
        <v>10</v>
      </c>
      <c r="Y420" s="12"/>
      <c r="Z420" s="20"/>
    </row>
    <row r="421" spans="1:26" x14ac:dyDescent="0.3">
      <c r="A421" s="13">
        <v>420</v>
      </c>
      <c r="B421" s="11" t="s">
        <v>9</v>
      </c>
      <c r="C421" s="11" t="s">
        <v>10</v>
      </c>
      <c r="D421" t="s">
        <v>775</v>
      </c>
      <c r="E421" s="260">
        <v>43009</v>
      </c>
      <c r="F421" s="62">
        <v>0.13859953703703703</v>
      </c>
      <c r="G421" s="59">
        <v>0.41666666666666669</v>
      </c>
      <c r="H421" s="13">
        <v>2</v>
      </c>
      <c r="I421" s="13">
        <v>5200</v>
      </c>
      <c r="J421" s="1" t="s">
        <v>10</v>
      </c>
      <c r="K421" s="9"/>
      <c r="L421" s="123"/>
      <c r="M421" s="123">
        <v>35</v>
      </c>
      <c r="N421" s="123"/>
      <c r="O421" s="123"/>
      <c r="P421" t="s">
        <v>1514</v>
      </c>
      <c r="Q421" s="37"/>
      <c r="R421" s="123">
        <v>1</v>
      </c>
      <c r="S421" s="123" t="s">
        <v>463</v>
      </c>
      <c r="T421" s="123">
        <v>2017</v>
      </c>
      <c r="U421" s="156" t="s">
        <v>475</v>
      </c>
      <c r="V421" s="5">
        <v>4</v>
      </c>
      <c r="Y421" s="12"/>
      <c r="Z421" s="20"/>
    </row>
    <row r="422" spans="1:26" x14ac:dyDescent="0.3">
      <c r="A422" s="13">
        <v>421</v>
      </c>
      <c r="B422" s="11" t="s">
        <v>516</v>
      </c>
      <c r="C422" s="11" t="s">
        <v>39</v>
      </c>
      <c r="D422" t="s">
        <v>566</v>
      </c>
      <c r="E422" s="259">
        <v>43011</v>
      </c>
      <c r="F422" s="63">
        <v>0.15958333333333333</v>
      </c>
      <c r="G422" s="59">
        <v>0.64583333333333337</v>
      </c>
      <c r="H422" s="13">
        <v>6</v>
      </c>
      <c r="I422" s="13">
        <v>4100</v>
      </c>
      <c r="J422" s="1" t="s">
        <v>39</v>
      </c>
      <c r="K422" s="9"/>
      <c r="L422" s="123">
        <v>145</v>
      </c>
      <c r="M422" s="123"/>
      <c r="N422" s="123"/>
      <c r="O422" s="123"/>
      <c r="Q422" s="37"/>
      <c r="R422" s="123">
        <v>3</v>
      </c>
      <c r="S422" s="123" t="s">
        <v>463</v>
      </c>
      <c r="T422" s="123">
        <v>2017</v>
      </c>
      <c r="U422" s="156" t="s">
        <v>479</v>
      </c>
      <c r="V422" s="5"/>
      <c r="Y422" s="12"/>
      <c r="Z422" s="20"/>
    </row>
    <row r="423" spans="1:26" x14ac:dyDescent="0.3">
      <c r="A423" s="13">
        <v>422</v>
      </c>
      <c r="B423" s="11" t="s">
        <v>400</v>
      </c>
      <c r="C423" s="11" t="s">
        <v>17</v>
      </c>
      <c r="D423" t="s">
        <v>565</v>
      </c>
      <c r="E423" s="262">
        <v>43015</v>
      </c>
      <c r="F423" s="63">
        <v>0.16090277777777778</v>
      </c>
      <c r="G423" s="59">
        <v>0.375</v>
      </c>
      <c r="H423" s="13">
        <v>5</v>
      </c>
      <c r="I423" s="13">
        <v>4700</v>
      </c>
      <c r="J423" s="1" t="s">
        <v>17</v>
      </c>
      <c r="K423" s="9"/>
      <c r="L423" s="123">
        <v>146</v>
      </c>
      <c r="M423" s="123"/>
      <c r="N423" s="123"/>
      <c r="O423" s="123"/>
      <c r="Q423" s="37"/>
      <c r="R423" s="123">
        <v>7</v>
      </c>
      <c r="S423" s="123" t="s">
        <v>463</v>
      </c>
      <c r="T423" s="123">
        <v>2017</v>
      </c>
      <c r="U423" s="156" t="s">
        <v>474</v>
      </c>
      <c r="V423" s="5"/>
      <c r="Y423" s="12"/>
      <c r="Z423" s="20"/>
    </row>
    <row r="424" spans="1:26" x14ac:dyDescent="0.3">
      <c r="A424" s="13">
        <v>423</v>
      </c>
      <c r="B424" s="11" t="s">
        <v>517</v>
      </c>
      <c r="C424" s="11" t="s">
        <v>518</v>
      </c>
      <c r="D424" t="s">
        <v>575</v>
      </c>
      <c r="E424" s="262">
        <v>43016</v>
      </c>
      <c r="F424" s="63">
        <v>0.1587962962962963</v>
      </c>
      <c r="G424" s="59">
        <v>0.375</v>
      </c>
      <c r="H424" s="13">
        <v>10</v>
      </c>
      <c r="I424" s="13">
        <v>4760</v>
      </c>
      <c r="J424" s="1" t="s">
        <v>13</v>
      </c>
      <c r="K424" s="9"/>
      <c r="L424" s="123">
        <v>147</v>
      </c>
      <c r="M424" s="123"/>
      <c r="N424" s="123"/>
      <c r="O424" s="123"/>
      <c r="Q424" s="37"/>
      <c r="R424" s="123">
        <v>8</v>
      </c>
      <c r="S424" s="123" t="s">
        <v>463</v>
      </c>
      <c r="T424" s="123">
        <v>2017</v>
      </c>
      <c r="U424" s="156" t="s">
        <v>475</v>
      </c>
      <c r="V424" s="5">
        <v>3</v>
      </c>
      <c r="Y424" s="12"/>
      <c r="Z424" s="20"/>
    </row>
    <row r="425" spans="1:26" x14ac:dyDescent="0.3">
      <c r="A425" s="13">
        <v>424</v>
      </c>
      <c r="B425" s="11" t="s">
        <v>519</v>
      </c>
      <c r="C425" s="11" t="s">
        <v>39</v>
      </c>
      <c r="D425" t="s">
        <v>566</v>
      </c>
      <c r="E425" s="262">
        <v>43017</v>
      </c>
      <c r="F425" s="59">
        <v>0.18800925925925926</v>
      </c>
      <c r="G425" s="59">
        <v>0.64583333333333337</v>
      </c>
      <c r="H425" s="13">
        <v>6</v>
      </c>
      <c r="I425" s="13">
        <v>4100</v>
      </c>
      <c r="J425" s="1" t="s">
        <v>39</v>
      </c>
      <c r="K425" s="9"/>
      <c r="L425" s="123"/>
      <c r="M425" s="123"/>
      <c r="N425" s="123"/>
      <c r="O425" s="123"/>
      <c r="Q425" s="37"/>
      <c r="R425" s="123">
        <v>9</v>
      </c>
      <c r="S425" s="123" t="s">
        <v>463</v>
      </c>
      <c r="T425" s="123">
        <v>2017</v>
      </c>
      <c r="U425" s="156" t="s">
        <v>480</v>
      </c>
      <c r="V425" s="5"/>
      <c r="Y425" s="12"/>
      <c r="Z425" s="20"/>
    </row>
    <row r="426" spans="1:26" x14ac:dyDescent="0.3">
      <c r="A426" s="13">
        <v>425</v>
      </c>
      <c r="B426" s="11" t="s">
        <v>298</v>
      </c>
      <c r="C426" s="11" t="s">
        <v>17</v>
      </c>
      <c r="D426" t="s">
        <v>564</v>
      </c>
      <c r="E426" s="261">
        <v>43020</v>
      </c>
      <c r="F426" s="59">
        <v>0.17758101851851851</v>
      </c>
      <c r="G426" s="59">
        <v>0.375</v>
      </c>
      <c r="H426" s="13">
        <v>4</v>
      </c>
      <c r="I426" s="13">
        <v>4700</v>
      </c>
      <c r="J426" s="1" t="s">
        <v>17</v>
      </c>
      <c r="K426" s="9"/>
      <c r="L426" s="123"/>
      <c r="M426" s="123"/>
      <c r="N426" s="123"/>
      <c r="O426" s="123"/>
      <c r="Q426" s="37"/>
      <c r="R426" s="123">
        <v>12</v>
      </c>
      <c r="S426" s="123" t="s">
        <v>463</v>
      </c>
      <c r="T426" s="123">
        <v>2017</v>
      </c>
      <c r="U426" s="156" t="s">
        <v>476</v>
      </c>
      <c r="V426" s="5"/>
      <c r="Y426" s="12"/>
      <c r="Z426" s="20"/>
    </row>
    <row r="427" spans="1:26" x14ac:dyDescent="0.3">
      <c r="A427" s="13">
        <v>426</v>
      </c>
      <c r="B427" s="11" t="s">
        <v>298</v>
      </c>
      <c r="C427" s="11" t="s">
        <v>17</v>
      </c>
      <c r="D427" t="s">
        <v>564</v>
      </c>
      <c r="E427" s="261">
        <v>43021</v>
      </c>
      <c r="F427" s="59">
        <v>0.18105324074074072</v>
      </c>
      <c r="G427" s="59">
        <v>0.66666666666666663</v>
      </c>
      <c r="H427" s="13">
        <v>7</v>
      </c>
      <c r="I427" s="13">
        <v>4700</v>
      </c>
      <c r="J427" s="1" t="s">
        <v>17</v>
      </c>
      <c r="K427" s="9"/>
      <c r="L427" s="123"/>
      <c r="M427" s="123"/>
      <c r="N427" s="123"/>
      <c r="O427" s="123"/>
      <c r="Q427" s="37"/>
      <c r="R427" s="123">
        <v>13</v>
      </c>
      <c r="S427" s="123" t="s">
        <v>463</v>
      </c>
      <c r="T427" s="123">
        <v>2017</v>
      </c>
      <c r="U427" s="156" t="s">
        <v>477</v>
      </c>
      <c r="V427" s="5"/>
      <c r="Y427" s="12"/>
      <c r="Z427" s="20"/>
    </row>
    <row r="428" spans="1:26" x14ac:dyDescent="0.3">
      <c r="A428" s="13">
        <v>427</v>
      </c>
      <c r="B428" s="11" t="s">
        <v>520</v>
      </c>
      <c r="C428" s="11" t="s">
        <v>301</v>
      </c>
      <c r="D428" t="s">
        <v>570</v>
      </c>
      <c r="E428" s="261">
        <v>43022</v>
      </c>
      <c r="F428" s="63">
        <v>0.1640625</v>
      </c>
      <c r="G428" s="59">
        <v>0.375</v>
      </c>
      <c r="H428" s="13">
        <v>6</v>
      </c>
      <c r="I428" s="13">
        <v>4281</v>
      </c>
      <c r="J428" s="1" t="s">
        <v>26</v>
      </c>
      <c r="K428" s="9"/>
      <c r="L428" s="123">
        <v>148</v>
      </c>
      <c r="M428" s="123"/>
      <c r="N428" s="123"/>
      <c r="O428" s="123"/>
      <c r="Q428" s="37"/>
      <c r="R428" s="123">
        <v>14</v>
      </c>
      <c r="S428" s="123" t="s">
        <v>463</v>
      </c>
      <c r="T428" s="123">
        <v>2017</v>
      </c>
      <c r="U428" s="156" t="s">
        <v>474</v>
      </c>
      <c r="V428" s="5"/>
      <c r="Y428" s="12"/>
      <c r="Z428" s="20"/>
    </row>
    <row r="429" spans="1:26" x14ac:dyDescent="0.3">
      <c r="A429" s="13">
        <v>428</v>
      </c>
      <c r="B429" s="11" t="s">
        <v>523</v>
      </c>
      <c r="C429" s="11" t="s">
        <v>521</v>
      </c>
      <c r="D429" t="s">
        <v>708</v>
      </c>
      <c r="E429" s="261">
        <v>43023</v>
      </c>
      <c r="F429" s="59">
        <v>0.17643518518518519</v>
      </c>
      <c r="G429" s="59">
        <v>0.375</v>
      </c>
      <c r="H429" s="13">
        <v>6</v>
      </c>
      <c r="I429" s="13">
        <v>4220</v>
      </c>
      <c r="J429" s="1" t="s">
        <v>146</v>
      </c>
      <c r="K429" s="9"/>
      <c r="L429" s="123"/>
      <c r="M429" s="123"/>
      <c r="N429" s="123"/>
      <c r="O429" s="123"/>
      <c r="Q429" s="37"/>
      <c r="R429" s="123">
        <v>15</v>
      </c>
      <c r="S429" s="123" t="s">
        <v>463</v>
      </c>
      <c r="T429" s="123">
        <v>2017</v>
      </c>
      <c r="U429" s="156" t="s">
        <v>475</v>
      </c>
      <c r="V429" s="5">
        <v>5</v>
      </c>
      <c r="Y429" s="12"/>
      <c r="Z429" s="20"/>
    </row>
    <row r="430" spans="1:26" x14ac:dyDescent="0.3">
      <c r="A430" s="13">
        <v>429</v>
      </c>
      <c r="B430" s="11" t="s">
        <v>524</v>
      </c>
      <c r="C430" s="11" t="s">
        <v>39</v>
      </c>
      <c r="D430" t="s">
        <v>560</v>
      </c>
      <c r="E430" s="259">
        <v>43025</v>
      </c>
      <c r="F430" s="59">
        <v>0.17864583333333331</v>
      </c>
      <c r="G430" s="59">
        <v>0.35416666666666669</v>
      </c>
      <c r="H430" s="13">
        <v>6</v>
      </c>
      <c r="I430" s="13">
        <v>4100</v>
      </c>
      <c r="J430" s="1" t="s">
        <v>39</v>
      </c>
      <c r="K430" s="9"/>
      <c r="L430" s="123"/>
      <c r="M430" s="123"/>
      <c r="N430" s="123"/>
      <c r="O430" s="123"/>
      <c r="Q430" s="37"/>
      <c r="R430" s="123">
        <v>17</v>
      </c>
      <c r="S430" s="123" t="s">
        <v>463</v>
      </c>
      <c r="T430" s="123">
        <v>2017</v>
      </c>
      <c r="U430" s="156" t="s">
        <v>479</v>
      </c>
      <c r="V430" s="5"/>
      <c r="Y430" s="12"/>
      <c r="Z430" s="20"/>
    </row>
    <row r="431" spans="1:26" x14ac:dyDescent="0.3">
      <c r="A431" s="13">
        <v>430</v>
      </c>
      <c r="B431" s="11" t="s">
        <v>400</v>
      </c>
      <c r="C431" s="11" t="s">
        <v>17</v>
      </c>
      <c r="D431" t="s">
        <v>565</v>
      </c>
      <c r="E431" s="259">
        <v>43027</v>
      </c>
      <c r="F431" s="61">
        <v>0.17724537037037036</v>
      </c>
      <c r="G431" s="59">
        <v>0.33333333333333331</v>
      </c>
      <c r="H431" s="13">
        <v>5</v>
      </c>
      <c r="I431" s="13">
        <v>4700</v>
      </c>
      <c r="J431" s="1" t="s">
        <v>17</v>
      </c>
      <c r="K431" s="9"/>
      <c r="L431" s="123"/>
      <c r="M431" s="123"/>
      <c r="N431" s="123"/>
      <c r="O431" s="123"/>
      <c r="Q431" s="37"/>
      <c r="R431" s="123">
        <v>19</v>
      </c>
      <c r="S431" s="123" t="s">
        <v>463</v>
      </c>
      <c r="T431" s="123">
        <v>2017</v>
      </c>
      <c r="U431" s="156" t="s">
        <v>476</v>
      </c>
      <c r="V431" s="5"/>
      <c r="Y431" s="12"/>
      <c r="Z431" s="20"/>
    </row>
    <row r="432" spans="1:26" x14ac:dyDescent="0.3">
      <c r="A432" s="13">
        <v>431</v>
      </c>
      <c r="B432" s="9" t="s">
        <v>1549</v>
      </c>
      <c r="C432" s="14" t="s">
        <v>526</v>
      </c>
      <c r="D432" s="9" t="s">
        <v>526</v>
      </c>
      <c r="E432" s="272">
        <v>43029</v>
      </c>
      <c r="F432" s="60">
        <v>0.14166666666666666</v>
      </c>
      <c r="G432" s="59">
        <v>0.45833333333333331</v>
      </c>
      <c r="H432" s="13">
        <v>8</v>
      </c>
      <c r="I432" s="13"/>
      <c r="J432" s="208" t="s">
        <v>2183</v>
      </c>
      <c r="L432" s="123"/>
      <c r="M432" s="123">
        <v>36</v>
      </c>
      <c r="N432" s="123"/>
      <c r="O432" s="123"/>
      <c r="Q432" s="37"/>
      <c r="R432" s="123">
        <v>21</v>
      </c>
      <c r="S432" s="123" t="s">
        <v>463</v>
      </c>
      <c r="T432" s="123">
        <v>2017</v>
      </c>
      <c r="U432" s="156" t="s">
        <v>474</v>
      </c>
      <c r="V432" s="5">
        <v>3</v>
      </c>
      <c r="Y432" s="12"/>
      <c r="Z432" s="20"/>
    </row>
    <row r="433" spans="1:26" x14ac:dyDescent="0.3">
      <c r="A433" s="13">
        <v>432</v>
      </c>
      <c r="B433" s="9" t="s">
        <v>527</v>
      </c>
      <c r="C433" s="9" t="s">
        <v>39</v>
      </c>
      <c r="D433" s="9" t="s">
        <v>560</v>
      </c>
      <c r="E433" s="258">
        <v>43033</v>
      </c>
      <c r="F433" s="58">
        <v>0.16597222222222222</v>
      </c>
      <c r="G433" s="59">
        <v>0.64583333333333337</v>
      </c>
      <c r="H433" s="13">
        <v>6</v>
      </c>
      <c r="I433" s="13">
        <v>4100</v>
      </c>
      <c r="J433" s="1" t="s">
        <v>39</v>
      </c>
      <c r="K433" s="9"/>
      <c r="L433" s="123">
        <v>149</v>
      </c>
      <c r="M433" s="123"/>
      <c r="N433" s="123"/>
      <c r="O433" s="123"/>
      <c r="Q433" s="37"/>
      <c r="R433" s="123">
        <v>25</v>
      </c>
      <c r="S433" s="123" t="s">
        <v>463</v>
      </c>
      <c r="T433" s="123">
        <v>2017</v>
      </c>
      <c r="U433" s="156" t="s">
        <v>478</v>
      </c>
      <c r="V433" s="5"/>
      <c r="Y433" s="12"/>
      <c r="Z433" s="20"/>
    </row>
    <row r="434" spans="1:26" x14ac:dyDescent="0.3">
      <c r="A434" s="13">
        <v>433</v>
      </c>
      <c r="B434" s="9" t="s">
        <v>528</v>
      </c>
      <c r="C434" s="9" t="s">
        <v>254</v>
      </c>
      <c r="D434" s="9" t="s">
        <v>585</v>
      </c>
      <c r="E434" s="273">
        <v>43036</v>
      </c>
      <c r="F434" s="65">
        <v>0.16016203703703705</v>
      </c>
      <c r="G434" s="59">
        <v>0.4375</v>
      </c>
      <c r="H434" s="13">
        <v>6</v>
      </c>
      <c r="I434" s="13">
        <v>4581</v>
      </c>
      <c r="J434" s="1" t="s">
        <v>758</v>
      </c>
      <c r="K434" s="9" t="s">
        <v>1112</v>
      </c>
      <c r="L434" s="123">
        <v>150</v>
      </c>
      <c r="M434" s="123"/>
      <c r="N434" s="123"/>
      <c r="O434" s="123"/>
      <c r="Q434" s="37"/>
      <c r="R434" s="123">
        <v>28</v>
      </c>
      <c r="S434" s="123" t="s">
        <v>463</v>
      </c>
      <c r="T434" s="123">
        <v>2017</v>
      </c>
      <c r="U434" s="156" t="s">
        <v>474</v>
      </c>
      <c r="V434" s="5"/>
      <c r="Y434" s="12"/>
      <c r="Z434" s="20"/>
    </row>
    <row r="435" spans="1:26" x14ac:dyDescent="0.3">
      <c r="A435" s="13">
        <v>434</v>
      </c>
      <c r="B435" s="9" t="s">
        <v>530</v>
      </c>
      <c r="C435" s="9" t="s">
        <v>529</v>
      </c>
      <c r="D435" s="9" t="s">
        <v>604</v>
      </c>
      <c r="E435" s="273">
        <v>43037</v>
      </c>
      <c r="F435" s="58">
        <v>0.16571759259259258</v>
      </c>
      <c r="G435" s="59">
        <v>0.33333333333333331</v>
      </c>
      <c r="H435" s="13">
        <v>6</v>
      </c>
      <c r="I435" s="13">
        <v>2650</v>
      </c>
      <c r="J435" s="1" t="s">
        <v>40</v>
      </c>
      <c r="K435" s="9"/>
      <c r="L435" s="123">
        <v>151</v>
      </c>
      <c r="M435" s="123"/>
      <c r="N435" s="123"/>
      <c r="O435" s="123"/>
      <c r="Q435" s="37"/>
      <c r="R435" s="123">
        <v>29</v>
      </c>
      <c r="S435" s="123" t="s">
        <v>463</v>
      </c>
      <c r="T435" s="123">
        <v>2017</v>
      </c>
      <c r="U435" s="156" t="s">
        <v>475</v>
      </c>
      <c r="V435" s="5">
        <v>3</v>
      </c>
      <c r="X435" s="5">
        <v>15</v>
      </c>
      <c r="Y435" s="12"/>
      <c r="Z435" s="20"/>
    </row>
    <row r="436" spans="1:26" x14ac:dyDescent="0.3">
      <c r="A436" s="13">
        <v>435</v>
      </c>
      <c r="B436" s="9" t="s">
        <v>531</v>
      </c>
      <c r="C436" s="9" t="s">
        <v>39</v>
      </c>
      <c r="D436" s="9" t="s">
        <v>560</v>
      </c>
      <c r="E436" s="274">
        <v>43042</v>
      </c>
      <c r="F436" s="58">
        <v>0.16489583333333332</v>
      </c>
      <c r="G436" s="59">
        <v>0.35416666666666669</v>
      </c>
      <c r="H436" s="13">
        <v>6</v>
      </c>
      <c r="I436" s="13">
        <v>4100</v>
      </c>
      <c r="J436" s="1" t="s">
        <v>39</v>
      </c>
      <c r="K436" s="9"/>
      <c r="L436" s="123">
        <v>152</v>
      </c>
      <c r="M436" s="123"/>
      <c r="N436" s="123"/>
      <c r="O436" s="123"/>
      <c r="Q436" s="37"/>
      <c r="R436" s="123">
        <v>3</v>
      </c>
      <c r="S436" s="123" t="s">
        <v>464</v>
      </c>
      <c r="T436" s="123">
        <v>2017</v>
      </c>
      <c r="U436" s="156" t="s">
        <v>477</v>
      </c>
      <c r="V436" s="5"/>
      <c r="Y436" s="12"/>
      <c r="Z436" s="20"/>
    </row>
    <row r="437" spans="1:26" x14ac:dyDescent="0.3">
      <c r="A437" s="13">
        <v>436</v>
      </c>
      <c r="B437" s="9" t="s">
        <v>532</v>
      </c>
      <c r="C437" s="9" t="s">
        <v>39</v>
      </c>
      <c r="D437" s="9" t="s">
        <v>560</v>
      </c>
      <c r="E437" s="274">
        <v>43042</v>
      </c>
      <c r="F437" s="58">
        <v>0.16362268518518519</v>
      </c>
      <c r="G437" s="59">
        <v>0.54166666666666663</v>
      </c>
      <c r="H437" s="13">
        <v>10</v>
      </c>
      <c r="I437" s="13">
        <v>4100</v>
      </c>
      <c r="J437" s="1" t="s">
        <v>39</v>
      </c>
      <c r="K437" s="9"/>
      <c r="L437" s="123">
        <v>153</v>
      </c>
      <c r="M437" s="123"/>
      <c r="N437" s="123"/>
      <c r="O437" s="123"/>
      <c r="Q437" s="37"/>
      <c r="R437" s="123">
        <v>3</v>
      </c>
      <c r="S437" s="123" t="s">
        <v>464</v>
      </c>
      <c r="T437" s="123">
        <v>2017</v>
      </c>
      <c r="U437" s="156" t="s">
        <v>477</v>
      </c>
      <c r="V437" s="5"/>
      <c r="Y437" s="12"/>
      <c r="Z437" s="12"/>
    </row>
    <row r="438" spans="1:26" x14ac:dyDescent="0.3">
      <c r="A438" s="13">
        <v>437</v>
      </c>
      <c r="B438" s="9" t="s">
        <v>533</v>
      </c>
      <c r="C438" s="9" t="s">
        <v>39</v>
      </c>
      <c r="D438" s="9" t="s">
        <v>560</v>
      </c>
      <c r="E438" s="258">
        <v>43043</v>
      </c>
      <c r="F438" s="60">
        <v>0.14149305555555555</v>
      </c>
      <c r="G438" s="59">
        <v>0.375</v>
      </c>
      <c r="H438" s="13">
        <v>10</v>
      </c>
      <c r="I438" s="13">
        <v>4100</v>
      </c>
      <c r="J438" s="1" t="s">
        <v>39</v>
      </c>
      <c r="K438" s="9"/>
      <c r="L438" s="123"/>
      <c r="M438" s="123">
        <v>37</v>
      </c>
      <c r="N438" s="123"/>
      <c r="O438" s="123"/>
      <c r="Q438" s="37"/>
      <c r="R438" s="123">
        <v>4</v>
      </c>
      <c r="S438" s="123" t="s">
        <v>464</v>
      </c>
      <c r="T438" s="123">
        <v>2017</v>
      </c>
      <c r="U438" s="156" t="s">
        <v>474</v>
      </c>
      <c r="V438" s="5">
        <v>3</v>
      </c>
    </row>
    <row r="439" spans="1:26" x14ac:dyDescent="0.3">
      <c r="A439" s="13">
        <v>438</v>
      </c>
      <c r="B439" s="9" t="s">
        <v>534</v>
      </c>
      <c r="C439" s="9" t="s">
        <v>17</v>
      </c>
      <c r="D439" s="9" t="s">
        <v>565</v>
      </c>
      <c r="E439" s="273">
        <v>43050</v>
      </c>
      <c r="F439" s="58">
        <v>0.15789351851851852</v>
      </c>
      <c r="G439" s="59">
        <v>0.33333333333333331</v>
      </c>
      <c r="H439" s="13">
        <v>5</v>
      </c>
      <c r="I439" s="13">
        <v>4700</v>
      </c>
      <c r="J439" s="1" t="s">
        <v>17</v>
      </c>
      <c r="K439" s="9"/>
      <c r="L439" s="123">
        <v>154</v>
      </c>
      <c r="M439" s="123"/>
      <c r="N439" s="123"/>
      <c r="O439" s="123"/>
      <c r="P439" s="23" t="s">
        <v>12</v>
      </c>
      <c r="Q439" s="37"/>
      <c r="R439" s="123">
        <v>11</v>
      </c>
      <c r="S439" s="123" t="s">
        <v>464</v>
      </c>
      <c r="T439" s="123">
        <v>2017</v>
      </c>
      <c r="U439" s="156" t="s">
        <v>474</v>
      </c>
      <c r="V439" s="5"/>
    </row>
    <row r="440" spans="1:26" x14ac:dyDescent="0.3">
      <c r="A440" s="13">
        <v>439</v>
      </c>
      <c r="B440" s="9" t="s">
        <v>535</v>
      </c>
      <c r="C440" s="9" t="s">
        <v>1741</v>
      </c>
      <c r="D440" s="9" t="s">
        <v>594</v>
      </c>
      <c r="E440" s="273">
        <v>43051</v>
      </c>
      <c r="F440" s="61">
        <v>0.16717592592592592</v>
      </c>
      <c r="G440" s="59">
        <v>0.375</v>
      </c>
      <c r="H440" s="13">
        <v>6</v>
      </c>
      <c r="I440" s="13">
        <v>3500</v>
      </c>
      <c r="J440" s="1" t="s">
        <v>760</v>
      </c>
      <c r="K440" s="9"/>
      <c r="L440" s="123"/>
      <c r="M440" s="123"/>
      <c r="N440" s="123"/>
      <c r="O440" s="123"/>
      <c r="Q440" s="37"/>
      <c r="R440" s="123">
        <v>12</v>
      </c>
      <c r="S440" s="123" t="s">
        <v>464</v>
      </c>
      <c r="T440" s="123">
        <v>2017</v>
      </c>
      <c r="U440" s="156" t="s">
        <v>475</v>
      </c>
      <c r="V440" s="5">
        <v>2</v>
      </c>
    </row>
    <row r="441" spans="1:26" x14ac:dyDescent="0.3">
      <c r="A441" s="13">
        <v>440</v>
      </c>
      <c r="B441" s="9" t="s">
        <v>536</v>
      </c>
      <c r="C441" s="9" t="s">
        <v>39</v>
      </c>
      <c r="D441" s="9" t="s">
        <v>560</v>
      </c>
      <c r="E441" s="258">
        <v>43054</v>
      </c>
      <c r="F441" s="61">
        <v>0.1821527777777778</v>
      </c>
      <c r="G441" s="59">
        <v>0.64583333333333337</v>
      </c>
      <c r="H441" s="13">
        <v>6</v>
      </c>
      <c r="I441" s="13">
        <v>4100</v>
      </c>
      <c r="J441" s="1" t="s">
        <v>39</v>
      </c>
      <c r="K441" s="9"/>
      <c r="L441" s="123"/>
      <c r="M441" s="123"/>
      <c r="N441" s="123"/>
      <c r="O441" s="123"/>
      <c r="Q441" s="37"/>
      <c r="R441" s="123">
        <v>15</v>
      </c>
      <c r="S441" s="123" t="s">
        <v>464</v>
      </c>
      <c r="T441" s="123">
        <v>2017</v>
      </c>
      <c r="U441" s="156" t="s">
        <v>478</v>
      </c>
      <c r="V441" s="5"/>
    </row>
    <row r="442" spans="1:26" x14ac:dyDescent="0.3">
      <c r="A442" s="13">
        <v>441</v>
      </c>
      <c r="B442" s="9" t="s">
        <v>539</v>
      </c>
      <c r="C442" s="9" t="s">
        <v>10</v>
      </c>
      <c r="D442" s="9" t="s">
        <v>595</v>
      </c>
      <c r="E442" s="273">
        <v>43056</v>
      </c>
      <c r="F442" s="61">
        <v>0.18693287037037035</v>
      </c>
      <c r="G442" s="59">
        <v>0.70833333333333337</v>
      </c>
      <c r="H442" s="13">
        <v>4</v>
      </c>
      <c r="I442" s="13">
        <v>5260</v>
      </c>
      <c r="J442" s="1" t="s">
        <v>10</v>
      </c>
      <c r="K442" s="9"/>
      <c r="L442" s="123"/>
      <c r="M442" s="123"/>
      <c r="N442" s="123"/>
      <c r="O442" s="123"/>
      <c r="Q442" s="37"/>
      <c r="R442" s="123">
        <v>17</v>
      </c>
      <c r="S442" s="123" t="s">
        <v>464</v>
      </c>
      <c r="T442" s="123">
        <v>2017</v>
      </c>
      <c r="U442" s="156" t="s">
        <v>477</v>
      </c>
      <c r="V442" s="5"/>
    </row>
    <row r="443" spans="1:26" x14ac:dyDescent="0.3">
      <c r="A443" s="13">
        <v>442</v>
      </c>
      <c r="B443" s="9" t="s">
        <v>540</v>
      </c>
      <c r="C443" s="9" t="s">
        <v>538</v>
      </c>
      <c r="D443" s="9" t="s">
        <v>605</v>
      </c>
      <c r="E443" s="273">
        <v>43057</v>
      </c>
      <c r="F443" s="58">
        <v>0.15959490740740742</v>
      </c>
      <c r="G443" s="59">
        <v>0.41666666666666669</v>
      </c>
      <c r="H443" s="13">
        <v>6</v>
      </c>
      <c r="I443" s="13">
        <v>6700</v>
      </c>
      <c r="J443" s="1" t="s">
        <v>538</v>
      </c>
      <c r="K443" s="9" t="s">
        <v>1113</v>
      </c>
      <c r="L443" s="123">
        <v>155</v>
      </c>
      <c r="M443" s="123"/>
      <c r="N443" s="123"/>
      <c r="O443" s="123"/>
      <c r="Q443" s="37"/>
      <c r="R443" s="123">
        <v>18</v>
      </c>
      <c r="S443" s="123" t="s">
        <v>464</v>
      </c>
      <c r="T443" s="123">
        <v>2017</v>
      </c>
      <c r="U443" s="156" t="s">
        <v>474</v>
      </c>
      <c r="V443" s="5">
        <v>3</v>
      </c>
    </row>
    <row r="444" spans="1:26" x14ac:dyDescent="0.3">
      <c r="A444" s="13">
        <v>443</v>
      </c>
      <c r="B444" s="9" t="s">
        <v>541</v>
      </c>
      <c r="C444" s="9" t="s">
        <v>39</v>
      </c>
      <c r="D444" s="9" t="s">
        <v>560</v>
      </c>
      <c r="E444" s="258">
        <v>43059</v>
      </c>
      <c r="F444" s="61">
        <v>0.17074074074074075</v>
      </c>
      <c r="G444" s="59">
        <v>0.33333333333333331</v>
      </c>
      <c r="H444" s="13">
        <v>6</v>
      </c>
      <c r="I444" s="13">
        <v>4100</v>
      </c>
      <c r="J444" s="1" t="s">
        <v>39</v>
      </c>
      <c r="K444" s="9"/>
      <c r="L444" s="123"/>
      <c r="M444" s="123"/>
      <c r="N444" s="123"/>
      <c r="O444" s="123"/>
      <c r="Q444" s="37"/>
      <c r="R444" s="123">
        <v>20</v>
      </c>
      <c r="S444" s="123" t="s">
        <v>464</v>
      </c>
      <c r="T444" s="123">
        <v>2017</v>
      </c>
      <c r="U444" s="156" t="s">
        <v>480</v>
      </c>
      <c r="V444" s="5"/>
    </row>
    <row r="445" spans="1:26" x14ac:dyDescent="0.3">
      <c r="A445" s="13">
        <v>444</v>
      </c>
      <c r="B445" s="9" t="s">
        <v>542</v>
      </c>
      <c r="C445" s="9" t="s">
        <v>39</v>
      </c>
      <c r="D445" s="9" t="s">
        <v>560</v>
      </c>
      <c r="E445" s="258">
        <v>43061</v>
      </c>
      <c r="F445" s="61">
        <v>0.18359953703703702</v>
      </c>
      <c r="G445" s="59">
        <v>0.64583333333333337</v>
      </c>
      <c r="H445" s="13">
        <v>6</v>
      </c>
      <c r="I445" s="13">
        <v>4100</v>
      </c>
      <c r="J445" s="1" t="s">
        <v>39</v>
      </c>
      <c r="K445" s="9"/>
      <c r="L445" s="123"/>
      <c r="M445" s="123"/>
      <c r="N445" s="123"/>
      <c r="O445" s="123"/>
      <c r="Q445" s="37"/>
      <c r="R445" s="123">
        <v>22</v>
      </c>
      <c r="S445" s="123" t="s">
        <v>464</v>
      </c>
      <c r="T445" s="123">
        <v>2017</v>
      </c>
      <c r="U445" s="156" t="s">
        <v>478</v>
      </c>
      <c r="V445" s="5"/>
    </row>
    <row r="446" spans="1:26" x14ac:dyDescent="0.3">
      <c r="A446" s="13">
        <v>445</v>
      </c>
      <c r="B446" s="9" t="s">
        <v>543</v>
      </c>
      <c r="C446" s="9" t="s">
        <v>146</v>
      </c>
      <c r="D446" s="9" t="s">
        <v>606</v>
      </c>
      <c r="E446" s="273">
        <v>43064</v>
      </c>
      <c r="F446" s="58">
        <v>0.1542824074074074</v>
      </c>
      <c r="G446" s="59">
        <v>0.375</v>
      </c>
      <c r="H446" s="13">
        <v>6</v>
      </c>
      <c r="I446" s="13">
        <v>4200</v>
      </c>
      <c r="J446" s="1" t="s">
        <v>146</v>
      </c>
      <c r="K446" s="9"/>
      <c r="L446" s="123">
        <v>156</v>
      </c>
      <c r="M446" s="123">
        <v>38</v>
      </c>
      <c r="N446" s="123"/>
      <c r="O446" s="123"/>
      <c r="Q446" s="37"/>
      <c r="R446" s="123">
        <v>25</v>
      </c>
      <c r="S446" s="123" t="s">
        <v>464</v>
      </c>
      <c r="T446" s="123">
        <v>2017</v>
      </c>
      <c r="U446" s="156" t="s">
        <v>474</v>
      </c>
      <c r="V446" s="5"/>
    </row>
    <row r="447" spans="1:26" x14ac:dyDescent="0.3">
      <c r="A447" s="13">
        <v>446</v>
      </c>
      <c r="B447" s="9" t="s">
        <v>364</v>
      </c>
      <c r="C447" s="9" t="s">
        <v>26</v>
      </c>
      <c r="D447" s="9" t="s">
        <v>593</v>
      </c>
      <c r="E447" s="273">
        <v>43065</v>
      </c>
      <c r="F447" s="60">
        <v>0.1431597222222222</v>
      </c>
      <c r="G447" s="59">
        <v>0.375</v>
      </c>
      <c r="H447" s="13">
        <v>8</v>
      </c>
      <c r="I447" s="13">
        <v>4400</v>
      </c>
      <c r="J447" s="1" t="s">
        <v>26</v>
      </c>
      <c r="K447" s="9"/>
      <c r="L447" s="123"/>
      <c r="M447" s="123"/>
      <c r="N447" s="123"/>
      <c r="O447" s="123"/>
      <c r="Q447" s="37"/>
      <c r="R447" s="123">
        <v>26</v>
      </c>
      <c r="S447" s="123" t="s">
        <v>464</v>
      </c>
      <c r="T447" s="123">
        <v>2017</v>
      </c>
      <c r="U447" s="156" t="s">
        <v>475</v>
      </c>
      <c r="V447" s="5">
        <v>4</v>
      </c>
    </row>
    <row r="448" spans="1:26" x14ac:dyDescent="0.3">
      <c r="A448" s="13">
        <v>447</v>
      </c>
      <c r="B448" s="9" t="s">
        <v>298</v>
      </c>
      <c r="C448" s="9" t="s">
        <v>17</v>
      </c>
      <c r="D448" s="9" t="s">
        <v>612</v>
      </c>
      <c r="E448" s="258">
        <v>43069</v>
      </c>
      <c r="F448" s="58">
        <v>0.16506944444444446</v>
      </c>
      <c r="G448" s="59">
        <v>0.35416666666666669</v>
      </c>
      <c r="H448" s="13">
        <v>6</v>
      </c>
      <c r="I448" s="13">
        <v>4700</v>
      </c>
      <c r="J448" s="1" t="s">
        <v>17</v>
      </c>
      <c r="K448" s="9"/>
      <c r="L448" s="123">
        <v>157</v>
      </c>
      <c r="M448" s="123"/>
      <c r="N448" s="123"/>
      <c r="O448" s="123"/>
      <c r="Q448" s="37"/>
      <c r="R448" s="123">
        <v>30</v>
      </c>
      <c r="S448" s="123" t="s">
        <v>464</v>
      </c>
      <c r="T448" s="123">
        <v>2017</v>
      </c>
      <c r="U448" s="156" t="s">
        <v>476</v>
      </c>
      <c r="V448" s="5"/>
      <c r="X448" s="5">
        <v>13</v>
      </c>
    </row>
    <row r="449" spans="1:24" x14ac:dyDescent="0.3">
      <c r="A449" s="13">
        <v>448</v>
      </c>
      <c r="B449" s="9" t="s">
        <v>142</v>
      </c>
      <c r="C449" s="9" t="s">
        <v>141</v>
      </c>
      <c r="D449" s="9" t="s">
        <v>592</v>
      </c>
      <c r="E449" s="273">
        <v>43071</v>
      </c>
      <c r="F449" s="58">
        <v>0.15984953703703705</v>
      </c>
      <c r="G449" s="59">
        <v>0.375</v>
      </c>
      <c r="H449" s="13">
        <v>6</v>
      </c>
      <c r="I449" s="13">
        <v>4262</v>
      </c>
      <c r="J449" s="1" t="s">
        <v>17</v>
      </c>
      <c r="K449" s="9"/>
      <c r="L449" s="123">
        <v>158</v>
      </c>
      <c r="M449" s="123"/>
      <c r="N449" s="123"/>
      <c r="O449" s="123"/>
      <c r="Q449" s="37"/>
      <c r="R449" s="123">
        <v>2</v>
      </c>
      <c r="S449" s="123" t="s">
        <v>465</v>
      </c>
      <c r="T449" s="123">
        <v>2017</v>
      </c>
      <c r="U449" s="156" t="s">
        <v>474</v>
      </c>
      <c r="V449" s="5"/>
    </row>
    <row r="450" spans="1:24" x14ac:dyDescent="0.3">
      <c r="A450" s="13">
        <v>449</v>
      </c>
      <c r="B450" s="9" t="s">
        <v>544</v>
      </c>
      <c r="C450" s="9" t="s">
        <v>17</v>
      </c>
      <c r="D450" s="9" t="s">
        <v>565</v>
      </c>
      <c r="E450" s="273">
        <v>43072</v>
      </c>
      <c r="F450" s="58">
        <v>0.15718750000000001</v>
      </c>
      <c r="G450" s="59">
        <v>0.375</v>
      </c>
      <c r="H450" s="13">
        <v>5</v>
      </c>
      <c r="I450" s="13">
        <v>4700</v>
      </c>
      <c r="J450" s="1" t="s">
        <v>17</v>
      </c>
      <c r="K450" s="9"/>
      <c r="L450" s="123">
        <v>159</v>
      </c>
      <c r="M450" s="123"/>
      <c r="N450" s="123"/>
      <c r="O450" s="123"/>
      <c r="Q450" s="37"/>
      <c r="R450" s="123">
        <v>3</v>
      </c>
      <c r="S450" s="123" t="s">
        <v>465</v>
      </c>
      <c r="T450" s="123">
        <v>2017</v>
      </c>
      <c r="U450" s="156" t="s">
        <v>475</v>
      </c>
      <c r="V450" s="5">
        <v>3</v>
      </c>
    </row>
    <row r="451" spans="1:24" x14ac:dyDescent="0.3">
      <c r="A451" s="13">
        <v>450</v>
      </c>
      <c r="B451" s="9" t="s">
        <v>545</v>
      </c>
      <c r="C451" s="9" t="s">
        <v>39</v>
      </c>
      <c r="D451" s="9" t="s">
        <v>560</v>
      </c>
      <c r="E451" s="258">
        <v>43075</v>
      </c>
      <c r="F451" s="61">
        <v>0.1761574074074074</v>
      </c>
      <c r="G451" s="59">
        <v>0.64583333333333337</v>
      </c>
      <c r="H451" s="13">
        <v>6</v>
      </c>
      <c r="I451" s="13">
        <v>4100</v>
      </c>
      <c r="J451" s="1" t="s">
        <v>39</v>
      </c>
      <c r="K451" s="9"/>
      <c r="L451" s="123"/>
      <c r="M451" s="123"/>
      <c r="N451" s="123"/>
      <c r="O451" s="123"/>
      <c r="Q451" s="37"/>
      <c r="R451" s="123">
        <v>6</v>
      </c>
      <c r="S451" s="123" t="s">
        <v>465</v>
      </c>
      <c r="T451" s="123">
        <v>2017</v>
      </c>
      <c r="U451" s="156" t="s">
        <v>478</v>
      </c>
      <c r="V451" s="5"/>
    </row>
    <row r="452" spans="1:24" x14ac:dyDescent="0.3">
      <c r="A452" s="13">
        <v>451</v>
      </c>
      <c r="B452" s="9" t="s">
        <v>547</v>
      </c>
      <c r="C452" s="9" t="s">
        <v>548</v>
      </c>
      <c r="D452" s="9" t="s">
        <v>614</v>
      </c>
      <c r="E452" s="258">
        <v>43078</v>
      </c>
      <c r="F452" s="61">
        <v>0.1758912037037037</v>
      </c>
      <c r="G452" s="59">
        <v>0.41666666666666669</v>
      </c>
      <c r="H452" s="13">
        <v>6</v>
      </c>
      <c r="I452" s="13">
        <v>3730</v>
      </c>
      <c r="J452" s="1" t="s">
        <v>1844</v>
      </c>
      <c r="K452" s="9" t="s">
        <v>1114</v>
      </c>
      <c r="L452" s="123"/>
      <c r="M452" s="123"/>
      <c r="N452" s="123"/>
      <c r="O452" s="123"/>
      <c r="Q452" s="37"/>
      <c r="R452" s="123">
        <v>9</v>
      </c>
      <c r="S452" s="123" t="s">
        <v>465</v>
      </c>
      <c r="T452" s="123">
        <v>2017</v>
      </c>
      <c r="U452" s="156" t="s">
        <v>474</v>
      </c>
      <c r="V452" s="5">
        <v>2</v>
      </c>
    </row>
    <row r="453" spans="1:24" x14ac:dyDescent="0.3">
      <c r="A453" s="13">
        <v>452</v>
      </c>
      <c r="B453" s="9" t="s">
        <v>549</v>
      </c>
      <c r="C453" s="9" t="s">
        <v>501</v>
      </c>
      <c r="D453" s="9" t="s">
        <v>584</v>
      </c>
      <c r="E453" s="258">
        <v>43082</v>
      </c>
      <c r="F453" s="58">
        <v>0.16093749999999998</v>
      </c>
      <c r="G453" s="59">
        <v>0.33333333333333331</v>
      </c>
      <c r="H453" s="13">
        <v>7</v>
      </c>
      <c r="I453" s="13">
        <v>1805</v>
      </c>
      <c r="J453" s="1" t="s">
        <v>501</v>
      </c>
      <c r="K453" s="9"/>
      <c r="L453" s="123">
        <v>160</v>
      </c>
      <c r="M453" s="123"/>
      <c r="N453" s="123"/>
      <c r="O453" s="123"/>
      <c r="Q453" s="37"/>
      <c r="R453" s="123">
        <v>13</v>
      </c>
      <c r="S453" s="123" t="s">
        <v>465</v>
      </c>
      <c r="T453" s="123">
        <v>2017</v>
      </c>
      <c r="U453" s="156" t="s">
        <v>478</v>
      </c>
      <c r="V453" s="5"/>
    </row>
    <row r="454" spans="1:24" x14ac:dyDescent="0.3">
      <c r="A454" s="13">
        <v>453</v>
      </c>
      <c r="B454" s="9" t="s">
        <v>550</v>
      </c>
      <c r="C454" s="9" t="s">
        <v>17</v>
      </c>
      <c r="D454" s="9" t="s">
        <v>557</v>
      </c>
      <c r="E454" s="273">
        <v>43085</v>
      </c>
      <c r="F454" s="60">
        <v>0.141875</v>
      </c>
      <c r="G454" s="59">
        <v>0.35416666666666669</v>
      </c>
      <c r="H454" s="13">
        <v>6</v>
      </c>
      <c r="I454" s="13">
        <v>4700</v>
      </c>
      <c r="J454" s="1" t="s">
        <v>17</v>
      </c>
      <c r="K454" s="9"/>
      <c r="L454" s="123"/>
      <c r="M454" s="123">
        <v>39</v>
      </c>
      <c r="N454" s="123"/>
      <c r="O454" s="123"/>
      <c r="Q454" s="37"/>
      <c r="R454" s="123">
        <v>16</v>
      </c>
      <c r="S454" s="123" t="s">
        <v>465</v>
      </c>
      <c r="T454" s="123">
        <v>2017</v>
      </c>
      <c r="U454" s="156" t="s">
        <v>474</v>
      </c>
      <c r="V454" s="5"/>
    </row>
    <row r="455" spans="1:24" x14ac:dyDescent="0.3">
      <c r="A455" s="13">
        <v>454</v>
      </c>
      <c r="B455" s="9" t="s">
        <v>551</v>
      </c>
      <c r="C455" s="9" t="s">
        <v>13</v>
      </c>
      <c r="D455" s="9" t="s">
        <v>558</v>
      </c>
      <c r="E455" s="273">
        <v>43086</v>
      </c>
      <c r="F455" s="60">
        <v>0.14537037037037037</v>
      </c>
      <c r="G455" s="59">
        <v>0.375</v>
      </c>
      <c r="H455" s="13">
        <v>8</v>
      </c>
      <c r="I455" s="13">
        <v>4760</v>
      </c>
      <c r="J455" s="1" t="s">
        <v>13</v>
      </c>
      <c r="K455" s="9"/>
      <c r="L455" s="123"/>
      <c r="M455" s="123">
        <v>40</v>
      </c>
      <c r="N455" s="123"/>
      <c r="O455" s="123"/>
      <c r="P455" s="23" t="s">
        <v>12</v>
      </c>
      <c r="Q455" s="37"/>
      <c r="R455" s="123">
        <v>17</v>
      </c>
      <c r="S455" s="123" t="s">
        <v>465</v>
      </c>
      <c r="T455" s="123">
        <v>2017</v>
      </c>
      <c r="U455" s="156" t="s">
        <v>475</v>
      </c>
      <c r="V455" s="5">
        <v>3</v>
      </c>
    </row>
    <row r="456" spans="1:24" x14ac:dyDescent="0.3">
      <c r="A456" s="13">
        <v>455</v>
      </c>
      <c r="B456" s="9" t="s">
        <v>553</v>
      </c>
      <c r="C456" s="9" t="s">
        <v>569</v>
      </c>
      <c r="D456" s="9" t="s">
        <v>559</v>
      </c>
      <c r="E456" s="258">
        <v>43090</v>
      </c>
      <c r="F456" s="58">
        <v>0.16035879629629629</v>
      </c>
      <c r="G456" s="59">
        <v>0.35416666666666669</v>
      </c>
      <c r="H456" s="13">
        <v>6</v>
      </c>
      <c r="I456" s="13">
        <v>2605</v>
      </c>
      <c r="J456" s="1" t="s">
        <v>34</v>
      </c>
      <c r="K456" s="9"/>
      <c r="L456" s="123">
        <v>161</v>
      </c>
      <c r="M456" s="123"/>
      <c r="N456" s="123"/>
      <c r="O456" s="123"/>
      <c r="P456" s="23" t="s">
        <v>552</v>
      </c>
      <c r="Q456" s="37"/>
      <c r="R456" s="123">
        <v>21</v>
      </c>
      <c r="S456" s="123" t="s">
        <v>465</v>
      </c>
      <c r="T456" s="123">
        <v>2017</v>
      </c>
      <c r="U456" s="156" t="s">
        <v>476</v>
      </c>
      <c r="V456" s="5">
        <v>1</v>
      </c>
    </row>
    <row r="457" spans="1:24" x14ac:dyDescent="0.3">
      <c r="A457" s="13">
        <v>456</v>
      </c>
      <c r="B457" s="9" t="s">
        <v>629</v>
      </c>
      <c r="C457" s="9" t="s">
        <v>538</v>
      </c>
      <c r="D457" s="9" t="s">
        <v>605</v>
      </c>
      <c r="E457" s="258">
        <v>43097</v>
      </c>
      <c r="F457" s="61">
        <v>0.17817129629629627</v>
      </c>
      <c r="G457" s="59">
        <v>0.41666666666666669</v>
      </c>
      <c r="H457" s="13">
        <v>6</v>
      </c>
      <c r="I457" s="13">
        <v>6700</v>
      </c>
      <c r="J457" s="1" t="s">
        <v>538</v>
      </c>
      <c r="K457" s="9"/>
      <c r="L457" s="123"/>
      <c r="M457" s="123"/>
      <c r="N457" s="123"/>
      <c r="O457" s="123"/>
      <c r="Q457" s="37"/>
      <c r="R457" s="123">
        <v>28</v>
      </c>
      <c r="S457" s="123" t="s">
        <v>465</v>
      </c>
      <c r="T457" s="123">
        <v>2017</v>
      </c>
      <c r="U457" s="156" t="s">
        <v>476</v>
      </c>
      <c r="V457" s="5"/>
    </row>
    <row r="458" spans="1:24" x14ac:dyDescent="0.3">
      <c r="A458" s="13">
        <v>457</v>
      </c>
      <c r="B458" s="9" t="s">
        <v>630</v>
      </c>
      <c r="C458" s="9" t="s">
        <v>518</v>
      </c>
      <c r="D458" s="9" t="s">
        <v>575</v>
      </c>
      <c r="E458" s="273">
        <v>43100</v>
      </c>
      <c r="F458" s="58">
        <v>0.15484953703703705</v>
      </c>
      <c r="G458" s="59">
        <v>0.375</v>
      </c>
      <c r="H458" s="13">
        <v>10</v>
      </c>
      <c r="I458" s="13">
        <v>4760</v>
      </c>
      <c r="J458" s="1" t="s">
        <v>13</v>
      </c>
      <c r="K458" s="9"/>
      <c r="L458" s="123">
        <v>162</v>
      </c>
      <c r="M458" s="123"/>
      <c r="N458" s="123"/>
      <c r="O458" s="123"/>
      <c r="Q458" s="43"/>
      <c r="R458" s="123">
        <v>31</v>
      </c>
      <c r="S458" s="123" t="s">
        <v>465</v>
      </c>
      <c r="T458" s="123">
        <v>2017</v>
      </c>
      <c r="U458" s="156" t="s">
        <v>475</v>
      </c>
      <c r="V458" s="5">
        <v>2</v>
      </c>
      <c r="X458" s="5">
        <v>10</v>
      </c>
    </row>
    <row r="459" spans="1:24" x14ac:dyDescent="0.3">
      <c r="A459" s="99">
        <v>458</v>
      </c>
      <c r="B459" s="9" t="s">
        <v>631</v>
      </c>
      <c r="C459" s="9" t="s">
        <v>39</v>
      </c>
      <c r="D459" s="9" t="s">
        <v>566</v>
      </c>
      <c r="E459" s="273">
        <v>43101</v>
      </c>
      <c r="F459" s="61">
        <v>0.18354166666666669</v>
      </c>
      <c r="G459" s="59">
        <v>0.45833333333333331</v>
      </c>
      <c r="H459" s="13">
        <v>6</v>
      </c>
      <c r="I459" s="13">
        <v>4100</v>
      </c>
      <c r="J459" s="1" t="s">
        <v>39</v>
      </c>
      <c r="K459" s="9"/>
      <c r="L459" s="123"/>
      <c r="M459" s="123"/>
      <c r="N459" s="123"/>
      <c r="O459" s="123"/>
      <c r="Q459" s="37"/>
      <c r="R459" s="123">
        <v>1</v>
      </c>
      <c r="S459" s="123" t="s">
        <v>466</v>
      </c>
      <c r="T459" s="123">
        <v>2018</v>
      </c>
      <c r="U459" s="156" t="s">
        <v>480</v>
      </c>
      <c r="V459" s="5"/>
    </row>
    <row r="460" spans="1:24" x14ac:dyDescent="0.3">
      <c r="A460" s="99">
        <v>459</v>
      </c>
      <c r="B460" s="9" t="s">
        <v>298</v>
      </c>
      <c r="C460" s="9" t="s">
        <v>17</v>
      </c>
      <c r="D460" s="9" t="s">
        <v>564</v>
      </c>
      <c r="E460" s="258">
        <v>43104</v>
      </c>
      <c r="F460" s="58">
        <v>0.16277777777777777</v>
      </c>
      <c r="G460" s="59">
        <v>0.35416666666666669</v>
      </c>
      <c r="H460" s="13">
        <v>4</v>
      </c>
      <c r="I460" s="13">
        <v>4700</v>
      </c>
      <c r="J460" s="1" t="s">
        <v>17</v>
      </c>
      <c r="K460" s="9"/>
      <c r="L460" s="123">
        <v>163</v>
      </c>
      <c r="M460" s="123"/>
      <c r="N460" s="123"/>
      <c r="O460" s="123"/>
      <c r="P460" s="23" t="s">
        <v>12</v>
      </c>
      <c r="Q460" s="37"/>
      <c r="R460" s="123">
        <v>4</v>
      </c>
      <c r="S460" s="123" t="s">
        <v>466</v>
      </c>
      <c r="T460" s="123">
        <v>2018</v>
      </c>
      <c r="U460" s="156" t="s">
        <v>476</v>
      </c>
      <c r="V460" s="5"/>
    </row>
    <row r="461" spans="1:24" x14ac:dyDescent="0.3">
      <c r="A461" s="99">
        <v>460</v>
      </c>
      <c r="B461" s="9" t="s">
        <v>645</v>
      </c>
      <c r="C461" s="9" t="s">
        <v>301</v>
      </c>
      <c r="D461" s="9" t="s">
        <v>570</v>
      </c>
      <c r="E461" s="258">
        <v>43106</v>
      </c>
      <c r="F461" s="58">
        <v>0.15243055555555554</v>
      </c>
      <c r="G461" s="59">
        <v>0.375</v>
      </c>
      <c r="H461" s="13">
        <v>6</v>
      </c>
      <c r="I461" s="13">
        <v>4281</v>
      </c>
      <c r="J461" s="1" t="s">
        <v>26</v>
      </c>
      <c r="K461" s="9"/>
      <c r="L461" s="123">
        <v>164</v>
      </c>
      <c r="M461" s="123"/>
      <c r="N461" s="123"/>
      <c r="O461" s="123"/>
      <c r="P461" s="15" t="s">
        <v>12</v>
      </c>
      <c r="Q461" s="37"/>
      <c r="R461" s="123">
        <v>6</v>
      </c>
      <c r="S461" s="123" t="s">
        <v>466</v>
      </c>
      <c r="T461" s="123">
        <v>2018</v>
      </c>
      <c r="U461" s="156" t="s">
        <v>474</v>
      </c>
      <c r="V461" s="5">
        <v>3</v>
      </c>
      <c r="W461" s="5">
        <v>23</v>
      </c>
    </row>
    <row r="462" spans="1:24" x14ac:dyDescent="0.3">
      <c r="A462" s="99">
        <v>461</v>
      </c>
      <c r="B462" s="9" t="s">
        <v>298</v>
      </c>
      <c r="C462" s="9" t="s">
        <v>17</v>
      </c>
      <c r="D462" s="9" t="s">
        <v>564</v>
      </c>
      <c r="E462" s="258">
        <v>43117</v>
      </c>
      <c r="F462" s="61">
        <v>0.17563657407407407</v>
      </c>
      <c r="G462" s="59">
        <v>0.35416666666666669</v>
      </c>
      <c r="H462" s="13">
        <v>4</v>
      </c>
      <c r="I462" s="13">
        <v>4700</v>
      </c>
      <c r="J462" s="1" t="s">
        <v>17</v>
      </c>
      <c r="K462" s="9"/>
      <c r="L462" s="123"/>
      <c r="M462" s="123"/>
      <c r="N462" s="123"/>
      <c r="O462" s="123"/>
      <c r="P462" s="9"/>
      <c r="Q462" s="37"/>
      <c r="R462" s="123">
        <v>17</v>
      </c>
      <c r="S462" s="123" t="s">
        <v>466</v>
      </c>
      <c r="T462" s="123">
        <v>2018</v>
      </c>
      <c r="U462" s="156" t="s">
        <v>478</v>
      </c>
      <c r="V462" s="5"/>
    </row>
    <row r="463" spans="1:24" x14ac:dyDescent="0.3">
      <c r="A463" s="99">
        <v>462</v>
      </c>
      <c r="B463" s="9" t="s">
        <v>646</v>
      </c>
      <c r="C463" s="9" t="s">
        <v>647</v>
      </c>
      <c r="D463" s="9" t="s">
        <v>648</v>
      </c>
      <c r="E463" s="273">
        <v>43120</v>
      </c>
      <c r="F463" s="58">
        <v>0.15733796296296296</v>
      </c>
      <c r="G463" s="59">
        <v>0.375</v>
      </c>
      <c r="H463" s="13">
        <v>6</v>
      </c>
      <c r="I463" s="13">
        <v>4241</v>
      </c>
      <c r="J463" s="1" t="s">
        <v>146</v>
      </c>
      <c r="K463" s="9"/>
      <c r="L463" s="123">
        <v>165</v>
      </c>
      <c r="M463" s="123"/>
      <c r="N463" s="123"/>
      <c r="O463" s="123"/>
      <c r="P463" s="15" t="s">
        <v>12</v>
      </c>
      <c r="Q463" s="37"/>
      <c r="R463" s="123">
        <v>20</v>
      </c>
      <c r="S463" s="123" t="s">
        <v>466</v>
      </c>
      <c r="T463" s="123">
        <v>2018</v>
      </c>
      <c r="U463" s="156" t="s">
        <v>474</v>
      </c>
      <c r="V463" s="5"/>
    </row>
    <row r="464" spans="1:24" x14ac:dyDescent="0.3">
      <c r="A464" s="99">
        <v>463</v>
      </c>
      <c r="B464" s="9" t="s">
        <v>650</v>
      </c>
      <c r="C464" s="9" t="s">
        <v>39</v>
      </c>
      <c r="D464" s="9" t="s">
        <v>566</v>
      </c>
      <c r="E464" s="273">
        <v>43121</v>
      </c>
      <c r="F464" s="61">
        <v>0.17315972222222223</v>
      </c>
      <c r="G464" s="59">
        <v>0.33333333333333331</v>
      </c>
      <c r="H464" s="13">
        <v>6</v>
      </c>
      <c r="I464" s="13">
        <v>4100</v>
      </c>
      <c r="J464" s="1" t="s">
        <v>39</v>
      </c>
      <c r="K464" s="9"/>
      <c r="L464" s="123"/>
      <c r="M464" s="123"/>
      <c r="N464" s="123"/>
      <c r="O464" s="123"/>
      <c r="P464"/>
      <c r="Q464" s="37"/>
      <c r="R464" s="123">
        <v>21</v>
      </c>
      <c r="S464" s="123" t="s">
        <v>466</v>
      </c>
      <c r="T464" s="123">
        <v>2018</v>
      </c>
      <c r="U464" s="156" t="s">
        <v>475</v>
      </c>
      <c r="V464" s="5">
        <v>3</v>
      </c>
    </row>
    <row r="465" spans="1:24" x14ac:dyDescent="0.3">
      <c r="A465" s="99">
        <v>464</v>
      </c>
      <c r="B465" s="9" t="s">
        <v>651</v>
      </c>
      <c r="C465" s="9" t="s">
        <v>39</v>
      </c>
      <c r="D465" s="9" t="s">
        <v>560</v>
      </c>
      <c r="E465" s="258">
        <v>43124</v>
      </c>
      <c r="F465" s="61">
        <v>0.17585648148148147</v>
      </c>
      <c r="G465" s="59">
        <v>0.64583333333333337</v>
      </c>
      <c r="H465" s="13">
        <v>6</v>
      </c>
      <c r="I465" s="13">
        <v>4100</v>
      </c>
      <c r="J465" s="1" t="s">
        <v>39</v>
      </c>
      <c r="K465" s="9"/>
      <c r="L465" s="123"/>
      <c r="M465" s="123"/>
      <c r="N465" s="123"/>
      <c r="O465" s="123"/>
      <c r="P465" s="9"/>
      <c r="Q465" s="37"/>
      <c r="R465" s="123">
        <v>24</v>
      </c>
      <c r="S465" s="123" t="s">
        <v>466</v>
      </c>
      <c r="T465" s="123">
        <v>2018</v>
      </c>
      <c r="U465" s="156" t="s">
        <v>478</v>
      </c>
      <c r="V465" s="5"/>
    </row>
    <row r="466" spans="1:24" x14ac:dyDescent="0.3">
      <c r="A466" s="99">
        <v>465</v>
      </c>
      <c r="B466" s="9" t="s">
        <v>652</v>
      </c>
      <c r="C466" s="9" t="s">
        <v>164</v>
      </c>
      <c r="D466" s="9" t="s">
        <v>596</v>
      </c>
      <c r="E466" s="258">
        <v>43127</v>
      </c>
      <c r="F466" s="58">
        <v>0.16342592592592595</v>
      </c>
      <c r="G466" s="59">
        <v>0.375</v>
      </c>
      <c r="H466" s="13">
        <v>6</v>
      </c>
      <c r="I466" s="13">
        <v>4682</v>
      </c>
      <c r="J466" s="1" t="s">
        <v>752</v>
      </c>
      <c r="K466" s="9"/>
      <c r="L466" s="123">
        <v>166</v>
      </c>
      <c r="M466" s="123"/>
      <c r="N466" s="123"/>
      <c r="O466" s="123"/>
      <c r="P466" s="9"/>
      <c r="Q466" s="37"/>
      <c r="R466" s="123">
        <v>27</v>
      </c>
      <c r="S466" s="123" t="s">
        <v>466</v>
      </c>
      <c r="T466" s="123">
        <v>2018</v>
      </c>
      <c r="U466" s="156" t="s">
        <v>474</v>
      </c>
      <c r="V466" s="5">
        <v>2</v>
      </c>
      <c r="X466" s="5">
        <v>8</v>
      </c>
    </row>
    <row r="467" spans="1:24" x14ac:dyDescent="0.3">
      <c r="A467" s="99">
        <v>466</v>
      </c>
      <c r="B467" s="9" t="s">
        <v>298</v>
      </c>
      <c r="C467" s="9" t="s">
        <v>17</v>
      </c>
      <c r="D467" s="9" t="s">
        <v>564</v>
      </c>
      <c r="E467" s="258">
        <v>43132</v>
      </c>
      <c r="F467" s="61">
        <v>0.1716087962962963</v>
      </c>
      <c r="G467" s="59">
        <v>0.35416666666666669</v>
      </c>
      <c r="H467" s="13">
        <v>4</v>
      </c>
      <c r="I467" s="13">
        <v>4700</v>
      </c>
      <c r="J467" s="1" t="s">
        <v>17</v>
      </c>
      <c r="K467" s="9"/>
      <c r="L467" s="123"/>
      <c r="M467" s="123"/>
      <c r="N467" s="123"/>
      <c r="O467" s="123"/>
      <c r="Q467" s="37"/>
      <c r="R467" s="123">
        <v>1</v>
      </c>
      <c r="S467" s="123" t="s">
        <v>467</v>
      </c>
      <c r="T467" s="123">
        <v>2018</v>
      </c>
      <c r="U467" s="156" t="s">
        <v>476</v>
      </c>
      <c r="V467" s="5"/>
    </row>
    <row r="468" spans="1:24" x14ac:dyDescent="0.3">
      <c r="A468" s="99">
        <v>467</v>
      </c>
      <c r="B468" s="9" t="s">
        <v>654</v>
      </c>
      <c r="C468" s="9" t="s">
        <v>39</v>
      </c>
      <c r="D468" s="9" t="s">
        <v>560</v>
      </c>
      <c r="E468" s="274">
        <v>43135</v>
      </c>
      <c r="F468" s="58">
        <v>0.16424768518518518</v>
      </c>
      <c r="G468" s="59">
        <v>0.33333333333333331</v>
      </c>
      <c r="H468" s="13">
        <v>7</v>
      </c>
      <c r="I468" s="13">
        <v>4100</v>
      </c>
      <c r="J468" s="1" t="s">
        <v>39</v>
      </c>
      <c r="K468" s="9"/>
      <c r="L468" s="123">
        <v>167</v>
      </c>
      <c r="M468" s="123"/>
      <c r="N468" s="123"/>
      <c r="O468" s="123"/>
      <c r="Q468" s="37"/>
      <c r="R468" s="123">
        <v>4</v>
      </c>
      <c r="S468" s="123" t="s">
        <v>467</v>
      </c>
      <c r="T468" s="123">
        <v>2018</v>
      </c>
      <c r="U468" s="47" t="s">
        <v>475</v>
      </c>
      <c r="V468" s="5"/>
    </row>
    <row r="469" spans="1:24" x14ac:dyDescent="0.3">
      <c r="A469" s="99">
        <v>468</v>
      </c>
      <c r="B469" s="9" t="s">
        <v>655</v>
      </c>
      <c r="C469" s="9" t="s">
        <v>39</v>
      </c>
      <c r="D469" s="9" t="s">
        <v>560</v>
      </c>
      <c r="E469" s="274">
        <v>43135</v>
      </c>
      <c r="F469" s="61">
        <v>0.17526620370370372</v>
      </c>
      <c r="G469" s="59">
        <v>0.5625</v>
      </c>
      <c r="H469" s="13">
        <v>6</v>
      </c>
      <c r="I469" s="13">
        <v>4100</v>
      </c>
      <c r="J469" s="1" t="s">
        <v>39</v>
      </c>
      <c r="K469" s="9"/>
      <c r="L469" s="123"/>
      <c r="M469" s="123"/>
      <c r="N469" s="123"/>
      <c r="O469" s="123"/>
      <c r="Q469" s="37"/>
      <c r="R469" s="123">
        <v>4</v>
      </c>
      <c r="S469" s="123" t="s">
        <v>467</v>
      </c>
      <c r="T469" s="123">
        <v>2018</v>
      </c>
      <c r="U469" s="47" t="s">
        <v>475</v>
      </c>
      <c r="V469" s="5">
        <v>3</v>
      </c>
      <c r="W469" s="5">
        <v>3</v>
      </c>
    </row>
    <row r="470" spans="1:24" x14ac:dyDescent="0.3">
      <c r="A470" s="99">
        <v>469</v>
      </c>
      <c r="B470" s="9" t="s">
        <v>298</v>
      </c>
      <c r="C470" s="9" t="s">
        <v>17</v>
      </c>
      <c r="D470" s="9" t="s">
        <v>612</v>
      </c>
      <c r="E470" s="258">
        <v>43153</v>
      </c>
      <c r="F470" s="61">
        <v>0.16791666666666669</v>
      </c>
      <c r="G470" s="59">
        <v>0.35416666666666669</v>
      </c>
      <c r="H470" s="13">
        <v>6</v>
      </c>
      <c r="I470" s="13">
        <v>4700</v>
      </c>
      <c r="J470" s="1" t="s">
        <v>17</v>
      </c>
      <c r="K470" s="9"/>
      <c r="L470" s="123"/>
      <c r="M470" s="123"/>
      <c r="N470" s="123"/>
      <c r="O470" s="123"/>
      <c r="Q470" s="37"/>
      <c r="R470" s="123">
        <v>22</v>
      </c>
      <c r="S470" s="123" t="s">
        <v>467</v>
      </c>
      <c r="T470" s="123">
        <v>2018</v>
      </c>
      <c r="U470" s="47" t="s">
        <v>476</v>
      </c>
      <c r="V470" s="5"/>
    </row>
    <row r="471" spans="1:24" x14ac:dyDescent="0.3">
      <c r="A471" s="99">
        <v>470</v>
      </c>
      <c r="B471" s="9" t="s">
        <v>656</v>
      </c>
      <c r="C471" s="9" t="s">
        <v>39</v>
      </c>
      <c r="D471" s="9" t="s">
        <v>560</v>
      </c>
      <c r="E471" s="273">
        <v>43155</v>
      </c>
      <c r="F471" s="58">
        <v>0.15828703703703703</v>
      </c>
      <c r="G471" s="59">
        <v>0.33333333333333331</v>
      </c>
      <c r="H471" s="13">
        <v>6</v>
      </c>
      <c r="I471" s="13">
        <v>4100</v>
      </c>
      <c r="J471" s="1" t="s">
        <v>39</v>
      </c>
      <c r="K471" s="9"/>
      <c r="L471" s="123">
        <v>168</v>
      </c>
      <c r="M471" s="123"/>
      <c r="N471" s="123"/>
      <c r="O471" s="123"/>
      <c r="Q471" s="37"/>
      <c r="R471" s="123">
        <v>24</v>
      </c>
      <c r="S471" s="123" t="s">
        <v>467</v>
      </c>
      <c r="T471" s="123">
        <v>2018</v>
      </c>
      <c r="U471" s="47" t="s">
        <v>474</v>
      </c>
      <c r="V471" s="5"/>
    </row>
    <row r="472" spans="1:24" x14ac:dyDescent="0.3">
      <c r="A472" s="99">
        <v>471</v>
      </c>
      <c r="B472" s="9" t="s">
        <v>658</v>
      </c>
      <c r="C472" s="9" t="s">
        <v>657</v>
      </c>
      <c r="D472" s="9" t="s">
        <v>659</v>
      </c>
      <c r="E472" s="273">
        <v>43156</v>
      </c>
      <c r="F472" s="60">
        <v>0.14511574074074074</v>
      </c>
      <c r="G472" s="59">
        <v>0.375</v>
      </c>
      <c r="H472" s="13">
        <v>10</v>
      </c>
      <c r="I472" s="13">
        <v>7500</v>
      </c>
      <c r="J472" s="1" t="s">
        <v>657</v>
      </c>
      <c r="K472" s="9" t="s">
        <v>1093</v>
      </c>
      <c r="L472" s="123"/>
      <c r="M472" s="123">
        <v>41</v>
      </c>
      <c r="N472" s="123"/>
      <c r="O472" s="123"/>
      <c r="Q472" s="37"/>
      <c r="R472" s="123">
        <v>25</v>
      </c>
      <c r="S472" s="123" t="s">
        <v>467</v>
      </c>
      <c r="T472" s="123">
        <v>2018</v>
      </c>
      <c r="U472" s="47" t="s">
        <v>475</v>
      </c>
      <c r="V472" s="5">
        <v>3</v>
      </c>
      <c r="X472" s="5">
        <v>6</v>
      </c>
    </row>
    <row r="473" spans="1:24" x14ac:dyDescent="0.3">
      <c r="A473" s="99">
        <v>472</v>
      </c>
      <c r="B473" s="9" t="s">
        <v>663</v>
      </c>
      <c r="C473" s="9" t="s">
        <v>664</v>
      </c>
      <c r="D473" s="9" t="s">
        <v>588</v>
      </c>
      <c r="E473" s="258">
        <v>43162</v>
      </c>
      <c r="F473" s="60">
        <v>0.14335648148148147</v>
      </c>
      <c r="G473" s="59">
        <v>0.375</v>
      </c>
      <c r="H473" s="13">
        <v>8</v>
      </c>
      <c r="I473" s="13">
        <v>4070</v>
      </c>
      <c r="J473" s="1" t="s">
        <v>755</v>
      </c>
      <c r="K473" s="9"/>
      <c r="L473" s="123"/>
      <c r="M473" s="123">
        <v>42</v>
      </c>
      <c r="N473" s="123"/>
      <c r="O473" s="123"/>
      <c r="P473" s="23" t="s">
        <v>12</v>
      </c>
      <c r="Q473" s="37"/>
      <c r="R473" s="123">
        <v>3</v>
      </c>
      <c r="S473" s="123" t="s">
        <v>468</v>
      </c>
      <c r="T473" s="123">
        <v>2018</v>
      </c>
      <c r="U473" s="47" t="s">
        <v>474</v>
      </c>
      <c r="V473" s="5">
        <v>1</v>
      </c>
    </row>
    <row r="474" spans="1:24" x14ac:dyDescent="0.3">
      <c r="A474" s="99">
        <v>473</v>
      </c>
      <c r="B474" s="9" t="s">
        <v>298</v>
      </c>
      <c r="C474" s="9" t="s">
        <v>17</v>
      </c>
      <c r="D474" s="9" t="s">
        <v>612</v>
      </c>
      <c r="E474" s="275">
        <v>43166</v>
      </c>
      <c r="F474" s="58">
        <v>0.15636574074074075</v>
      </c>
      <c r="G474" s="59">
        <v>0.35416666666666669</v>
      </c>
      <c r="H474" s="13">
        <v>92</v>
      </c>
      <c r="I474" s="13">
        <v>4700</v>
      </c>
      <c r="J474" s="1" t="s">
        <v>17</v>
      </c>
      <c r="K474" s="9"/>
      <c r="L474" s="123">
        <v>169</v>
      </c>
      <c r="M474" s="123"/>
      <c r="N474" s="123"/>
      <c r="O474" s="123"/>
      <c r="P474" s="15" t="s">
        <v>681</v>
      </c>
      <c r="Q474" s="37"/>
      <c r="R474" s="123">
        <v>7</v>
      </c>
      <c r="S474" s="123" t="s">
        <v>468</v>
      </c>
      <c r="T474" s="123">
        <v>2018</v>
      </c>
      <c r="U474" s="47" t="s">
        <v>478</v>
      </c>
      <c r="V474" s="5"/>
    </row>
    <row r="475" spans="1:24" x14ac:dyDescent="0.3">
      <c r="A475" s="99">
        <v>474</v>
      </c>
      <c r="B475" s="9" t="s">
        <v>298</v>
      </c>
      <c r="C475" s="9" t="s">
        <v>17</v>
      </c>
      <c r="D475" s="9" t="s">
        <v>564</v>
      </c>
      <c r="E475" s="275">
        <v>43167</v>
      </c>
      <c r="F475" s="61">
        <v>0.17609953703703704</v>
      </c>
      <c r="G475" s="59">
        <v>0.35416666666666669</v>
      </c>
      <c r="H475" s="13">
        <v>4</v>
      </c>
      <c r="I475" s="13">
        <v>4700</v>
      </c>
      <c r="J475" s="1" t="s">
        <v>17</v>
      </c>
      <c r="K475" s="9"/>
      <c r="L475" s="123"/>
      <c r="M475" s="123"/>
      <c r="N475" s="123"/>
      <c r="O475" s="123"/>
      <c r="P475" s="15" t="s">
        <v>12</v>
      </c>
      <c r="Q475" s="37"/>
      <c r="R475" s="123">
        <v>8</v>
      </c>
      <c r="S475" s="123" t="s">
        <v>468</v>
      </c>
      <c r="T475" s="123">
        <v>2018</v>
      </c>
      <c r="U475" s="47" t="s">
        <v>476</v>
      </c>
      <c r="V475" s="5"/>
    </row>
    <row r="476" spans="1:24" x14ac:dyDescent="0.3">
      <c r="A476" s="99">
        <v>475</v>
      </c>
      <c r="B476" s="9" t="s">
        <v>970</v>
      </c>
      <c r="C476" s="9" t="s">
        <v>666</v>
      </c>
      <c r="D476" s="9" t="s">
        <v>665</v>
      </c>
      <c r="E476" s="275">
        <v>43168</v>
      </c>
      <c r="F476" s="61">
        <v>0.16707175925925924</v>
      </c>
      <c r="G476" s="59">
        <v>0.66666666666666663</v>
      </c>
      <c r="H476" s="13">
        <v>4</v>
      </c>
      <c r="I476" s="13">
        <v>2840</v>
      </c>
      <c r="J476" s="1" t="s">
        <v>750</v>
      </c>
      <c r="K476" s="9"/>
      <c r="L476" s="123"/>
      <c r="M476" s="123"/>
      <c r="N476" s="123"/>
      <c r="O476" s="123"/>
      <c r="Q476" s="37"/>
      <c r="R476" s="123">
        <v>9</v>
      </c>
      <c r="S476" s="123" t="s">
        <v>468</v>
      </c>
      <c r="T476" s="123">
        <v>2018</v>
      </c>
      <c r="U476" s="47" t="s">
        <v>477</v>
      </c>
      <c r="V476" s="5"/>
    </row>
    <row r="477" spans="1:24" x14ac:dyDescent="0.3">
      <c r="A477" s="99">
        <v>476</v>
      </c>
      <c r="B477" s="9" t="s">
        <v>667</v>
      </c>
      <c r="C477" s="9" t="s">
        <v>518</v>
      </c>
      <c r="D477" s="9" t="s">
        <v>575</v>
      </c>
      <c r="E477" s="258">
        <v>43170</v>
      </c>
      <c r="F477" s="60">
        <v>0.13940972222222223</v>
      </c>
      <c r="G477" s="59">
        <v>0.375</v>
      </c>
      <c r="H477" s="13">
        <v>8</v>
      </c>
      <c r="I477" s="13">
        <v>4760</v>
      </c>
      <c r="J477" s="1" t="s">
        <v>13</v>
      </c>
      <c r="K477" s="9"/>
      <c r="L477" s="123"/>
      <c r="M477" s="123">
        <v>43</v>
      </c>
      <c r="N477" s="123"/>
      <c r="O477" s="123"/>
      <c r="P477" s="23" t="s">
        <v>12</v>
      </c>
      <c r="Q477" s="37"/>
      <c r="R477" s="123">
        <v>11</v>
      </c>
      <c r="S477" s="123" t="s">
        <v>468</v>
      </c>
      <c r="T477" s="123">
        <v>2018</v>
      </c>
      <c r="U477" s="47" t="s">
        <v>475</v>
      </c>
      <c r="V477" s="5">
        <v>4</v>
      </c>
    </row>
    <row r="478" spans="1:24" x14ac:dyDescent="0.3">
      <c r="A478" s="99">
        <v>477</v>
      </c>
      <c r="B478" s="9" t="s">
        <v>669</v>
      </c>
      <c r="C478" s="9" t="s">
        <v>17</v>
      </c>
      <c r="D478" s="9" t="s">
        <v>557</v>
      </c>
      <c r="E478" s="273">
        <v>43176</v>
      </c>
      <c r="F478" s="60">
        <v>0.14505787037037035</v>
      </c>
      <c r="G478" s="59">
        <v>0.33333333333333331</v>
      </c>
      <c r="H478" s="13">
        <v>6</v>
      </c>
      <c r="I478" s="13">
        <v>4700</v>
      </c>
      <c r="J478" s="1" t="s">
        <v>17</v>
      </c>
      <c r="K478" s="9"/>
      <c r="L478" s="123"/>
      <c r="M478" s="123">
        <v>44</v>
      </c>
      <c r="N478" s="123"/>
      <c r="O478" s="123"/>
      <c r="Q478" s="37"/>
      <c r="R478" s="123">
        <v>17</v>
      </c>
      <c r="S478" s="123" t="s">
        <v>468</v>
      </c>
      <c r="T478" s="123">
        <v>2018</v>
      </c>
      <c r="U478" s="47" t="s">
        <v>474</v>
      </c>
      <c r="V478" s="5"/>
    </row>
    <row r="479" spans="1:24" x14ac:dyDescent="0.3">
      <c r="A479" s="99">
        <v>478</v>
      </c>
      <c r="B479" s="9" t="s">
        <v>325</v>
      </c>
      <c r="C479" s="9" t="s">
        <v>326</v>
      </c>
      <c r="D479" s="9" t="s">
        <v>668</v>
      </c>
      <c r="E479" s="273">
        <v>43177</v>
      </c>
      <c r="F479" s="58">
        <v>0.14965277777777777</v>
      </c>
      <c r="G479" s="59">
        <v>0.41666666666666669</v>
      </c>
      <c r="H479" s="13">
        <v>4</v>
      </c>
      <c r="I479" s="13">
        <v>2670</v>
      </c>
      <c r="J479" s="1" t="s">
        <v>326</v>
      </c>
      <c r="K479" s="9"/>
      <c r="L479" s="123">
        <v>170</v>
      </c>
      <c r="M479" s="123"/>
      <c r="N479" s="123"/>
      <c r="O479" s="123"/>
      <c r="Q479" s="37"/>
      <c r="R479" s="123">
        <v>18</v>
      </c>
      <c r="S479" s="123" t="s">
        <v>468</v>
      </c>
      <c r="T479" s="123">
        <v>2018</v>
      </c>
      <c r="U479" s="47" t="s">
        <v>475</v>
      </c>
      <c r="V479" s="5">
        <v>2</v>
      </c>
    </row>
    <row r="480" spans="1:24" x14ac:dyDescent="0.3">
      <c r="A480" s="99">
        <v>479</v>
      </c>
      <c r="B480" s="9" t="s">
        <v>660</v>
      </c>
      <c r="C480" s="9" t="s">
        <v>671</v>
      </c>
      <c r="D480" s="9" t="s">
        <v>672</v>
      </c>
      <c r="E480" s="275">
        <v>43182</v>
      </c>
      <c r="F480" s="61">
        <v>0.25636574074074076</v>
      </c>
      <c r="G480" s="59">
        <v>0.41319444444444442</v>
      </c>
      <c r="H480" s="13">
        <v>1</v>
      </c>
      <c r="I480" s="13"/>
      <c r="J480" s="208" t="s">
        <v>2192</v>
      </c>
      <c r="L480" s="123"/>
      <c r="M480" s="123"/>
      <c r="N480" s="123"/>
      <c r="O480" s="123">
        <v>5</v>
      </c>
      <c r="Q480" s="37"/>
      <c r="R480" s="123">
        <v>23</v>
      </c>
      <c r="S480" s="123" t="s">
        <v>468</v>
      </c>
      <c r="T480" s="123">
        <v>2018</v>
      </c>
      <c r="U480" s="47" t="s">
        <v>477</v>
      </c>
      <c r="V480" s="5"/>
    </row>
    <row r="481" spans="1:24" x14ac:dyDescent="0.3">
      <c r="A481" s="99">
        <v>480</v>
      </c>
      <c r="B481" s="9" t="s">
        <v>661</v>
      </c>
      <c r="C481" s="9" t="s">
        <v>671</v>
      </c>
      <c r="D481" s="9" t="s">
        <v>672</v>
      </c>
      <c r="E481" s="275">
        <v>43183</v>
      </c>
      <c r="F481" s="61">
        <v>0.23694444444444443</v>
      </c>
      <c r="G481" s="59">
        <v>0.36180555555555555</v>
      </c>
      <c r="H481" s="13">
        <v>1</v>
      </c>
      <c r="I481" s="13"/>
      <c r="J481" s="208" t="s">
        <v>2192</v>
      </c>
      <c r="L481" s="123"/>
      <c r="M481" s="123"/>
      <c r="N481" s="123"/>
      <c r="O481" s="123">
        <v>6</v>
      </c>
      <c r="Q481" s="37"/>
      <c r="R481" s="123">
        <v>24</v>
      </c>
      <c r="S481" s="123" t="s">
        <v>468</v>
      </c>
      <c r="T481" s="123">
        <v>2018</v>
      </c>
      <c r="U481" s="47" t="s">
        <v>474</v>
      </c>
      <c r="V481" s="5"/>
    </row>
    <row r="482" spans="1:24" x14ac:dyDescent="0.3">
      <c r="A482" s="99">
        <v>481</v>
      </c>
      <c r="B482" s="9" t="s">
        <v>662</v>
      </c>
      <c r="C482" s="9" t="s">
        <v>671</v>
      </c>
      <c r="D482" s="9" t="s">
        <v>672</v>
      </c>
      <c r="E482" s="275">
        <v>43184</v>
      </c>
      <c r="F482" s="61">
        <v>0.19366898148148148</v>
      </c>
      <c r="G482" s="59">
        <v>0.41597222222222219</v>
      </c>
      <c r="H482" s="13">
        <v>1</v>
      </c>
      <c r="I482" s="13"/>
      <c r="J482" s="208" t="s">
        <v>2192</v>
      </c>
      <c r="L482" s="123"/>
      <c r="M482" s="123"/>
      <c r="N482" s="123"/>
      <c r="O482" s="123"/>
      <c r="P482" s="15" t="s">
        <v>12</v>
      </c>
      <c r="Q482" s="37"/>
      <c r="R482" s="123">
        <v>25</v>
      </c>
      <c r="S482" s="123" t="s">
        <v>468</v>
      </c>
      <c r="T482" s="123">
        <v>2018</v>
      </c>
      <c r="U482" s="47" t="s">
        <v>475</v>
      </c>
      <c r="V482" s="5">
        <v>3</v>
      </c>
    </row>
    <row r="483" spans="1:24" x14ac:dyDescent="0.3">
      <c r="A483" s="99">
        <v>482</v>
      </c>
      <c r="B483" s="9" t="s">
        <v>673</v>
      </c>
      <c r="C483" s="9" t="s">
        <v>518</v>
      </c>
      <c r="D483" s="9" t="s">
        <v>575</v>
      </c>
      <c r="E483" s="276">
        <v>43188</v>
      </c>
      <c r="F483" s="58">
        <v>0.15967592592592592</v>
      </c>
      <c r="G483" s="59">
        <v>0.375</v>
      </c>
      <c r="H483" s="13">
        <v>8</v>
      </c>
      <c r="I483" s="13">
        <v>4760</v>
      </c>
      <c r="J483" s="1" t="s">
        <v>13</v>
      </c>
      <c r="K483" s="9"/>
      <c r="L483" s="123">
        <v>171</v>
      </c>
      <c r="M483" s="123"/>
      <c r="N483" s="123"/>
      <c r="O483" s="123"/>
      <c r="Q483" s="37"/>
      <c r="R483" s="123">
        <v>29</v>
      </c>
      <c r="S483" s="123" t="s">
        <v>468</v>
      </c>
      <c r="T483" s="123">
        <v>2018</v>
      </c>
      <c r="U483" s="47" t="s">
        <v>476</v>
      </c>
      <c r="V483" s="5"/>
    </row>
    <row r="484" spans="1:24" x14ac:dyDescent="0.3">
      <c r="A484" s="99">
        <v>483</v>
      </c>
      <c r="B484" s="9" t="s">
        <v>675</v>
      </c>
      <c r="C484" s="9" t="s">
        <v>27</v>
      </c>
      <c r="D484" s="9" t="s">
        <v>674</v>
      </c>
      <c r="E484" s="276">
        <v>43189</v>
      </c>
      <c r="F484" s="58">
        <v>0.16052083333333333</v>
      </c>
      <c r="G484" s="59">
        <v>0.375</v>
      </c>
      <c r="H484" s="13">
        <v>8</v>
      </c>
      <c r="I484" s="13">
        <v>2300</v>
      </c>
      <c r="J484" s="1" t="s">
        <v>1843</v>
      </c>
      <c r="K484" s="9"/>
      <c r="L484" s="123">
        <v>172</v>
      </c>
      <c r="M484" s="123"/>
      <c r="N484" s="123"/>
      <c r="O484" s="123"/>
      <c r="P484" s="23"/>
      <c r="Q484" s="37"/>
      <c r="R484" s="123">
        <v>30</v>
      </c>
      <c r="S484" s="123" t="s">
        <v>468</v>
      </c>
      <c r="T484" s="123">
        <v>2018</v>
      </c>
      <c r="U484" s="47" t="s">
        <v>477</v>
      </c>
      <c r="V484" s="5"/>
    </row>
    <row r="485" spans="1:24" x14ac:dyDescent="0.3">
      <c r="A485" s="99">
        <v>484</v>
      </c>
      <c r="B485" s="9" t="s">
        <v>1065</v>
      </c>
      <c r="C485" s="28" t="s">
        <v>677</v>
      </c>
      <c r="D485" s="9" t="s">
        <v>676</v>
      </c>
      <c r="E485" s="276">
        <v>43190</v>
      </c>
      <c r="F485" s="61">
        <v>0.17664351851851853</v>
      </c>
      <c r="G485" s="59">
        <v>0.375</v>
      </c>
      <c r="H485" s="13">
        <v>6</v>
      </c>
      <c r="I485" s="13">
        <v>2620</v>
      </c>
      <c r="J485" s="1" t="s">
        <v>766</v>
      </c>
      <c r="K485" s="9"/>
      <c r="L485" s="123"/>
      <c r="M485" s="123"/>
      <c r="N485" s="123"/>
      <c r="O485" s="123"/>
      <c r="Q485" s="37"/>
      <c r="R485" s="123">
        <v>31</v>
      </c>
      <c r="S485" s="123" t="s">
        <v>468</v>
      </c>
      <c r="T485" s="123">
        <v>2018</v>
      </c>
      <c r="U485" s="47" t="s">
        <v>474</v>
      </c>
      <c r="V485" s="5"/>
      <c r="X485" s="5">
        <v>13</v>
      </c>
    </row>
    <row r="486" spans="1:24" x14ac:dyDescent="0.3">
      <c r="A486" s="99">
        <v>485</v>
      </c>
      <c r="B486" s="9" t="s">
        <v>678</v>
      </c>
      <c r="C486" s="28" t="s">
        <v>679</v>
      </c>
      <c r="D486" s="9" t="s">
        <v>680</v>
      </c>
      <c r="E486" s="276">
        <v>43191</v>
      </c>
      <c r="F486" s="58">
        <v>0.15951388888888887</v>
      </c>
      <c r="G486" s="59">
        <v>0.375</v>
      </c>
      <c r="H486" s="13">
        <v>8</v>
      </c>
      <c r="I486" s="13">
        <v>3500</v>
      </c>
      <c r="J486" s="1" t="s">
        <v>760</v>
      </c>
      <c r="K486" s="9"/>
      <c r="L486" s="123">
        <v>173</v>
      </c>
      <c r="M486" s="123"/>
      <c r="N486" s="123"/>
      <c r="O486" s="123"/>
      <c r="Q486" s="37"/>
      <c r="R486" s="123">
        <v>1</v>
      </c>
      <c r="S486" s="123" t="s">
        <v>469</v>
      </c>
      <c r="T486" s="123">
        <v>2018</v>
      </c>
      <c r="U486" s="47" t="s">
        <v>475</v>
      </c>
      <c r="V486" s="5">
        <v>4</v>
      </c>
    </row>
    <row r="487" spans="1:24" x14ac:dyDescent="0.3">
      <c r="A487" s="99">
        <v>486</v>
      </c>
      <c r="B487" s="9" t="s">
        <v>699</v>
      </c>
      <c r="C487" s="28" t="s">
        <v>39</v>
      </c>
      <c r="D487" s="9" t="s">
        <v>560</v>
      </c>
      <c r="E487" s="273">
        <v>43197</v>
      </c>
      <c r="F487" s="58">
        <v>0.15862268518518519</v>
      </c>
      <c r="G487" s="59">
        <v>0.375</v>
      </c>
      <c r="H487" s="13">
        <v>7</v>
      </c>
      <c r="I487" s="13">
        <v>4100</v>
      </c>
      <c r="J487" s="1" t="s">
        <v>39</v>
      </c>
      <c r="K487" s="9"/>
      <c r="L487" s="123">
        <v>174</v>
      </c>
      <c r="M487" s="123"/>
      <c r="N487" s="123"/>
      <c r="O487" s="123"/>
      <c r="Q487" s="37"/>
      <c r="R487" s="123">
        <v>7</v>
      </c>
      <c r="S487" s="123" t="s">
        <v>469</v>
      </c>
      <c r="T487" s="123">
        <v>2018</v>
      </c>
      <c r="U487" s="47" t="s">
        <v>474</v>
      </c>
      <c r="V487" s="5"/>
    </row>
    <row r="488" spans="1:24" x14ac:dyDescent="0.3">
      <c r="A488" s="99">
        <v>487</v>
      </c>
      <c r="B488" s="9" t="s">
        <v>700</v>
      </c>
      <c r="C488" s="28" t="s">
        <v>702</v>
      </c>
      <c r="D488" s="9" t="s">
        <v>701</v>
      </c>
      <c r="E488" s="273">
        <v>43198</v>
      </c>
      <c r="F488" s="58">
        <v>0.15601851851851853</v>
      </c>
      <c r="G488" s="59">
        <v>0.45833333333333331</v>
      </c>
      <c r="H488" s="13">
        <v>10</v>
      </c>
      <c r="I488" s="13">
        <v>5260</v>
      </c>
      <c r="J488" s="1" t="s">
        <v>10</v>
      </c>
      <c r="K488" s="9"/>
      <c r="L488" s="123">
        <v>175</v>
      </c>
      <c r="M488" s="123"/>
      <c r="N488" s="123"/>
      <c r="O488" s="123"/>
      <c r="P488" s="15" t="s">
        <v>12</v>
      </c>
      <c r="Q488" s="37"/>
      <c r="R488" s="123">
        <v>8</v>
      </c>
      <c r="S488" s="123" t="s">
        <v>469</v>
      </c>
      <c r="T488" s="123">
        <v>2018</v>
      </c>
      <c r="U488" s="47" t="s">
        <v>475</v>
      </c>
      <c r="V488" s="5">
        <v>2</v>
      </c>
    </row>
    <row r="489" spans="1:24" x14ac:dyDescent="0.3">
      <c r="A489" s="99">
        <v>488</v>
      </c>
      <c r="B489" s="9" t="s">
        <v>703</v>
      </c>
      <c r="C489" s="28" t="s">
        <v>569</v>
      </c>
      <c r="D489" s="9" t="s">
        <v>559</v>
      </c>
      <c r="E489" s="258">
        <v>43201</v>
      </c>
      <c r="F489" s="61">
        <v>0.17355324074074074</v>
      </c>
      <c r="G489" s="59">
        <v>0.33333333333333331</v>
      </c>
      <c r="H489" s="13">
        <v>6</v>
      </c>
      <c r="I489" s="13">
        <v>2605</v>
      </c>
      <c r="J489" s="1" t="s">
        <v>34</v>
      </c>
      <c r="K489" s="9"/>
      <c r="L489" s="123"/>
      <c r="M489" s="123"/>
      <c r="N489" s="123"/>
      <c r="O489" s="123"/>
      <c r="P489" s="15"/>
      <c r="Q489" s="37"/>
      <c r="R489" s="123">
        <v>11</v>
      </c>
      <c r="S489" s="123" t="s">
        <v>469</v>
      </c>
      <c r="T489" s="123">
        <v>2018</v>
      </c>
      <c r="U489" s="47" t="s">
        <v>478</v>
      </c>
      <c r="V489" s="5"/>
    </row>
    <row r="490" spans="1:24" x14ac:dyDescent="0.3">
      <c r="A490" s="99">
        <v>489</v>
      </c>
      <c r="B490" s="9" t="s">
        <v>786</v>
      </c>
      <c r="C490" s="28" t="s">
        <v>72</v>
      </c>
      <c r="D490" s="9" t="s">
        <v>590</v>
      </c>
      <c r="E490" s="273">
        <v>43204</v>
      </c>
      <c r="F490" s="58">
        <v>0.15376157407407406</v>
      </c>
      <c r="G490" s="59">
        <v>0.33333333333333331</v>
      </c>
      <c r="H490" s="13">
        <v>6</v>
      </c>
      <c r="I490" s="13">
        <v>2670</v>
      </c>
      <c r="J490" s="1" t="s">
        <v>326</v>
      </c>
      <c r="K490" s="9"/>
      <c r="L490" s="123">
        <v>176</v>
      </c>
      <c r="M490" s="123"/>
      <c r="N490" s="123"/>
      <c r="O490" s="123"/>
      <c r="P490" s="15"/>
      <c r="Q490" s="37"/>
      <c r="R490" s="123">
        <v>14</v>
      </c>
      <c r="S490" s="123" t="s">
        <v>469</v>
      </c>
      <c r="T490" s="123">
        <v>2018</v>
      </c>
      <c r="U490" s="47" t="s">
        <v>474</v>
      </c>
      <c r="V490" s="5"/>
    </row>
    <row r="491" spans="1:24" x14ac:dyDescent="0.3">
      <c r="A491" s="99">
        <v>490</v>
      </c>
      <c r="B491" s="9" t="s">
        <v>799</v>
      </c>
      <c r="C491" s="28" t="s">
        <v>647</v>
      </c>
      <c r="D491" s="9" t="s">
        <v>648</v>
      </c>
      <c r="E491" s="273">
        <v>43205</v>
      </c>
      <c r="F491" s="58">
        <v>0.16464120370370369</v>
      </c>
      <c r="G491" s="2">
        <v>0.375</v>
      </c>
      <c r="H491" s="13">
        <v>8</v>
      </c>
      <c r="I491" s="13">
        <v>4241</v>
      </c>
      <c r="J491" s="1" t="s">
        <v>146</v>
      </c>
      <c r="K491" s="9"/>
      <c r="L491" s="123">
        <v>177</v>
      </c>
      <c r="M491" s="123"/>
      <c r="N491" s="123"/>
      <c r="O491" s="123"/>
      <c r="P491" s="15"/>
      <c r="Q491" s="37"/>
      <c r="R491" s="123">
        <v>15</v>
      </c>
      <c r="S491" s="123" t="s">
        <v>469</v>
      </c>
      <c r="T491" s="123">
        <v>2018</v>
      </c>
      <c r="U491" s="47" t="s">
        <v>475</v>
      </c>
      <c r="V491" s="5">
        <v>3</v>
      </c>
    </row>
    <row r="492" spans="1:24" x14ac:dyDescent="0.3">
      <c r="A492" s="99">
        <v>491</v>
      </c>
      <c r="B492" s="9" t="s">
        <v>704</v>
      </c>
      <c r="C492" s="28" t="s">
        <v>40</v>
      </c>
      <c r="D492" s="9" t="s">
        <v>561</v>
      </c>
      <c r="E492" s="258">
        <v>43208</v>
      </c>
      <c r="F492" s="58">
        <v>0.15916666666666668</v>
      </c>
      <c r="G492" s="2">
        <v>0.33333333333333331</v>
      </c>
      <c r="H492" s="13">
        <v>7</v>
      </c>
      <c r="I492" s="13">
        <v>2650</v>
      </c>
      <c r="J492" s="1" t="s">
        <v>40</v>
      </c>
      <c r="K492" s="9"/>
      <c r="L492" s="123">
        <v>178</v>
      </c>
      <c r="M492" s="123"/>
      <c r="N492" s="123"/>
      <c r="O492" s="123"/>
      <c r="P492" s="15"/>
      <c r="Q492" s="37"/>
      <c r="R492" s="123">
        <v>18</v>
      </c>
      <c r="S492" s="123" t="s">
        <v>469</v>
      </c>
      <c r="T492" s="123">
        <v>2018</v>
      </c>
      <c r="U492" s="47" t="s">
        <v>478</v>
      </c>
      <c r="V492" s="5"/>
    </row>
    <row r="493" spans="1:24" x14ac:dyDescent="0.3">
      <c r="A493" s="99">
        <v>492</v>
      </c>
      <c r="B493" s="9" t="s">
        <v>948</v>
      </c>
      <c r="C493" s="28" t="s">
        <v>141</v>
      </c>
      <c r="D493" s="9" t="s">
        <v>592</v>
      </c>
      <c r="E493" s="258">
        <v>43211</v>
      </c>
      <c r="F493" s="58">
        <v>0.16320601851851851</v>
      </c>
      <c r="G493" s="2">
        <v>0.375</v>
      </c>
      <c r="H493" s="13">
        <v>6</v>
      </c>
      <c r="I493" s="13">
        <v>4262</v>
      </c>
      <c r="J493" s="1" t="s">
        <v>17</v>
      </c>
      <c r="K493" s="9"/>
      <c r="L493" s="123">
        <v>179</v>
      </c>
      <c r="M493" s="123"/>
      <c r="N493" s="123"/>
      <c r="O493" s="123"/>
      <c r="P493" s="15"/>
      <c r="Q493" s="37"/>
      <c r="R493" s="123">
        <v>21</v>
      </c>
      <c r="S493" s="123" t="s">
        <v>469</v>
      </c>
      <c r="T493" s="123">
        <v>2018</v>
      </c>
      <c r="U493" s="47" t="s">
        <v>474</v>
      </c>
      <c r="V493" s="5">
        <v>2</v>
      </c>
    </row>
    <row r="494" spans="1:24" x14ac:dyDescent="0.3">
      <c r="A494" s="99">
        <v>493</v>
      </c>
      <c r="B494" s="9" t="s">
        <v>705</v>
      </c>
      <c r="C494" s="28" t="s">
        <v>39</v>
      </c>
      <c r="D494" s="9" t="s">
        <v>566</v>
      </c>
      <c r="E494" s="258">
        <v>43215</v>
      </c>
      <c r="F494" s="58">
        <v>0.16344907407407408</v>
      </c>
      <c r="G494" s="2">
        <v>0.66666666666666663</v>
      </c>
      <c r="H494" s="13">
        <v>6</v>
      </c>
      <c r="I494" s="13">
        <v>4100</v>
      </c>
      <c r="J494" s="1" t="s">
        <v>39</v>
      </c>
      <c r="K494" s="9"/>
      <c r="L494" s="123">
        <v>180</v>
      </c>
      <c r="M494" s="123"/>
      <c r="N494" s="123"/>
      <c r="O494" s="123"/>
      <c r="P494" s="15" t="s">
        <v>12</v>
      </c>
      <c r="Q494" s="37"/>
      <c r="R494" s="123">
        <v>25</v>
      </c>
      <c r="S494" s="123" t="s">
        <v>469</v>
      </c>
      <c r="T494" s="123">
        <v>2018</v>
      </c>
      <c r="U494" s="47" t="s">
        <v>478</v>
      </c>
      <c r="V494" s="5"/>
    </row>
    <row r="495" spans="1:24" x14ac:dyDescent="0.3">
      <c r="A495" s="99">
        <v>494</v>
      </c>
      <c r="B495" s="9" t="s">
        <v>376</v>
      </c>
      <c r="C495" s="28" t="s">
        <v>28</v>
      </c>
      <c r="D495" s="9" t="s">
        <v>573</v>
      </c>
      <c r="E495" s="275">
        <v>43217</v>
      </c>
      <c r="F495" s="58">
        <v>0.15276620370370372</v>
      </c>
      <c r="G495" s="2">
        <v>0.375</v>
      </c>
      <c r="H495" s="13">
        <v>8</v>
      </c>
      <c r="I495" s="13">
        <v>2720</v>
      </c>
      <c r="J495" s="1" t="s">
        <v>1843</v>
      </c>
      <c r="K495" s="9"/>
      <c r="L495" s="123">
        <v>181</v>
      </c>
      <c r="M495" s="123"/>
      <c r="N495" s="123"/>
      <c r="O495" s="123"/>
      <c r="P495" s="15"/>
      <c r="Q495" s="37"/>
      <c r="R495" s="123">
        <v>27</v>
      </c>
      <c r="S495" s="123" t="s">
        <v>469</v>
      </c>
      <c r="T495" s="123">
        <v>2018</v>
      </c>
      <c r="U495" s="47" t="s">
        <v>477</v>
      </c>
      <c r="V495" s="5"/>
    </row>
    <row r="496" spans="1:24" x14ac:dyDescent="0.3">
      <c r="A496" s="99">
        <v>495</v>
      </c>
      <c r="B496" s="9" t="s">
        <v>881</v>
      </c>
      <c r="C496" s="28" t="s">
        <v>706</v>
      </c>
      <c r="D496" s="9" t="s">
        <v>570</v>
      </c>
      <c r="E496" s="275">
        <v>43218</v>
      </c>
      <c r="F496" s="58">
        <v>0.15157407407407408</v>
      </c>
      <c r="G496" s="2">
        <v>0.375</v>
      </c>
      <c r="H496" s="13">
        <v>6</v>
      </c>
      <c r="I496" s="13">
        <v>4281</v>
      </c>
      <c r="J496" s="1" t="s">
        <v>26</v>
      </c>
      <c r="K496" s="9"/>
      <c r="L496" s="123">
        <v>182</v>
      </c>
      <c r="M496" s="123"/>
      <c r="N496" s="123"/>
      <c r="O496" s="123"/>
      <c r="P496" s="15"/>
      <c r="Q496" s="37"/>
      <c r="R496" s="123">
        <v>28</v>
      </c>
      <c r="S496" s="123" t="s">
        <v>469</v>
      </c>
      <c r="T496" s="123">
        <v>2018</v>
      </c>
      <c r="U496" s="47" t="s">
        <v>474</v>
      </c>
      <c r="V496" s="5"/>
    </row>
    <row r="497" spans="1:24" x14ac:dyDescent="0.3">
      <c r="A497" s="99">
        <v>496</v>
      </c>
      <c r="B497" s="9" t="s">
        <v>707</v>
      </c>
      <c r="C497" s="28" t="s">
        <v>521</v>
      </c>
      <c r="D497" s="9" t="s">
        <v>708</v>
      </c>
      <c r="E497" s="275">
        <v>43219</v>
      </c>
      <c r="F497" s="58">
        <v>0.16059027777777776</v>
      </c>
      <c r="G497" s="2">
        <v>0.375</v>
      </c>
      <c r="H497" s="13">
        <v>6</v>
      </c>
      <c r="I497" s="13">
        <v>4220</v>
      </c>
      <c r="J497" s="1" t="s">
        <v>146</v>
      </c>
      <c r="K497" s="9"/>
      <c r="L497" s="123">
        <v>183</v>
      </c>
      <c r="M497" s="123"/>
      <c r="N497" s="123"/>
      <c r="O497" s="123"/>
      <c r="P497" s="15" t="s">
        <v>12</v>
      </c>
      <c r="Q497" s="37"/>
      <c r="R497" s="123">
        <v>29</v>
      </c>
      <c r="S497" s="123" t="s">
        <v>469</v>
      </c>
      <c r="T497" s="123">
        <v>2018</v>
      </c>
      <c r="U497" s="47" t="s">
        <v>475</v>
      </c>
      <c r="V497" s="5">
        <v>4</v>
      </c>
      <c r="X497" s="5">
        <v>12</v>
      </c>
    </row>
    <row r="498" spans="1:24" x14ac:dyDescent="0.3">
      <c r="A498" s="99">
        <v>497</v>
      </c>
      <c r="B498" s="9" t="s">
        <v>709</v>
      </c>
      <c r="C498" s="28" t="s">
        <v>17</v>
      </c>
      <c r="D498" s="9" t="s">
        <v>557</v>
      </c>
      <c r="E498" s="258">
        <v>43225</v>
      </c>
      <c r="F498" s="58">
        <v>0.15866898148148148</v>
      </c>
      <c r="G498" s="2">
        <v>0.35416666666666669</v>
      </c>
      <c r="H498" s="13">
        <v>6</v>
      </c>
      <c r="I498" s="13">
        <v>4700</v>
      </c>
      <c r="J498" s="1" t="s">
        <v>17</v>
      </c>
      <c r="K498" s="9"/>
      <c r="L498" s="123">
        <v>184</v>
      </c>
      <c r="M498" s="123"/>
      <c r="N498" s="123"/>
      <c r="O498" s="123"/>
      <c r="P498" s="15"/>
      <c r="Q498" s="37"/>
      <c r="R498" s="123">
        <v>5</v>
      </c>
      <c r="S498" s="123" t="s">
        <v>459</v>
      </c>
      <c r="T498" s="123">
        <v>2018</v>
      </c>
      <c r="U498" s="47" t="s">
        <v>474</v>
      </c>
      <c r="V498" s="5">
        <v>1</v>
      </c>
    </row>
    <row r="499" spans="1:24" x14ac:dyDescent="0.3">
      <c r="A499" s="99">
        <v>498</v>
      </c>
      <c r="B499" s="9" t="s">
        <v>710</v>
      </c>
      <c r="C499" s="28" t="s">
        <v>711</v>
      </c>
      <c r="D499" s="9" t="s">
        <v>712</v>
      </c>
      <c r="E499" s="258">
        <v>43230</v>
      </c>
      <c r="F499" s="61">
        <v>0.18166666666666667</v>
      </c>
      <c r="G499" s="2">
        <v>0.4375</v>
      </c>
      <c r="H499" s="13">
        <v>4</v>
      </c>
      <c r="I499" s="13">
        <v>8800</v>
      </c>
      <c r="J499" s="1" t="s">
        <v>772</v>
      </c>
      <c r="K499" s="9" t="s">
        <v>1115</v>
      </c>
      <c r="L499" s="123"/>
      <c r="M499" s="123"/>
      <c r="N499" s="123"/>
      <c r="O499" s="123"/>
      <c r="P499" s="15"/>
      <c r="Q499" s="37"/>
      <c r="R499" s="123">
        <v>10</v>
      </c>
      <c r="S499" s="123" t="s">
        <v>459</v>
      </c>
      <c r="T499" s="123">
        <v>2018</v>
      </c>
      <c r="U499" s="47" t="s">
        <v>476</v>
      </c>
      <c r="V499" s="5"/>
    </row>
    <row r="500" spans="1:24" x14ac:dyDescent="0.3">
      <c r="A500" s="99">
        <v>499</v>
      </c>
      <c r="B500" s="9" t="s">
        <v>368</v>
      </c>
      <c r="C500" s="28" t="s">
        <v>841</v>
      </c>
      <c r="D500" s="9" t="s">
        <v>715</v>
      </c>
      <c r="E500" s="258">
        <v>43233</v>
      </c>
      <c r="F500" s="60">
        <v>0.14059027777777777</v>
      </c>
      <c r="G500" s="2">
        <v>0.39583333333333331</v>
      </c>
      <c r="H500" s="13">
        <v>1</v>
      </c>
      <c r="I500" s="13">
        <v>2300</v>
      </c>
      <c r="J500" s="1" t="s">
        <v>1843</v>
      </c>
      <c r="K500" s="9"/>
      <c r="L500" s="123"/>
      <c r="M500" s="123">
        <v>45</v>
      </c>
      <c r="N500" s="123"/>
      <c r="O500" s="123"/>
      <c r="P500" s="15"/>
      <c r="Q500" s="37"/>
      <c r="R500" s="123">
        <v>13</v>
      </c>
      <c r="S500" s="123" t="s">
        <v>459</v>
      </c>
      <c r="T500" s="123">
        <v>2018</v>
      </c>
      <c r="U500" s="47" t="s">
        <v>475</v>
      </c>
      <c r="V500" s="5">
        <v>2</v>
      </c>
    </row>
    <row r="501" spans="1:24" x14ac:dyDescent="0.3">
      <c r="A501" s="99">
        <v>500</v>
      </c>
      <c r="B501" s="9" t="s">
        <v>716</v>
      </c>
      <c r="C501" s="28" t="s">
        <v>717</v>
      </c>
      <c r="D501" s="9" t="s">
        <v>718</v>
      </c>
      <c r="E501" s="258">
        <v>43240</v>
      </c>
      <c r="F501" s="61">
        <v>0.17269675925925929</v>
      </c>
      <c r="G501" s="2">
        <v>0.375</v>
      </c>
      <c r="H501" s="13">
        <v>3</v>
      </c>
      <c r="I501" s="13">
        <v>4500</v>
      </c>
      <c r="J501" s="1" t="s">
        <v>758</v>
      </c>
      <c r="K501" s="9"/>
      <c r="L501" s="123"/>
      <c r="M501" s="123"/>
      <c r="N501" s="123"/>
      <c r="O501" s="123"/>
      <c r="P501" s="15"/>
      <c r="Q501" s="37"/>
      <c r="R501" s="123">
        <v>20</v>
      </c>
      <c r="S501" s="123" t="s">
        <v>459</v>
      </c>
      <c r="T501" s="123">
        <v>2018</v>
      </c>
      <c r="U501" s="47" t="s">
        <v>475</v>
      </c>
      <c r="V501" s="5">
        <v>1</v>
      </c>
    </row>
    <row r="502" spans="1:24" x14ac:dyDescent="0.3">
      <c r="A502" s="99">
        <v>501</v>
      </c>
      <c r="B502" s="9" t="s">
        <v>358</v>
      </c>
      <c r="C502" s="28" t="s">
        <v>359</v>
      </c>
      <c r="D502" s="9" t="s">
        <v>587</v>
      </c>
      <c r="E502" s="273">
        <v>43246</v>
      </c>
      <c r="F502" s="58">
        <v>0.15738425925925925</v>
      </c>
      <c r="G502" s="2">
        <v>0.42708333333333331</v>
      </c>
      <c r="H502" s="13">
        <v>6</v>
      </c>
      <c r="I502" s="13">
        <v>5800</v>
      </c>
      <c r="J502" s="1" t="s">
        <v>359</v>
      </c>
      <c r="K502" s="9"/>
      <c r="L502" s="123">
        <v>185</v>
      </c>
      <c r="M502" s="123"/>
      <c r="N502" s="123"/>
      <c r="O502" s="123"/>
      <c r="P502" s="15"/>
      <c r="Q502" s="37"/>
      <c r="R502" s="123">
        <v>26</v>
      </c>
      <c r="S502" s="123" t="s">
        <v>459</v>
      </c>
      <c r="T502" s="123">
        <v>2018</v>
      </c>
      <c r="U502" s="47" t="s">
        <v>474</v>
      </c>
      <c r="V502" s="5"/>
    </row>
    <row r="503" spans="1:24" x14ac:dyDescent="0.3">
      <c r="A503" s="99">
        <v>502</v>
      </c>
      <c r="B503" s="9" t="s">
        <v>726</v>
      </c>
      <c r="C503" s="28" t="s">
        <v>13</v>
      </c>
      <c r="D503" s="9" t="s">
        <v>558</v>
      </c>
      <c r="E503" s="273">
        <v>43247</v>
      </c>
      <c r="F503" s="58">
        <v>0.15893518518518518</v>
      </c>
      <c r="G503" s="2">
        <v>0.375</v>
      </c>
      <c r="H503" s="13">
        <v>8</v>
      </c>
      <c r="I503" s="13">
        <v>4760</v>
      </c>
      <c r="J503" s="1" t="s">
        <v>13</v>
      </c>
      <c r="K503" s="9"/>
      <c r="L503" s="123">
        <v>186</v>
      </c>
      <c r="M503" s="123"/>
      <c r="N503" s="123"/>
      <c r="O503" s="123"/>
      <c r="P503" s="15"/>
      <c r="Q503" s="37"/>
      <c r="R503" s="123">
        <v>27</v>
      </c>
      <c r="S503" s="123" t="s">
        <v>459</v>
      </c>
      <c r="T503" s="123">
        <v>2018</v>
      </c>
      <c r="U503" s="47" t="s">
        <v>475</v>
      </c>
      <c r="V503" s="5">
        <v>2</v>
      </c>
      <c r="X503" s="5">
        <v>6</v>
      </c>
    </row>
    <row r="504" spans="1:24" x14ac:dyDescent="0.3">
      <c r="A504" s="99">
        <v>503</v>
      </c>
      <c r="B504" s="9" t="s">
        <v>880</v>
      </c>
      <c r="C504" s="28" t="s">
        <v>727</v>
      </c>
      <c r="D504" s="9" t="s">
        <v>731</v>
      </c>
      <c r="E504" s="277">
        <v>43252</v>
      </c>
      <c r="F504" s="61">
        <v>0.18050925925925929</v>
      </c>
      <c r="G504" s="2">
        <v>0.625</v>
      </c>
      <c r="H504" s="13">
        <v>8</v>
      </c>
      <c r="I504" s="13">
        <v>2450</v>
      </c>
      <c r="J504" s="1" t="s">
        <v>1843</v>
      </c>
      <c r="K504" s="9"/>
      <c r="L504" s="123"/>
      <c r="M504" s="123"/>
      <c r="N504" s="123"/>
      <c r="O504" s="123"/>
      <c r="P504" s="15"/>
      <c r="Q504" s="37"/>
      <c r="R504" s="123">
        <v>1</v>
      </c>
      <c r="S504" s="123" t="s">
        <v>470</v>
      </c>
      <c r="T504" s="123">
        <v>2018</v>
      </c>
      <c r="U504" s="47" t="s">
        <v>477</v>
      </c>
      <c r="V504" s="5"/>
    </row>
    <row r="505" spans="1:24" x14ac:dyDescent="0.3">
      <c r="A505" s="99">
        <v>504</v>
      </c>
      <c r="B505" s="9" t="s">
        <v>412</v>
      </c>
      <c r="C505" s="28" t="s">
        <v>146</v>
      </c>
      <c r="D505" s="9" t="s">
        <v>732</v>
      </c>
      <c r="E505" s="277">
        <v>43253</v>
      </c>
      <c r="F505" s="61">
        <v>0.18134259259259258</v>
      </c>
      <c r="G505" s="2">
        <v>0.375</v>
      </c>
      <c r="H505" s="13">
        <v>6</v>
      </c>
      <c r="I505" s="13">
        <v>4200</v>
      </c>
      <c r="J505" s="1" t="s">
        <v>146</v>
      </c>
      <c r="K505" s="9"/>
      <c r="L505" s="123"/>
      <c r="M505" s="123"/>
      <c r="N505" s="123"/>
      <c r="O505" s="123"/>
      <c r="P505" s="15"/>
      <c r="Q505" s="37"/>
      <c r="R505" s="123">
        <v>2</v>
      </c>
      <c r="S505" s="123" t="s">
        <v>470</v>
      </c>
      <c r="T505" s="123">
        <v>2018</v>
      </c>
      <c r="U505" s="47" t="s">
        <v>474</v>
      </c>
      <c r="V505" s="5"/>
    </row>
    <row r="506" spans="1:24" x14ac:dyDescent="0.3">
      <c r="A506" s="99">
        <v>505</v>
      </c>
      <c r="B506" s="9" t="s">
        <v>413</v>
      </c>
      <c r="C506" s="28" t="s">
        <v>728</v>
      </c>
      <c r="D506" s="9" t="s">
        <v>733</v>
      </c>
      <c r="E506" s="277">
        <v>43254</v>
      </c>
      <c r="F506" s="61">
        <v>0.17020833333333332</v>
      </c>
      <c r="G506" s="2">
        <v>0.33333333333333331</v>
      </c>
      <c r="H506" s="13">
        <v>8</v>
      </c>
      <c r="I506" s="13">
        <v>7323</v>
      </c>
      <c r="J506" s="1" t="s">
        <v>30</v>
      </c>
      <c r="K506" s="9"/>
      <c r="L506" s="123"/>
      <c r="M506" s="123"/>
      <c r="N506" s="123"/>
      <c r="O506" s="123"/>
      <c r="P506" s="15"/>
      <c r="Q506" s="37"/>
      <c r="R506" s="123">
        <v>3</v>
      </c>
      <c r="S506" s="123" t="s">
        <v>470</v>
      </c>
      <c r="T506" s="123">
        <v>2018</v>
      </c>
      <c r="U506" s="47" t="s">
        <v>475</v>
      </c>
      <c r="V506" s="5">
        <v>3</v>
      </c>
    </row>
    <row r="507" spans="1:24" x14ac:dyDescent="0.3">
      <c r="A507" s="99">
        <v>506</v>
      </c>
      <c r="B507" s="9" t="s">
        <v>414</v>
      </c>
      <c r="C507" s="28" t="s">
        <v>729</v>
      </c>
      <c r="D507" s="9" t="s">
        <v>734</v>
      </c>
      <c r="E507" s="277">
        <v>43255</v>
      </c>
      <c r="F507" s="61">
        <v>0.18087962962962964</v>
      </c>
      <c r="G507" s="2">
        <v>0.375</v>
      </c>
      <c r="H507" s="13">
        <v>6</v>
      </c>
      <c r="I507" s="13">
        <v>8800</v>
      </c>
      <c r="J507" s="1" t="s">
        <v>772</v>
      </c>
      <c r="K507" s="9"/>
      <c r="L507" s="123"/>
      <c r="M507" s="123"/>
      <c r="N507" s="123"/>
      <c r="O507" s="123"/>
      <c r="P507" s="15"/>
      <c r="Q507" s="37"/>
      <c r="R507" s="123">
        <v>4</v>
      </c>
      <c r="S507" s="123" t="s">
        <v>470</v>
      </c>
      <c r="T507" s="123">
        <v>2018</v>
      </c>
      <c r="U507" s="47" t="s">
        <v>480</v>
      </c>
      <c r="V507" s="5"/>
    </row>
    <row r="508" spans="1:24" x14ac:dyDescent="0.3">
      <c r="A508" s="99">
        <v>507</v>
      </c>
      <c r="B508" s="9" t="s">
        <v>415</v>
      </c>
      <c r="C508" s="28" t="s">
        <v>730</v>
      </c>
      <c r="D508" s="9" t="s">
        <v>735</v>
      </c>
      <c r="E508" s="277">
        <v>43256</v>
      </c>
      <c r="F508" s="61">
        <v>0.17002314814814815</v>
      </c>
      <c r="G508" s="2">
        <v>0.375</v>
      </c>
      <c r="H508" s="13">
        <v>6</v>
      </c>
      <c r="I508" s="13">
        <v>7900</v>
      </c>
      <c r="J508" s="1" t="s">
        <v>773</v>
      </c>
      <c r="K508" s="9" t="s">
        <v>1117</v>
      </c>
      <c r="L508" s="123"/>
      <c r="M508" s="123"/>
      <c r="N508" s="123"/>
      <c r="O508" s="123"/>
      <c r="P508" s="15"/>
      <c r="Q508" s="37"/>
      <c r="R508" s="123">
        <v>5</v>
      </c>
      <c r="S508" s="123" t="s">
        <v>470</v>
      </c>
      <c r="T508" s="123">
        <v>2018</v>
      </c>
      <c r="U508" s="47" t="s">
        <v>479</v>
      </c>
      <c r="V508" s="5"/>
    </row>
    <row r="509" spans="1:24" x14ac:dyDescent="0.3">
      <c r="A509" s="99">
        <v>508</v>
      </c>
      <c r="B509" s="9" t="s">
        <v>789</v>
      </c>
      <c r="C509" s="28" t="s">
        <v>736</v>
      </c>
      <c r="D509" s="9" t="s">
        <v>708</v>
      </c>
      <c r="E509" s="273">
        <v>43260</v>
      </c>
      <c r="F509" s="58">
        <v>0.16231481481481483</v>
      </c>
      <c r="G509" s="2">
        <v>0.29166666666666669</v>
      </c>
      <c r="H509" s="13">
        <v>6</v>
      </c>
      <c r="I509" s="13">
        <v>2625</v>
      </c>
      <c r="J509" s="1" t="s">
        <v>736</v>
      </c>
      <c r="K509" s="9" t="s">
        <v>1118</v>
      </c>
      <c r="L509" s="123">
        <v>187</v>
      </c>
      <c r="M509" s="123"/>
      <c r="N509" s="123"/>
      <c r="O509" s="123"/>
      <c r="P509" s="15"/>
      <c r="Q509" s="37"/>
      <c r="R509" s="123">
        <v>9</v>
      </c>
      <c r="S509" s="123" t="s">
        <v>470</v>
      </c>
      <c r="T509" s="123">
        <v>2018</v>
      </c>
      <c r="U509" s="47" t="s">
        <v>474</v>
      </c>
      <c r="V509" s="5"/>
    </row>
    <row r="510" spans="1:24" x14ac:dyDescent="0.3">
      <c r="A510" s="99">
        <v>509</v>
      </c>
      <c r="B510" s="9" t="s">
        <v>737</v>
      </c>
      <c r="C510" s="28" t="s">
        <v>738</v>
      </c>
      <c r="D510" s="9" t="s">
        <v>739</v>
      </c>
      <c r="E510" s="273">
        <v>43261</v>
      </c>
      <c r="F510" s="58">
        <v>0.16560185185185186</v>
      </c>
      <c r="G510" s="2">
        <v>0.41666666666666669</v>
      </c>
      <c r="H510" s="13">
        <v>6</v>
      </c>
      <c r="I510" s="13">
        <v>2830</v>
      </c>
      <c r="J510" s="1" t="s">
        <v>774</v>
      </c>
      <c r="K510" s="9" t="s">
        <v>1119</v>
      </c>
      <c r="L510" s="123">
        <v>188</v>
      </c>
      <c r="M510" s="123"/>
      <c r="N510" s="123"/>
      <c r="O510" s="123"/>
      <c r="P510" s="15"/>
      <c r="Q510" s="37"/>
      <c r="R510" s="123">
        <v>10</v>
      </c>
      <c r="S510" s="123" t="s">
        <v>470</v>
      </c>
      <c r="T510" s="123">
        <v>2018</v>
      </c>
      <c r="U510" s="47" t="s">
        <v>475</v>
      </c>
      <c r="V510" s="5">
        <v>4</v>
      </c>
      <c r="W510" s="5">
        <v>16</v>
      </c>
    </row>
    <row r="511" spans="1:24" x14ac:dyDescent="0.3">
      <c r="A511" s="99">
        <v>510</v>
      </c>
      <c r="B511" s="9" t="s">
        <v>742</v>
      </c>
      <c r="C511" s="28" t="s">
        <v>730</v>
      </c>
      <c r="D511" s="9" t="s">
        <v>743</v>
      </c>
      <c r="E511" s="258">
        <v>43274</v>
      </c>
      <c r="F511" s="60">
        <v>0.13892361111111109</v>
      </c>
      <c r="G511" s="2">
        <v>0.375</v>
      </c>
      <c r="H511" s="13">
        <v>1</v>
      </c>
      <c r="I511" s="13">
        <v>7900</v>
      </c>
      <c r="J511" s="1" t="s">
        <v>773</v>
      </c>
      <c r="K511" s="9"/>
      <c r="L511" s="123"/>
      <c r="M511" s="123">
        <v>46</v>
      </c>
      <c r="N511" s="123"/>
      <c r="O511" s="123"/>
      <c r="P511" s="15"/>
      <c r="Q511" s="37"/>
      <c r="R511" s="123">
        <v>23</v>
      </c>
      <c r="S511" s="123" t="s">
        <v>470</v>
      </c>
      <c r="T511" s="123">
        <v>2018</v>
      </c>
      <c r="U511" s="47" t="s">
        <v>474</v>
      </c>
      <c r="V511" s="5">
        <v>1</v>
      </c>
    </row>
    <row r="512" spans="1:24" x14ac:dyDescent="0.3">
      <c r="A512" s="99">
        <v>511</v>
      </c>
      <c r="B512" s="9" t="s">
        <v>298</v>
      </c>
      <c r="C512" s="28" t="s">
        <v>17</v>
      </c>
      <c r="D512" s="9" t="s">
        <v>612</v>
      </c>
      <c r="E512" s="273">
        <v>43279</v>
      </c>
      <c r="F512" s="61">
        <v>0.16944444444444443</v>
      </c>
      <c r="G512" s="2">
        <v>0.35416666666666669</v>
      </c>
      <c r="H512" s="13">
        <v>5</v>
      </c>
      <c r="I512" s="13">
        <v>4700</v>
      </c>
      <c r="J512" s="1" t="s">
        <v>17</v>
      </c>
      <c r="K512" s="9"/>
      <c r="L512" s="123"/>
      <c r="M512" s="123"/>
      <c r="N512" s="123"/>
      <c r="O512" s="123"/>
      <c r="P512" s="15" t="s">
        <v>12</v>
      </c>
      <c r="Q512" s="37"/>
      <c r="R512" s="123">
        <v>28</v>
      </c>
      <c r="S512" s="123" t="s">
        <v>470</v>
      </c>
      <c r="T512" s="123">
        <v>2018</v>
      </c>
      <c r="U512" s="47" t="s">
        <v>476</v>
      </c>
      <c r="V512" s="5"/>
    </row>
    <row r="513" spans="1:24" x14ac:dyDescent="0.3">
      <c r="A513" s="99">
        <v>512</v>
      </c>
      <c r="B513" s="9" t="s">
        <v>298</v>
      </c>
      <c r="C513" s="28" t="s">
        <v>17</v>
      </c>
      <c r="D513" s="9" t="s">
        <v>2260</v>
      </c>
      <c r="E513" s="273">
        <v>43280</v>
      </c>
      <c r="F513" s="61">
        <v>0.17560185185185184</v>
      </c>
      <c r="G513" s="2">
        <v>0.35416666666666669</v>
      </c>
      <c r="H513" s="13">
        <v>4</v>
      </c>
      <c r="I513" s="13">
        <v>4700</v>
      </c>
      <c r="J513" s="1" t="s">
        <v>17</v>
      </c>
      <c r="K513" s="9"/>
      <c r="L513" s="123"/>
      <c r="M513" s="123"/>
      <c r="N513" s="123"/>
      <c r="O513" s="123"/>
      <c r="P513" s="15" t="s">
        <v>12</v>
      </c>
      <c r="Q513" s="37"/>
      <c r="R513" s="123">
        <v>29</v>
      </c>
      <c r="S513" s="123" t="s">
        <v>470</v>
      </c>
      <c r="T513" s="123">
        <v>2018</v>
      </c>
      <c r="U513" s="47" t="s">
        <v>477</v>
      </c>
      <c r="V513" s="5">
        <v>2</v>
      </c>
      <c r="X513" s="5">
        <v>10</v>
      </c>
    </row>
    <row r="514" spans="1:24" x14ac:dyDescent="0.3">
      <c r="A514" s="99">
        <v>513</v>
      </c>
      <c r="B514" s="9" t="s">
        <v>785</v>
      </c>
      <c r="C514" s="28" t="s">
        <v>72</v>
      </c>
      <c r="D514" s="9" t="s">
        <v>590</v>
      </c>
      <c r="E514" s="258">
        <v>43288</v>
      </c>
      <c r="F514" s="58">
        <v>0.1618287037037037</v>
      </c>
      <c r="G514" s="2">
        <v>0.29166666666666669</v>
      </c>
      <c r="H514" s="13">
        <v>6</v>
      </c>
      <c r="I514" s="13">
        <v>2670</v>
      </c>
      <c r="J514" s="1" t="s">
        <v>326</v>
      </c>
      <c r="K514" s="9"/>
      <c r="L514" s="123">
        <v>189</v>
      </c>
      <c r="M514" s="123"/>
      <c r="N514" s="123"/>
      <c r="O514" s="123"/>
      <c r="P514" s="15"/>
      <c r="Q514" s="37"/>
      <c r="R514" s="123">
        <v>7</v>
      </c>
      <c r="S514" s="123" t="s">
        <v>461</v>
      </c>
      <c r="T514" s="123">
        <v>2018</v>
      </c>
      <c r="U514" s="47" t="s">
        <v>474</v>
      </c>
      <c r="V514" s="5">
        <v>1</v>
      </c>
    </row>
    <row r="515" spans="1:24" x14ac:dyDescent="0.3">
      <c r="A515" s="99">
        <v>514</v>
      </c>
      <c r="B515" s="9" t="s">
        <v>787</v>
      </c>
      <c r="C515" s="28" t="s">
        <v>39</v>
      </c>
      <c r="D515" s="9" t="s">
        <v>560</v>
      </c>
      <c r="E515" s="258">
        <v>43296</v>
      </c>
      <c r="F515" s="58">
        <v>0.16216435185185185</v>
      </c>
      <c r="G515" s="2">
        <v>0.375</v>
      </c>
      <c r="H515" s="13">
        <v>7</v>
      </c>
      <c r="I515" s="13">
        <v>4100</v>
      </c>
      <c r="J515" s="1" t="s">
        <v>39</v>
      </c>
      <c r="K515" s="9"/>
      <c r="L515" s="123">
        <v>190</v>
      </c>
      <c r="M515" s="123"/>
      <c r="N515" s="123"/>
      <c r="O515" s="123"/>
      <c r="P515" s="15"/>
      <c r="Q515" s="37"/>
      <c r="R515" s="123">
        <v>15</v>
      </c>
      <c r="S515" s="123" t="s">
        <v>461</v>
      </c>
      <c r="T515" s="123">
        <v>2018</v>
      </c>
      <c r="U515" s="47" t="s">
        <v>474</v>
      </c>
      <c r="V515" s="5">
        <v>1</v>
      </c>
    </row>
    <row r="516" spans="1:24" x14ac:dyDescent="0.3">
      <c r="A516" s="99">
        <v>515</v>
      </c>
      <c r="B516" s="9" t="s">
        <v>788</v>
      </c>
      <c r="C516" s="28" t="s">
        <v>677</v>
      </c>
      <c r="D516" s="9" t="s">
        <v>676</v>
      </c>
      <c r="E516" s="275">
        <v>43301</v>
      </c>
      <c r="F516" s="58">
        <v>0.15668981481481481</v>
      </c>
      <c r="G516" s="2">
        <v>0.33333333333333331</v>
      </c>
      <c r="H516" s="13">
        <v>6</v>
      </c>
      <c r="I516" s="13">
        <v>2620</v>
      </c>
      <c r="J516" s="1" t="s">
        <v>766</v>
      </c>
      <c r="K516" s="9"/>
      <c r="L516" s="123">
        <v>191</v>
      </c>
      <c r="M516" s="123"/>
      <c r="N516" s="123"/>
      <c r="O516" s="123"/>
      <c r="P516" s="15"/>
      <c r="Q516" s="37"/>
      <c r="R516" s="123">
        <v>20</v>
      </c>
      <c r="S516" s="123" t="s">
        <v>461</v>
      </c>
      <c r="T516" s="123">
        <v>2018</v>
      </c>
      <c r="U516" s="47" t="s">
        <v>477</v>
      </c>
      <c r="V516" s="5"/>
    </row>
    <row r="517" spans="1:24" x14ac:dyDescent="0.3">
      <c r="A517" s="99">
        <v>516</v>
      </c>
      <c r="B517" s="9" t="s">
        <v>790</v>
      </c>
      <c r="C517" s="28" t="s">
        <v>706</v>
      </c>
      <c r="D517" s="9" t="s">
        <v>570</v>
      </c>
      <c r="E517" s="275">
        <v>43302</v>
      </c>
      <c r="F517" s="58">
        <v>0.16510416666666666</v>
      </c>
      <c r="G517" s="2">
        <v>0.375</v>
      </c>
      <c r="H517" s="13">
        <v>6</v>
      </c>
      <c r="I517" s="13">
        <v>4281</v>
      </c>
      <c r="J517" s="1" t="s">
        <v>26</v>
      </c>
      <c r="K517" s="9"/>
      <c r="L517" s="123">
        <v>192</v>
      </c>
      <c r="M517" s="123"/>
      <c r="N517" s="123"/>
      <c r="O517" s="123"/>
      <c r="P517" s="15"/>
      <c r="Q517" s="37"/>
      <c r="R517" s="123">
        <v>21</v>
      </c>
      <c r="S517" s="123" t="s">
        <v>461</v>
      </c>
      <c r="T517" s="123">
        <v>2018</v>
      </c>
      <c r="U517" s="47" t="s">
        <v>474</v>
      </c>
      <c r="V517" s="5"/>
    </row>
    <row r="518" spans="1:24" x14ac:dyDescent="0.3">
      <c r="A518" s="99">
        <v>517</v>
      </c>
      <c r="B518" s="9" t="s">
        <v>791</v>
      </c>
      <c r="C518" s="28" t="s">
        <v>72</v>
      </c>
      <c r="D518" s="9" t="s">
        <v>590</v>
      </c>
      <c r="E518" s="275">
        <v>43303</v>
      </c>
      <c r="F518" s="61">
        <v>0.17501157407407408</v>
      </c>
      <c r="G518" s="2">
        <v>0.29166666666666669</v>
      </c>
      <c r="H518" s="13">
        <v>6</v>
      </c>
      <c r="I518" s="13">
        <v>2670</v>
      </c>
      <c r="J518" s="1" t="s">
        <v>326</v>
      </c>
      <c r="K518" s="9"/>
      <c r="L518" s="123"/>
      <c r="M518" s="123"/>
      <c r="N518" s="123"/>
      <c r="O518" s="123"/>
      <c r="P518" s="15"/>
      <c r="Q518" s="37"/>
      <c r="R518" s="123">
        <v>22</v>
      </c>
      <c r="S518" s="123" t="s">
        <v>461</v>
      </c>
      <c r="T518" s="123">
        <v>2018</v>
      </c>
      <c r="U518" s="47" t="s">
        <v>475</v>
      </c>
      <c r="V518" s="5">
        <v>3</v>
      </c>
    </row>
    <row r="519" spans="1:24" x14ac:dyDescent="0.3">
      <c r="A519" s="99">
        <v>518</v>
      </c>
      <c r="B519" s="9" t="s">
        <v>792</v>
      </c>
      <c r="C519" s="28" t="s">
        <v>39</v>
      </c>
      <c r="D519" s="9" t="s">
        <v>560</v>
      </c>
      <c r="E519" s="274">
        <v>43306</v>
      </c>
      <c r="F519" s="61">
        <v>0.18408564814814812</v>
      </c>
      <c r="G519" s="2">
        <v>0.33333333333333331</v>
      </c>
      <c r="H519" s="13">
        <v>7</v>
      </c>
      <c r="I519" s="13">
        <v>4100</v>
      </c>
      <c r="J519" s="1" t="s">
        <v>39</v>
      </c>
      <c r="K519" s="9"/>
      <c r="L519" s="123"/>
      <c r="M519" s="123"/>
      <c r="N519" s="123"/>
      <c r="O519" s="123"/>
      <c r="P519" s="15"/>
      <c r="Q519" s="37"/>
      <c r="R519" s="123">
        <v>25</v>
      </c>
      <c r="S519" s="123" t="s">
        <v>461</v>
      </c>
      <c r="T519" s="123">
        <v>2018</v>
      </c>
      <c r="U519" s="47" t="s">
        <v>478</v>
      </c>
      <c r="V519" s="5"/>
    </row>
    <row r="520" spans="1:24" x14ac:dyDescent="0.3">
      <c r="A520" s="99">
        <v>519</v>
      </c>
      <c r="B520" s="9" t="s">
        <v>793</v>
      </c>
      <c r="C520" s="28" t="s">
        <v>39</v>
      </c>
      <c r="D520" s="9" t="s">
        <v>560</v>
      </c>
      <c r="E520" s="274">
        <v>43306</v>
      </c>
      <c r="F520" s="61">
        <v>0.19857638888888887</v>
      </c>
      <c r="G520" s="2">
        <v>0.5625</v>
      </c>
      <c r="H520" s="13">
        <v>6</v>
      </c>
      <c r="I520" s="13">
        <v>4100</v>
      </c>
      <c r="J520" s="1" t="s">
        <v>39</v>
      </c>
      <c r="K520" s="9"/>
      <c r="L520" s="123"/>
      <c r="M520" s="123"/>
      <c r="N520" s="123"/>
      <c r="O520" s="123"/>
      <c r="P520" s="15" t="s">
        <v>12</v>
      </c>
      <c r="Q520" s="37"/>
      <c r="R520" s="123">
        <v>25</v>
      </c>
      <c r="S520" s="123" t="s">
        <v>461</v>
      </c>
      <c r="T520" s="123">
        <v>2018</v>
      </c>
      <c r="U520" s="47" t="s">
        <v>478</v>
      </c>
      <c r="V520" s="5"/>
    </row>
    <row r="521" spans="1:24" x14ac:dyDescent="0.3">
      <c r="A521" s="99">
        <v>520</v>
      </c>
      <c r="B521" s="9" t="s">
        <v>794</v>
      </c>
      <c r="C521" s="28" t="s">
        <v>72</v>
      </c>
      <c r="D521" s="9" t="s">
        <v>590</v>
      </c>
      <c r="E521" s="258">
        <v>43309</v>
      </c>
      <c r="F521" s="61">
        <v>0.1821527777777778</v>
      </c>
      <c r="G521" s="2">
        <v>0.29166666666666669</v>
      </c>
      <c r="H521" s="13">
        <v>6</v>
      </c>
      <c r="I521" s="13">
        <v>2670</v>
      </c>
      <c r="J521" s="1" t="s">
        <v>326</v>
      </c>
      <c r="K521" s="9"/>
      <c r="L521" s="123"/>
      <c r="M521" s="123"/>
      <c r="N521" s="123"/>
      <c r="O521" s="123"/>
      <c r="P521" s="15"/>
      <c r="Q521" s="37"/>
      <c r="R521" s="123">
        <v>28</v>
      </c>
      <c r="S521" s="123" t="s">
        <v>461</v>
      </c>
      <c r="T521" s="123">
        <v>2018</v>
      </c>
      <c r="U521" s="47" t="s">
        <v>474</v>
      </c>
      <c r="V521" s="5">
        <v>3</v>
      </c>
      <c r="X521" s="5">
        <v>8</v>
      </c>
    </row>
    <row r="522" spans="1:24" x14ac:dyDescent="0.3">
      <c r="A522" s="99">
        <v>521</v>
      </c>
      <c r="B522" s="9" t="s">
        <v>862</v>
      </c>
      <c r="C522" s="28" t="s">
        <v>795</v>
      </c>
      <c r="D522" s="9" t="s">
        <v>796</v>
      </c>
      <c r="E522" s="273">
        <v>43315</v>
      </c>
      <c r="F522" s="58">
        <v>0.16452546296296297</v>
      </c>
      <c r="G522" s="2">
        <v>0.33333333333333331</v>
      </c>
      <c r="H522" s="13">
        <v>3</v>
      </c>
      <c r="I522" s="13">
        <v>4100</v>
      </c>
      <c r="J522" s="1" t="s">
        <v>39</v>
      </c>
      <c r="K522" s="9"/>
      <c r="L522" s="123">
        <v>193</v>
      </c>
      <c r="M522" s="123"/>
      <c r="N522" s="123"/>
      <c r="O522" s="123"/>
      <c r="P522" s="15"/>
      <c r="Q522" s="37"/>
      <c r="R522" s="123">
        <v>3</v>
      </c>
      <c r="S522" s="123" t="s">
        <v>460</v>
      </c>
      <c r="T522" s="123">
        <v>2018</v>
      </c>
      <c r="U522" s="47" t="s">
        <v>477</v>
      </c>
      <c r="V522" s="5"/>
    </row>
    <row r="523" spans="1:24" x14ac:dyDescent="0.3">
      <c r="A523" s="99">
        <v>522</v>
      </c>
      <c r="B523" s="9" t="s">
        <v>797</v>
      </c>
      <c r="C523" s="28" t="s">
        <v>72</v>
      </c>
      <c r="D523" s="9" t="s">
        <v>590</v>
      </c>
      <c r="E523" s="273">
        <v>43316</v>
      </c>
      <c r="F523" s="60">
        <v>0.1429050925925926</v>
      </c>
      <c r="G523" s="2">
        <v>0.29166666666666669</v>
      </c>
      <c r="H523" s="13">
        <v>6</v>
      </c>
      <c r="I523" s="13">
        <v>2670</v>
      </c>
      <c r="J523" s="1" t="s">
        <v>326</v>
      </c>
      <c r="K523" s="9"/>
      <c r="L523" s="123"/>
      <c r="M523" s="123">
        <v>47</v>
      </c>
      <c r="N523" s="123"/>
      <c r="O523" s="123"/>
      <c r="P523" s="15" t="s">
        <v>12</v>
      </c>
      <c r="Q523" s="37"/>
      <c r="R523" s="123">
        <v>4</v>
      </c>
      <c r="S523" s="123" t="s">
        <v>460</v>
      </c>
      <c r="T523" s="123">
        <v>2018</v>
      </c>
      <c r="U523" s="47" t="s">
        <v>474</v>
      </c>
      <c r="V523" s="5">
        <v>2</v>
      </c>
    </row>
    <row r="524" spans="1:24" x14ac:dyDescent="0.3">
      <c r="A524" s="99">
        <v>523</v>
      </c>
      <c r="B524" s="9" t="s">
        <v>798</v>
      </c>
      <c r="C524" s="28" t="s">
        <v>39</v>
      </c>
      <c r="D524" s="9" t="s">
        <v>566</v>
      </c>
      <c r="E524" s="258">
        <v>43319</v>
      </c>
      <c r="F524" s="61">
        <v>0.18295138888888887</v>
      </c>
      <c r="G524" s="2">
        <v>0.64583333333333337</v>
      </c>
      <c r="H524" s="13">
        <v>6</v>
      </c>
      <c r="I524" s="13">
        <v>4100</v>
      </c>
      <c r="J524" s="1" t="s">
        <v>39</v>
      </c>
      <c r="K524" s="9"/>
      <c r="L524" s="123"/>
      <c r="M524" s="123"/>
      <c r="N524" s="123"/>
      <c r="O524" s="123"/>
      <c r="P524" s="15"/>
      <c r="Q524" s="37"/>
      <c r="R524" s="123">
        <v>7</v>
      </c>
      <c r="S524" s="123" t="s">
        <v>460</v>
      </c>
      <c r="T524" s="123">
        <v>2018</v>
      </c>
      <c r="U524" s="47" t="s">
        <v>479</v>
      </c>
      <c r="V524" s="5"/>
    </row>
    <row r="525" spans="1:24" x14ac:dyDescent="0.3">
      <c r="A525" s="99">
        <v>524</v>
      </c>
      <c r="B525" s="9" t="s">
        <v>800</v>
      </c>
      <c r="C525" s="28" t="s">
        <v>647</v>
      </c>
      <c r="D525" s="9" t="s">
        <v>648</v>
      </c>
      <c r="E525" s="273">
        <v>43323</v>
      </c>
      <c r="F525" s="58">
        <v>0.16577546296296297</v>
      </c>
      <c r="G525" s="2">
        <v>0.375</v>
      </c>
      <c r="H525" s="13">
        <v>6</v>
      </c>
      <c r="I525" s="13">
        <v>4241</v>
      </c>
      <c r="J525" s="1" t="s">
        <v>146</v>
      </c>
      <c r="K525" s="9"/>
      <c r="L525" s="123">
        <v>194</v>
      </c>
      <c r="M525" s="123"/>
      <c r="N525" s="123"/>
      <c r="O525" s="123"/>
      <c r="P525" s="15" t="s">
        <v>12</v>
      </c>
      <c r="Q525" s="37"/>
      <c r="R525" s="123">
        <v>11</v>
      </c>
      <c r="S525" s="123" t="s">
        <v>460</v>
      </c>
      <c r="T525" s="123">
        <v>2018</v>
      </c>
      <c r="U525" s="47" t="s">
        <v>474</v>
      </c>
      <c r="V525" s="5"/>
    </row>
    <row r="526" spans="1:24" x14ac:dyDescent="0.3">
      <c r="A526" s="99">
        <v>525</v>
      </c>
      <c r="B526" s="9" t="s">
        <v>803</v>
      </c>
      <c r="C526" s="28" t="s">
        <v>801</v>
      </c>
      <c r="D526" s="9" t="s">
        <v>804</v>
      </c>
      <c r="E526" s="273">
        <v>43324</v>
      </c>
      <c r="F526" s="58">
        <v>0.16021990740740741</v>
      </c>
      <c r="G526" s="2">
        <v>0.41666666666666669</v>
      </c>
      <c r="H526" s="13">
        <v>4</v>
      </c>
      <c r="I526" s="13">
        <v>5700</v>
      </c>
      <c r="J526" s="1" t="s">
        <v>801</v>
      </c>
      <c r="K526" s="9" t="s">
        <v>1120</v>
      </c>
      <c r="L526" s="123">
        <v>195</v>
      </c>
      <c r="M526" s="123"/>
      <c r="N526" s="123"/>
      <c r="O526" s="123"/>
      <c r="P526" s="15" t="s">
        <v>12</v>
      </c>
      <c r="Q526" s="37"/>
      <c r="R526" s="123">
        <v>12</v>
      </c>
      <c r="S526" s="123" t="s">
        <v>460</v>
      </c>
      <c r="T526" s="123">
        <v>2018</v>
      </c>
      <c r="U526" s="47" t="s">
        <v>475</v>
      </c>
      <c r="V526" s="5">
        <v>3</v>
      </c>
    </row>
    <row r="527" spans="1:24" x14ac:dyDescent="0.3">
      <c r="A527" s="99">
        <v>526</v>
      </c>
      <c r="B527" s="9" t="s">
        <v>805</v>
      </c>
      <c r="C527" s="28" t="s">
        <v>483</v>
      </c>
      <c r="D527" s="9" t="s">
        <v>591</v>
      </c>
      <c r="E527" s="258">
        <v>43330</v>
      </c>
      <c r="F527" s="66" t="s">
        <v>806</v>
      </c>
      <c r="G527" s="2">
        <v>0.5</v>
      </c>
      <c r="H527" s="13">
        <v>1</v>
      </c>
      <c r="I527" s="13">
        <v>8305</v>
      </c>
      <c r="J527" s="1" t="s">
        <v>764</v>
      </c>
      <c r="K527" s="9"/>
      <c r="L527" s="123"/>
      <c r="M527" s="123">
        <v>48</v>
      </c>
      <c r="N527" s="123"/>
      <c r="O527" s="123"/>
      <c r="P527" s="15"/>
      <c r="Q527" s="37"/>
      <c r="R527" s="123">
        <v>18</v>
      </c>
      <c r="S527" s="123" t="s">
        <v>460</v>
      </c>
      <c r="T527" s="123">
        <v>2018</v>
      </c>
      <c r="U527" s="47" t="s">
        <v>474</v>
      </c>
      <c r="V527" s="5">
        <v>1</v>
      </c>
    </row>
    <row r="528" spans="1:24" x14ac:dyDescent="0.3">
      <c r="A528" s="99">
        <v>527</v>
      </c>
      <c r="B528" s="9" t="s">
        <v>807</v>
      </c>
      <c r="C528" s="28" t="s">
        <v>39</v>
      </c>
      <c r="D528" s="9" t="s">
        <v>566</v>
      </c>
      <c r="E528" s="258">
        <v>43333</v>
      </c>
      <c r="F528" s="67">
        <v>0.17179398148148148</v>
      </c>
      <c r="G528" s="2">
        <v>0.64583333333333337</v>
      </c>
      <c r="H528" s="13">
        <v>6</v>
      </c>
      <c r="I528" s="13">
        <v>4100</v>
      </c>
      <c r="J528" s="1" t="s">
        <v>39</v>
      </c>
      <c r="K528" s="9"/>
      <c r="L528" s="123"/>
      <c r="M528" s="123"/>
      <c r="N528" s="123"/>
      <c r="O528" s="123"/>
      <c r="P528" s="15"/>
      <c r="Q528" s="37"/>
      <c r="R528" s="123">
        <v>21</v>
      </c>
      <c r="S528" s="123" t="s">
        <v>460</v>
      </c>
      <c r="T528" s="123">
        <v>2018</v>
      </c>
      <c r="U528" s="47" t="s">
        <v>479</v>
      </c>
      <c r="V528" s="5">
        <v>1</v>
      </c>
    </row>
    <row r="529" spans="1:24" x14ac:dyDescent="0.3">
      <c r="A529" s="99">
        <v>528</v>
      </c>
      <c r="B529" s="9" t="s">
        <v>809</v>
      </c>
      <c r="C529" s="28" t="s">
        <v>8</v>
      </c>
      <c r="D529" s="9" t="s">
        <v>572</v>
      </c>
      <c r="E529" s="258">
        <v>43343</v>
      </c>
      <c r="F529" s="67">
        <v>0.17194444444444446</v>
      </c>
      <c r="G529" s="2">
        <v>0.35416666666666669</v>
      </c>
      <c r="H529" s="13">
        <v>5</v>
      </c>
      <c r="I529" s="13">
        <v>4682</v>
      </c>
      <c r="J529" s="1" t="s">
        <v>749</v>
      </c>
      <c r="K529" s="9"/>
      <c r="L529" s="123"/>
      <c r="M529" s="123"/>
      <c r="N529" s="123"/>
      <c r="O529" s="123"/>
      <c r="P529" s="15"/>
      <c r="Q529" s="37"/>
      <c r="R529" s="123">
        <v>31</v>
      </c>
      <c r="S529" s="123" t="s">
        <v>460</v>
      </c>
      <c r="T529" s="123">
        <v>2018</v>
      </c>
      <c r="U529" s="47" t="s">
        <v>477</v>
      </c>
      <c r="V529" s="5"/>
      <c r="X529" s="5">
        <v>8</v>
      </c>
    </row>
    <row r="530" spans="1:24" x14ac:dyDescent="0.3">
      <c r="A530" s="99">
        <v>529</v>
      </c>
      <c r="B530" s="9" t="s">
        <v>810</v>
      </c>
      <c r="C530" s="28" t="s">
        <v>431</v>
      </c>
      <c r="D530" s="9" t="s">
        <v>811</v>
      </c>
      <c r="E530" s="258">
        <v>43345</v>
      </c>
      <c r="F530" s="66">
        <v>0.13722222222222222</v>
      </c>
      <c r="G530" s="2">
        <v>0.42708333333333331</v>
      </c>
      <c r="H530" s="13">
        <v>2</v>
      </c>
      <c r="I530" s="13">
        <v>4330</v>
      </c>
      <c r="J530" s="1" t="s">
        <v>755</v>
      </c>
      <c r="K530" s="9"/>
      <c r="L530" s="123"/>
      <c r="M530" s="123">
        <v>49</v>
      </c>
      <c r="N530" s="123"/>
      <c r="O530" s="123"/>
      <c r="P530" s="15"/>
      <c r="Q530" s="37"/>
      <c r="R530" s="123">
        <v>2</v>
      </c>
      <c r="S530" s="123" t="s">
        <v>462</v>
      </c>
      <c r="T530" s="123">
        <v>2018</v>
      </c>
      <c r="U530" s="47" t="s">
        <v>475</v>
      </c>
      <c r="V530" s="5">
        <v>2</v>
      </c>
    </row>
    <row r="531" spans="1:24" x14ac:dyDescent="0.3">
      <c r="A531" s="99">
        <v>530</v>
      </c>
      <c r="B531" s="9" t="s">
        <v>817</v>
      </c>
      <c r="C531" s="28" t="s">
        <v>39</v>
      </c>
      <c r="D531" s="9" t="s">
        <v>814</v>
      </c>
      <c r="E531" s="275">
        <v>43350</v>
      </c>
      <c r="F531" s="67">
        <v>0.1690625</v>
      </c>
      <c r="G531" s="2">
        <v>0.64583333333333337</v>
      </c>
      <c r="H531" s="13">
        <v>8</v>
      </c>
      <c r="I531" s="13">
        <v>4100</v>
      </c>
      <c r="J531" s="1" t="s">
        <v>39</v>
      </c>
      <c r="K531" s="9"/>
      <c r="L531" s="123"/>
      <c r="M531" s="123"/>
      <c r="N531" s="123"/>
      <c r="O531" s="123"/>
      <c r="P531" s="15"/>
      <c r="Q531" s="37"/>
      <c r="R531" s="123">
        <v>7</v>
      </c>
      <c r="S531" s="123" t="s">
        <v>462</v>
      </c>
      <c r="T531" s="123">
        <v>2018</v>
      </c>
      <c r="U531" s="47" t="s">
        <v>477</v>
      </c>
      <c r="V531" s="5"/>
    </row>
    <row r="532" spans="1:24" x14ac:dyDescent="0.3">
      <c r="A532" s="99">
        <v>531</v>
      </c>
      <c r="B532" s="9" t="s">
        <v>815</v>
      </c>
      <c r="C532" s="28" t="s">
        <v>821</v>
      </c>
      <c r="D532" s="9" t="s">
        <v>816</v>
      </c>
      <c r="E532" s="275">
        <v>43351</v>
      </c>
      <c r="F532" s="66">
        <v>0.14238425925925927</v>
      </c>
      <c r="G532" s="2">
        <v>0.375</v>
      </c>
      <c r="H532" s="13">
        <v>6</v>
      </c>
      <c r="I532" s="13">
        <v>4270</v>
      </c>
      <c r="J532" s="1" t="s">
        <v>26</v>
      </c>
      <c r="K532" s="9"/>
      <c r="L532" s="123"/>
      <c r="M532" s="123">
        <v>50</v>
      </c>
      <c r="N532" s="123"/>
      <c r="O532" s="123"/>
      <c r="P532" s="15" t="s">
        <v>12</v>
      </c>
      <c r="Q532" s="37"/>
      <c r="R532" s="123">
        <v>8</v>
      </c>
      <c r="S532" s="123" t="s">
        <v>462</v>
      </c>
      <c r="T532" s="123">
        <v>2018</v>
      </c>
      <c r="U532" s="47" t="s">
        <v>474</v>
      </c>
      <c r="V532" s="5"/>
    </row>
    <row r="533" spans="1:24" x14ac:dyDescent="0.3">
      <c r="A533" s="99">
        <v>532</v>
      </c>
      <c r="B533" s="9" t="s">
        <v>819</v>
      </c>
      <c r="C533" s="28" t="s">
        <v>801</v>
      </c>
      <c r="D533" s="9" t="s">
        <v>820</v>
      </c>
      <c r="E533" s="275">
        <v>43352</v>
      </c>
      <c r="F533" s="65">
        <v>0.1658449074074074</v>
      </c>
      <c r="G533" s="2">
        <v>0.41666666666666669</v>
      </c>
      <c r="H533" s="13">
        <v>8</v>
      </c>
      <c r="I533" s="13">
        <v>5700</v>
      </c>
      <c r="J533" s="1" t="s">
        <v>801</v>
      </c>
      <c r="K533" s="9"/>
      <c r="L533" s="123">
        <v>196</v>
      </c>
      <c r="M533" s="123"/>
      <c r="N533" s="123"/>
      <c r="O533" s="123"/>
      <c r="P533" s="15"/>
      <c r="Q533" s="37"/>
      <c r="R533" s="123">
        <v>9</v>
      </c>
      <c r="S533" s="123" t="s">
        <v>462</v>
      </c>
      <c r="T533" s="123">
        <v>2018</v>
      </c>
      <c r="U533" s="47" t="s">
        <v>475</v>
      </c>
      <c r="V533" s="5">
        <v>3</v>
      </c>
    </row>
    <row r="534" spans="1:24" x14ac:dyDescent="0.3">
      <c r="A534" s="99">
        <v>533</v>
      </c>
      <c r="B534" s="9" t="s">
        <v>824</v>
      </c>
      <c r="C534" s="28" t="s">
        <v>39</v>
      </c>
      <c r="D534" s="9" t="s">
        <v>566</v>
      </c>
      <c r="E534" s="274">
        <v>43359</v>
      </c>
      <c r="F534" s="67">
        <v>0.17653935185185185</v>
      </c>
      <c r="G534" s="2">
        <v>0.35416666666666669</v>
      </c>
      <c r="H534" s="13">
        <v>6</v>
      </c>
      <c r="I534" s="13">
        <v>4100</v>
      </c>
      <c r="J534" s="1" t="s">
        <v>39</v>
      </c>
      <c r="K534" s="9"/>
      <c r="L534" s="123"/>
      <c r="M534" s="123"/>
      <c r="N534" s="123"/>
      <c r="O534" s="123"/>
      <c r="P534" s="15"/>
      <c r="Q534" s="37"/>
      <c r="R534" s="123">
        <v>16</v>
      </c>
      <c r="S534" s="123" t="s">
        <v>462</v>
      </c>
      <c r="T534" s="123">
        <v>2018</v>
      </c>
      <c r="U534" s="47" t="s">
        <v>475</v>
      </c>
      <c r="V534" s="5"/>
    </row>
    <row r="535" spans="1:24" x14ac:dyDescent="0.3">
      <c r="A535" s="99">
        <v>534</v>
      </c>
      <c r="B535" s="9" t="s">
        <v>825</v>
      </c>
      <c r="C535" s="28" t="s">
        <v>39</v>
      </c>
      <c r="D535" s="9" t="s">
        <v>566</v>
      </c>
      <c r="E535" s="274">
        <v>43359</v>
      </c>
      <c r="F535" s="67">
        <v>0.18416666666666667</v>
      </c>
      <c r="G535" s="2">
        <v>0.58333333333333337</v>
      </c>
      <c r="H535" s="13">
        <v>6</v>
      </c>
      <c r="I535" s="13">
        <v>4100</v>
      </c>
      <c r="J535" s="1" t="s">
        <v>39</v>
      </c>
      <c r="K535" s="9"/>
      <c r="L535" s="123"/>
      <c r="M535" s="123"/>
      <c r="N535" s="123"/>
      <c r="O535" s="123"/>
      <c r="P535" s="15"/>
      <c r="Q535" s="37"/>
      <c r="R535" s="123">
        <v>16</v>
      </c>
      <c r="S535" s="123" t="s">
        <v>462</v>
      </c>
      <c r="T535" s="123">
        <v>2018</v>
      </c>
      <c r="U535" s="47" t="s">
        <v>475</v>
      </c>
      <c r="V535" s="5">
        <v>2</v>
      </c>
    </row>
    <row r="536" spans="1:24" x14ac:dyDescent="0.3">
      <c r="A536" s="99">
        <v>535</v>
      </c>
      <c r="B536" s="9" t="s">
        <v>826</v>
      </c>
      <c r="C536" s="28" t="s">
        <v>39</v>
      </c>
      <c r="D536" s="9" t="s">
        <v>566</v>
      </c>
      <c r="E536" s="273">
        <v>43361</v>
      </c>
      <c r="F536" s="65">
        <v>0.16512731481481482</v>
      </c>
      <c r="G536" s="2">
        <v>0.64583333333333337</v>
      </c>
      <c r="H536" s="13">
        <v>6</v>
      </c>
      <c r="I536" s="13">
        <v>4100</v>
      </c>
      <c r="J536" s="1" t="s">
        <v>39</v>
      </c>
      <c r="K536" s="9"/>
      <c r="L536" s="123">
        <v>197</v>
      </c>
      <c r="M536" s="123"/>
      <c r="N536" s="123"/>
      <c r="O536" s="123"/>
      <c r="P536" s="15"/>
      <c r="Q536" s="37"/>
      <c r="R536" s="123">
        <v>18</v>
      </c>
      <c r="S536" s="123" t="s">
        <v>462</v>
      </c>
      <c r="T536" s="123">
        <v>2018</v>
      </c>
      <c r="U536" s="47" t="s">
        <v>479</v>
      </c>
      <c r="V536" s="5"/>
    </row>
    <row r="537" spans="1:24" x14ac:dyDescent="0.3">
      <c r="A537" s="99">
        <v>536</v>
      </c>
      <c r="B537" s="9" t="s">
        <v>381</v>
      </c>
      <c r="C537" s="28" t="s">
        <v>27</v>
      </c>
      <c r="D537" s="9" t="s">
        <v>601</v>
      </c>
      <c r="E537" s="273">
        <v>43362</v>
      </c>
      <c r="F537" s="67">
        <v>0.17959490740740738</v>
      </c>
      <c r="G537" s="2">
        <v>0.35416666666666669</v>
      </c>
      <c r="H537" s="13">
        <v>8</v>
      </c>
      <c r="I537" s="13">
        <v>2300</v>
      </c>
      <c r="J537" s="1" t="s">
        <v>1843</v>
      </c>
      <c r="K537" s="9"/>
      <c r="L537" s="123"/>
      <c r="M537" s="123"/>
      <c r="N537" s="123"/>
      <c r="O537" s="123"/>
      <c r="P537" s="15"/>
      <c r="Q537" s="37"/>
      <c r="R537" s="123">
        <v>19</v>
      </c>
      <c r="S537" s="123" t="s">
        <v>462</v>
      </c>
      <c r="T537" s="123">
        <v>2018</v>
      </c>
      <c r="U537" s="47" t="s">
        <v>478</v>
      </c>
      <c r="V537" s="5"/>
    </row>
    <row r="538" spans="1:24" x14ac:dyDescent="0.3">
      <c r="A538" s="99">
        <v>537</v>
      </c>
      <c r="B538" s="9" t="s">
        <v>842</v>
      </c>
      <c r="C538" s="28" t="s">
        <v>538</v>
      </c>
      <c r="D538" s="9" t="s">
        <v>605</v>
      </c>
      <c r="E538" s="273">
        <v>43365</v>
      </c>
      <c r="F538" s="67">
        <v>0.171875</v>
      </c>
      <c r="G538" s="2">
        <v>0.41666666666666669</v>
      </c>
      <c r="H538" s="13">
        <v>8</v>
      </c>
      <c r="I538" s="13">
        <v>6700</v>
      </c>
      <c r="J538" s="1" t="s">
        <v>538</v>
      </c>
      <c r="K538" s="9"/>
      <c r="L538" s="123"/>
      <c r="M538" s="123"/>
      <c r="N538" s="123"/>
      <c r="O538" s="123"/>
      <c r="P538" s="15"/>
      <c r="Q538" s="37"/>
      <c r="R538" s="123">
        <v>22</v>
      </c>
      <c r="S538" s="123" t="s">
        <v>462</v>
      </c>
      <c r="T538" s="123">
        <v>2018</v>
      </c>
      <c r="U538" s="47" t="s">
        <v>474</v>
      </c>
      <c r="V538" s="5"/>
    </row>
    <row r="539" spans="1:24" x14ac:dyDescent="0.3">
      <c r="A539" s="99">
        <v>538</v>
      </c>
      <c r="B539" s="9" t="s">
        <v>845</v>
      </c>
      <c r="C539" s="28" t="s">
        <v>844</v>
      </c>
      <c r="D539" s="9" t="s">
        <v>843</v>
      </c>
      <c r="E539" s="273">
        <v>43366</v>
      </c>
      <c r="F539" s="67">
        <v>0.17142361111111112</v>
      </c>
      <c r="G539" s="2">
        <v>0.375</v>
      </c>
      <c r="H539" s="13">
        <v>10</v>
      </c>
      <c r="I539" s="13">
        <v>4771</v>
      </c>
      <c r="J539" s="1" t="s">
        <v>13</v>
      </c>
      <c r="K539" s="9"/>
      <c r="L539" s="123"/>
      <c r="M539" s="123"/>
      <c r="N539" s="123"/>
      <c r="O539" s="123"/>
      <c r="P539" s="15"/>
      <c r="Q539" s="37"/>
      <c r="R539" s="123">
        <v>23</v>
      </c>
      <c r="S539" s="123" t="s">
        <v>462</v>
      </c>
      <c r="T539" s="123">
        <v>2018</v>
      </c>
      <c r="U539" s="47" t="s">
        <v>475</v>
      </c>
      <c r="V539" s="5">
        <v>4</v>
      </c>
    </row>
    <row r="540" spans="1:24" x14ac:dyDescent="0.3">
      <c r="A540" s="99">
        <v>539</v>
      </c>
      <c r="B540" s="9" t="s">
        <v>849</v>
      </c>
      <c r="C540" s="28" t="s">
        <v>847</v>
      </c>
      <c r="D540" s="9" t="s">
        <v>848</v>
      </c>
      <c r="E540" s="258">
        <v>43369</v>
      </c>
      <c r="F540" s="67">
        <v>0.1842013888888889</v>
      </c>
      <c r="G540" s="2">
        <v>0.35416666666666669</v>
      </c>
      <c r="H540" s="13">
        <v>7</v>
      </c>
      <c r="I540" s="13">
        <v>2800</v>
      </c>
      <c r="J540" s="1" t="s">
        <v>750</v>
      </c>
      <c r="K540" s="9"/>
      <c r="L540" s="123"/>
      <c r="M540" s="123"/>
      <c r="N540" s="123"/>
      <c r="O540" s="123"/>
      <c r="P540" s="15"/>
      <c r="Q540" s="37"/>
      <c r="R540" s="123">
        <v>26</v>
      </c>
      <c r="S540" s="123" t="s">
        <v>462</v>
      </c>
      <c r="T540" s="123">
        <v>2018</v>
      </c>
      <c r="U540" s="47" t="s">
        <v>478</v>
      </c>
      <c r="V540" s="5"/>
    </row>
    <row r="541" spans="1:24" x14ac:dyDescent="0.3">
      <c r="A541" s="99">
        <v>540</v>
      </c>
      <c r="B541" s="9" t="s">
        <v>851</v>
      </c>
      <c r="C541" s="28" t="s">
        <v>11</v>
      </c>
      <c r="D541" s="9" t="s">
        <v>850</v>
      </c>
      <c r="E541" s="273">
        <v>43372</v>
      </c>
      <c r="F541" s="65">
        <v>0.16146990740740741</v>
      </c>
      <c r="G541" s="2">
        <v>0.375</v>
      </c>
      <c r="H541" s="13">
        <v>6</v>
      </c>
      <c r="I541" s="13">
        <v>4180</v>
      </c>
      <c r="J541" s="1" t="s">
        <v>11</v>
      </c>
      <c r="K541" s="9"/>
      <c r="L541" s="123">
        <v>198</v>
      </c>
      <c r="M541" s="123"/>
      <c r="N541" s="123"/>
      <c r="O541" s="123"/>
      <c r="P541" s="15"/>
      <c r="Q541" s="37"/>
      <c r="R541" s="123">
        <v>29</v>
      </c>
      <c r="S541" s="123" t="s">
        <v>462</v>
      </c>
      <c r="T541" s="123">
        <v>2018</v>
      </c>
      <c r="U541" s="47" t="s">
        <v>474</v>
      </c>
      <c r="V541" s="5"/>
    </row>
    <row r="542" spans="1:24" x14ac:dyDescent="0.3">
      <c r="A542" s="99">
        <v>541</v>
      </c>
      <c r="B542" s="9" t="s">
        <v>888</v>
      </c>
      <c r="C542" s="28" t="s">
        <v>10</v>
      </c>
      <c r="D542" s="9" t="s">
        <v>775</v>
      </c>
      <c r="E542" s="273">
        <v>43373</v>
      </c>
      <c r="F542" s="65">
        <v>0.15328703703703703</v>
      </c>
      <c r="G542" s="2">
        <v>0.41666666666666669</v>
      </c>
      <c r="H542" s="13">
        <v>2</v>
      </c>
      <c r="I542" s="13">
        <v>5200</v>
      </c>
      <c r="J542" s="1" t="s">
        <v>10</v>
      </c>
      <c r="K542" s="9"/>
      <c r="L542" s="123">
        <v>199</v>
      </c>
      <c r="M542" s="123"/>
      <c r="N542" s="123"/>
      <c r="O542" s="123"/>
      <c r="P542" s="15"/>
      <c r="Q542" s="37"/>
      <c r="R542" s="123">
        <v>30</v>
      </c>
      <c r="S542" s="123" t="s">
        <v>462</v>
      </c>
      <c r="T542" s="123">
        <v>2018</v>
      </c>
      <c r="U542" s="47" t="s">
        <v>475</v>
      </c>
      <c r="V542" s="5">
        <v>3</v>
      </c>
      <c r="X542" s="5">
        <v>13</v>
      </c>
    </row>
    <row r="543" spans="1:24" x14ac:dyDescent="0.3">
      <c r="A543" s="99">
        <v>542</v>
      </c>
      <c r="B543" s="9" t="s">
        <v>852</v>
      </c>
      <c r="C543" s="28" t="s">
        <v>39</v>
      </c>
      <c r="D543" s="9" t="s">
        <v>814</v>
      </c>
      <c r="E543" s="275">
        <v>43378</v>
      </c>
      <c r="F543" s="65">
        <v>0.16196759259259261</v>
      </c>
      <c r="G543" s="2">
        <v>0.64583333333333337</v>
      </c>
      <c r="H543" s="13">
        <v>8</v>
      </c>
      <c r="I543" s="13">
        <v>4100</v>
      </c>
      <c r="J543" s="1" t="s">
        <v>39</v>
      </c>
      <c r="K543" s="9"/>
      <c r="L543" s="123">
        <v>200</v>
      </c>
      <c r="M543" s="123"/>
      <c r="N543" s="123"/>
      <c r="O543" s="123"/>
      <c r="P543" s="15"/>
      <c r="Q543" s="37"/>
      <c r="R543" s="123">
        <v>5</v>
      </c>
      <c r="S543" s="123" t="s">
        <v>463</v>
      </c>
      <c r="T543" s="123">
        <v>2018</v>
      </c>
      <c r="U543" s="47" t="s">
        <v>477</v>
      </c>
      <c r="V543" s="5"/>
    </row>
    <row r="544" spans="1:24" x14ac:dyDescent="0.3">
      <c r="A544" s="99">
        <v>543</v>
      </c>
      <c r="B544" s="9" t="s">
        <v>853</v>
      </c>
      <c r="C544" s="28" t="s">
        <v>66</v>
      </c>
      <c r="D544" s="9" t="s">
        <v>583</v>
      </c>
      <c r="E544" s="275">
        <v>43379</v>
      </c>
      <c r="F544" s="67">
        <v>0.1776736111111111</v>
      </c>
      <c r="G544" s="2">
        <v>0.375</v>
      </c>
      <c r="H544" s="13">
        <v>6</v>
      </c>
      <c r="I544" s="13">
        <v>4270</v>
      </c>
      <c r="J544" s="1" t="s">
        <v>26</v>
      </c>
      <c r="K544" s="9"/>
      <c r="L544" s="123"/>
      <c r="M544" s="123"/>
      <c r="N544" s="123"/>
      <c r="O544" s="123"/>
      <c r="P544" s="15" t="s">
        <v>12</v>
      </c>
      <c r="Q544" s="37"/>
      <c r="R544" s="123">
        <v>6</v>
      </c>
      <c r="S544" s="123" t="s">
        <v>463</v>
      </c>
      <c r="T544" s="123">
        <v>2018</v>
      </c>
      <c r="U544" s="47" t="s">
        <v>474</v>
      </c>
      <c r="V544" s="5"/>
    </row>
    <row r="545" spans="1:24" x14ac:dyDescent="0.3">
      <c r="A545" s="99">
        <v>544</v>
      </c>
      <c r="B545" s="9" t="s">
        <v>854</v>
      </c>
      <c r="C545" s="28" t="s">
        <v>13</v>
      </c>
      <c r="D545" s="9" t="s">
        <v>558</v>
      </c>
      <c r="E545" s="275">
        <v>43380</v>
      </c>
      <c r="F545" s="65">
        <v>0.15982638888888889</v>
      </c>
      <c r="G545" s="2">
        <v>0.375</v>
      </c>
      <c r="H545" s="13">
        <v>8</v>
      </c>
      <c r="I545" s="13">
        <v>4760</v>
      </c>
      <c r="J545" s="1" t="s">
        <v>13</v>
      </c>
      <c r="K545" s="9"/>
      <c r="L545" s="123">
        <v>201</v>
      </c>
      <c r="M545" s="123"/>
      <c r="N545" s="123"/>
      <c r="O545" s="123"/>
      <c r="P545" s="15"/>
      <c r="Q545" s="37"/>
      <c r="R545" s="123">
        <v>7</v>
      </c>
      <c r="S545" s="123" t="s">
        <v>463</v>
      </c>
      <c r="T545" s="123">
        <v>2018</v>
      </c>
      <c r="U545" s="47" t="s">
        <v>475</v>
      </c>
      <c r="V545" s="5">
        <v>3</v>
      </c>
    </row>
    <row r="546" spans="1:24" x14ac:dyDescent="0.3">
      <c r="A546" s="99">
        <v>545</v>
      </c>
      <c r="B546" s="9" t="s">
        <v>855</v>
      </c>
      <c r="C546" s="28" t="s">
        <v>1617</v>
      </c>
      <c r="D546" s="9" t="s">
        <v>586</v>
      </c>
      <c r="E546" s="258">
        <v>43382</v>
      </c>
      <c r="F546" s="65">
        <v>0.15519675925925927</v>
      </c>
      <c r="G546" s="2">
        <v>0.375</v>
      </c>
      <c r="H546" s="13">
        <v>6</v>
      </c>
      <c r="I546" s="13">
        <v>4200</v>
      </c>
      <c r="J546" s="1" t="s">
        <v>146</v>
      </c>
      <c r="K546" s="9"/>
      <c r="L546" s="123">
        <v>202</v>
      </c>
      <c r="M546" s="123"/>
      <c r="N546" s="123"/>
      <c r="O546" s="123"/>
      <c r="P546" s="15" t="s">
        <v>12</v>
      </c>
      <c r="Q546" s="37"/>
      <c r="R546" s="123">
        <v>9</v>
      </c>
      <c r="S546" s="123" t="s">
        <v>463</v>
      </c>
      <c r="T546" s="123">
        <v>2018</v>
      </c>
      <c r="U546" s="47" t="s">
        <v>479</v>
      </c>
      <c r="V546" s="5"/>
    </row>
    <row r="547" spans="1:24" x14ac:dyDescent="0.3">
      <c r="A547" s="99">
        <v>546</v>
      </c>
      <c r="B547" s="9" t="s">
        <v>856</v>
      </c>
      <c r="C547" s="28" t="s">
        <v>857</v>
      </c>
      <c r="D547" s="9" t="s">
        <v>858</v>
      </c>
      <c r="E547" s="258">
        <v>43386</v>
      </c>
      <c r="F547" s="65">
        <v>0.16487268518518519</v>
      </c>
      <c r="G547" s="2">
        <v>0.375</v>
      </c>
      <c r="H547" s="13">
        <v>6</v>
      </c>
      <c r="I547" s="13">
        <v>2730</v>
      </c>
      <c r="J547" s="1" t="s">
        <v>857</v>
      </c>
      <c r="K547" s="9" t="s">
        <v>1122</v>
      </c>
      <c r="L547" s="123">
        <v>203</v>
      </c>
      <c r="M547" s="123"/>
      <c r="N547" s="123"/>
      <c r="O547" s="123"/>
      <c r="P547" s="15"/>
      <c r="Q547" s="39"/>
      <c r="R547" s="123">
        <v>13</v>
      </c>
      <c r="S547" s="123" t="s">
        <v>463</v>
      </c>
      <c r="T547" s="123">
        <v>2018</v>
      </c>
      <c r="U547" s="47" t="s">
        <v>474</v>
      </c>
      <c r="V547" s="5">
        <v>2</v>
      </c>
    </row>
    <row r="548" spans="1:24" x14ac:dyDescent="0.3">
      <c r="A548" s="99">
        <v>547</v>
      </c>
      <c r="B548" s="9" t="s">
        <v>649</v>
      </c>
      <c r="C548" s="28" t="s">
        <v>647</v>
      </c>
      <c r="D548" s="9" t="s">
        <v>648</v>
      </c>
      <c r="E548" s="258">
        <v>43391</v>
      </c>
      <c r="F548" s="67">
        <v>0.17576388888888891</v>
      </c>
      <c r="G548" s="2">
        <v>0.375</v>
      </c>
      <c r="H548" s="13">
        <v>6</v>
      </c>
      <c r="I548" s="13">
        <v>4241</v>
      </c>
      <c r="J548" s="1" t="s">
        <v>146</v>
      </c>
      <c r="K548" s="9"/>
      <c r="L548" s="123"/>
      <c r="M548" s="123"/>
      <c r="N548" s="123"/>
      <c r="O548" s="123"/>
      <c r="P548" s="15" t="s">
        <v>12</v>
      </c>
      <c r="Q548" s="37"/>
      <c r="R548" s="123">
        <v>18</v>
      </c>
      <c r="S548" s="123" t="s">
        <v>463</v>
      </c>
      <c r="T548" s="123">
        <v>2018</v>
      </c>
      <c r="U548" s="47" t="s">
        <v>476</v>
      </c>
      <c r="V548" s="5"/>
    </row>
    <row r="549" spans="1:24" x14ac:dyDescent="0.3">
      <c r="A549" s="99">
        <v>548</v>
      </c>
      <c r="B549" s="9" t="s">
        <v>861</v>
      </c>
      <c r="C549" s="28" t="s">
        <v>795</v>
      </c>
      <c r="D549" s="9" t="s">
        <v>796</v>
      </c>
      <c r="E549" s="273">
        <v>43393</v>
      </c>
      <c r="F549" s="65">
        <v>0.15460648148148148</v>
      </c>
      <c r="G549" s="2">
        <v>0.33333333333333331</v>
      </c>
      <c r="H549" s="13">
        <v>3</v>
      </c>
      <c r="I549" s="13">
        <v>4100</v>
      </c>
      <c r="J549" s="1" t="s">
        <v>39</v>
      </c>
      <c r="K549" s="9"/>
      <c r="L549" s="123">
        <v>204</v>
      </c>
      <c r="M549" s="123"/>
      <c r="N549" s="123"/>
      <c r="O549" s="123"/>
      <c r="P549" s="15" t="s">
        <v>12</v>
      </c>
      <c r="Q549" s="37"/>
      <c r="R549" s="123">
        <v>20</v>
      </c>
      <c r="S549" s="123" t="s">
        <v>463</v>
      </c>
      <c r="T549" s="123">
        <v>2018</v>
      </c>
      <c r="U549" s="47" t="s">
        <v>474</v>
      </c>
      <c r="V549" s="5"/>
    </row>
    <row r="550" spans="1:24" x14ac:dyDescent="0.3">
      <c r="A550" s="99">
        <v>549</v>
      </c>
      <c r="B550" s="9" t="s">
        <v>884</v>
      </c>
      <c r="C550" s="28" t="s">
        <v>521</v>
      </c>
      <c r="D550" s="9" t="s">
        <v>708</v>
      </c>
      <c r="E550" s="273">
        <v>43394</v>
      </c>
      <c r="F550" s="65">
        <v>0.16006944444444446</v>
      </c>
      <c r="G550" s="2">
        <v>0.375</v>
      </c>
      <c r="H550" s="13">
        <v>6</v>
      </c>
      <c r="I550" s="13">
        <v>4220</v>
      </c>
      <c r="J550" s="1" t="s">
        <v>146</v>
      </c>
      <c r="K550" s="9"/>
      <c r="L550" s="123">
        <v>205</v>
      </c>
      <c r="M550" s="123"/>
      <c r="N550" s="123"/>
      <c r="O550" s="123"/>
      <c r="P550" s="15" t="s">
        <v>12</v>
      </c>
      <c r="Q550" s="37"/>
      <c r="R550" s="123">
        <v>21</v>
      </c>
      <c r="S550" s="123" t="s">
        <v>463</v>
      </c>
      <c r="T550" s="123">
        <v>2018</v>
      </c>
      <c r="U550" s="47" t="s">
        <v>475</v>
      </c>
      <c r="V550" s="5">
        <v>3</v>
      </c>
    </row>
    <row r="551" spans="1:24" x14ac:dyDescent="0.3">
      <c r="A551" s="99">
        <v>550</v>
      </c>
      <c r="B551" s="9" t="s">
        <v>528</v>
      </c>
      <c r="C551" s="28" t="s">
        <v>254</v>
      </c>
      <c r="D551" s="9" t="s">
        <v>585</v>
      </c>
      <c r="E551" s="258">
        <v>43400</v>
      </c>
      <c r="F551" s="66">
        <v>0.12854166666666667</v>
      </c>
      <c r="G551" s="2">
        <v>0.4375</v>
      </c>
      <c r="H551" s="13">
        <v>6</v>
      </c>
      <c r="I551" s="13">
        <v>4581</v>
      </c>
      <c r="J551" s="1" t="s">
        <v>758</v>
      </c>
      <c r="K551" s="9"/>
      <c r="L551" s="123"/>
      <c r="M551" s="123">
        <v>51</v>
      </c>
      <c r="N551" s="123"/>
      <c r="O551" s="123"/>
      <c r="P551" s="15"/>
      <c r="Q551" s="37"/>
      <c r="R551" s="123">
        <v>27</v>
      </c>
      <c r="S551" s="123" t="s">
        <v>463</v>
      </c>
      <c r="T551" s="123">
        <v>2018</v>
      </c>
      <c r="U551" s="47" t="s">
        <v>474</v>
      </c>
      <c r="V551" s="5">
        <v>1</v>
      </c>
      <c r="X551" s="5">
        <v>9</v>
      </c>
    </row>
    <row r="552" spans="1:24" x14ac:dyDescent="0.3">
      <c r="A552" s="99">
        <v>551</v>
      </c>
      <c r="B552" s="9" t="s">
        <v>864</v>
      </c>
      <c r="C552" s="28" t="s">
        <v>11</v>
      </c>
      <c r="D552" s="9" t="s">
        <v>863</v>
      </c>
      <c r="E552" s="273">
        <v>43407</v>
      </c>
      <c r="F552" s="65">
        <v>0.16348379629629631</v>
      </c>
      <c r="G552" s="2">
        <v>0.375</v>
      </c>
      <c r="H552" s="13">
        <v>6</v>
      </c>
      <c r="I552" s="13">
        <v>4180</v>
      </c>
      <c r="J552" s="1" t="s">
        <v>11</v>
      </c>
      <c r="K552" s="9"/>
      <c r="L552" s="123">
        <v>206</v>
      </c>
      <c r="M552" s="123"/>
      <c r="N552" s="123"/>
      <c r="O552" s="123"/>
      <c r="P552" s="28" t="s">
        <v>865</v>
      </c>
      <c r="Q552" s="37"/>
      <c r="R552" s="123">
        <v>3</v>
      </c>
      <c r="S552" s="123" t="s">
        <v>464</v>
      </c>
      <c r="T552" s="123">
        <v>2018</v>
      </c>
      <c r="U552" s="47" t="s">
        <v>474</v>
      </c>
      <c r="V552" s="5"/>
    </row>
    <row r="553" spans="1:24" x14ac:dyDescent="0.3">
      <c r="A553" s="99">
        <v>552</v>
      </c>
      <c r="B553" s="9" t="s">
        <v>867</v>
      </c>
      <c r="C553" s="28" t="s">
        <v>492</v>
      </c>
      <c r="D553" s="9" t="s">
        <v>866</v>
      </c>
      <c r="E553" s="273">
        <v>43408</v>
      </c>
      <c r="F553" s="65">
        <v>0.16077546296296297</v>
      </c>
      <c r="G553" s="2">
        <v>0.375</v>
      </c>
      <c r="H553" s="13">
        <v>8</v>
      </c>
      <c r="I553" s="13"/>
      <c r="J553" s="208" t="s">
        <v>2183</v>
      </c>
      <c r="K553" s="9"/>
      <c r="L553" s="123">
        <v>207</v>
      </c>
      <c r="M553" s="123"/>
      <c r="N553" s="123"/>
      <c r="O553" s="123"/>
      <c r="P553" s="28"/>
      <c r="Q553" s="37"/>
      <c r="R553" s="123">
        <v>4</v>
      </c>
      <c r="S553" s="123" t="s">
        <v>464</v>
      </c>
      <c r="T553" s="123">
        <v>2018</v>
      </c>
      <c r="U553" s="47" t="s">
        <v>475</v>
      </c>
      <c r="V553" s="5">
        <v>2</v>
      </c>
    </row>
    <row r="554" spans="1:24" x14ac:dyDescent="0.3">
      <c r="A554" s="99">
        <v>553</v>
      </c>
      <c r="B554" s="9" t="s">
        <v>878</v>
      </c>
      <c r="C554" s="28" t="s">
        <v>1617</v>
      </c>
      <c r="D554" s="9" t="s">
        <v>586</v>
      </c>
      <c r="E554" s="258">
        <v>43414</v>
      </c>
      <c r="F554" s="66">
        <v>0.14498842592592592</v>
      </c>
      <c r="G554" s="2">
        <v>0.41666666666666669</v>
      </c>
      <c r="H554" s="13">
        <v>6</v>
      </c>
      <c r="I554" s="13">
        <v>4200</v>
      </c>
      <c r="J554" s="1" t="s">
        <v>146</v>
      </c>
      <c r="K554" s="9"/>
      <c r="L554" s="123"/>
      <c r="M554" s="123">
        <v>52</v>
      </c>
      <c r="N554" s="123"/>
      <c r="O554" s="123"/>
      <c r="P554" s="15" t="s">
        <v>12</v>
      </c>
      <c r="Q554" s="37"/>
      <c r="R554" s="123">
        <v>10</v>
      </c>
      <c r="S554" s="123" t="s">
        <v>464</v>
      </c>
      <c r="T554" s="123">
        <v>2018</v>
      </c>
      <c r="U554" s="47" t="s">
        <v>474</v>
      </c>
      <c r="V554" s="5">
        <v>1</v>
      </c>
    </row>
    <row r="555" spans="1:24" x14ac:dyDescent="0.3">
      <c r="A555" s="99">
        <v>554</v>
      </c>
      <c r="B555" s="9" t="s">
        <v>869</v>
      </c>
      <c r="C555" s="28" t="s">
        <v>39</v>
      </c>
      <c r="D555" s="9" t="s">
        <v>814</v>
      </c>
      <c r="E555" s="275">
        <v>43420</v>
      </c>
      <c r="F555" s="67">
        <v>0.17152777777777775</v>
      </c>
      <c r="G555" s="2">
        <v>0.66666666666666663</v>
      </c>
      <c r="H555" s="13">
        <v>8</v>
      </c>
      <c r="I555" s="13">
        <v>4100</v>
      </c>
      <c r="J555" s="1" t="s">
        <v>39</v>
      </c>
      <c r="K555" s="9"/>
      <c r="L555" s="123"/>
      <c r="M555" s="123"/>
      <c r="N555" s="123"/>
      <c r="O555" s="123"/>
      <c r="P555" s="15"/>
      <c r="Q555" s="37"/>
      <c r="R555" s="123">
        <v>16</v>
      </c>
      <c r="S555" s="123" t="s">
        <v>464</v>
      </c>
      <c r="T555" s="123">
        <v>2018</v>
      </c>
      <c r="U555" s="47" t="s">
        <v>477</v>
      </c>
      <c r="V555" s="5"/>
    </row>
    <row r="556" spans="1:24" x14ac:dyDescent="0.3">
      <c r="A556" s="99">
        <v>555</v>
      </c>
      <c r="B556" s="9" t="s">
        <v>871</v>
      </c>
      <c r="C556" s="28" t="s">
        <v>795</v>
      </c>
      <c r="D556" s="9" t="s">
        <v>796</v>
      </c>
      <c r="E556" s="275">
        <v>43421</v>
      </c>
      <c r="F556" s="67">
        <v>0.17229166666666665</v>
      </c>
      <c r="G556" s="2">
        <v>0.33333333333333331</v>
      </c>
      <c r="H556" s="13">
        <v>3</v>
      </c>
      <c r="I556" s="13">
        <v>4100</v>
      </c>
      <c r="J556" s="1" t="s">
        <v>39</v>
      </c>
      <c r="K556" s="9"/>
      <c r="L556" s="123"/>
      <c r="M556" s="123"/>
      <c r="N556" s="123"/>
      <c r="O556" s="123"/>
      <c r="P556" s="15"/>
      <c r="Q556" s="37"/>
      <c r="R556" s="123">
        <v>17</v>
      </c>
      <c r="S556" s="123" t="s">
        <v>464</v>
      </c>
      <c r="T556" s="123">
        <v>2018</v>
      </c>
      <c r="U556" s="47" t="s">
        <v>474</v>
      </c>
      <c r="V556" s="5"/>
    </row>
    <row r="557" spans="1:24" x14ac:dyDescent="0.3">
      <c r="A557" s="99">
        <v>556</v>
      </c>
      <c r="B557" s="9" t="s">
        <v>872</v>
      </c>
      <c r="C557" s="28" t="s">
        <v>13</v>
      </c>
      <c r="D557" s="9" t="s">
        <v>558</v>
      </c>
      <c r="E557" s="275">
        <v>43422</v>
      </c>
      <c r="F557" s="65">
        <v>0.16057870370370372</v>
      </c>
      <c r="G557" s="2">
        <v>0.375</v>
      </c>
      <c r="H557" s="13">
        <v>8</v>
      </c>
      <c r="I557" s="13">
        <v>4760</v>
      </c>
      <c r="J557" s="1" t="s">
        <v>13</v>
      </c>
      <c r="K557" s="9"/>
      <c r="L557" s="123">
        <v>208</v>
      </c>
      <c r="M557" s="123"/>
      <c r="N557" s="123"/>
      <c r="O557" s="123"/>
      <c r="P557" s="15"/>
      <c r="Q557" s="37"/>
      <c r="R557" s="123">
        <v>18</v>
      </c>
      <c r="S557" s="123" t="s">
        <v>464</v>
      </c>
      <c r="T557" s="123">
        <v>2018</v>
      </c>
      <c r="U557" s="47" t="s">
        <v>475</v>
      </c>
      <c r="V557" s="5">
        <v>3</v>
      </c>
    </row>
    <row r="558" spans="1:24" x14ac:dyDescent="0.3">
      <c r="A558" s="99">
        <v>557</v>
      </c>
      <c r="B558" s="9" t="s">
        <v>877</v>
      </c>
      <c r="C558" s="28" t="s">
        <v>146</v>
      </c>
      <c r="D558" s="9" t="s">
        <v>606</v>
      </c>
      <c r="E558" s="258">
        <v>43428</v>
      </c>
      <c r="F558" s="66">
        <v>0.13218749999999999</v>
      </c>
      <c r="G558" s="2">
        <v>0.375</v>
      </c>
      <c r="H558" s="13">
        <v>6</v>
      </c>
      <c r="I558" s="13">
        <v>4200</v>
      </c>
      <c r="J558" s="1" t="s">
        <v>146</v>
      </c>
      <c r="K558" s="9"/>
      <c r="L558" s="123"/>
      <c r="M558" s="123">
        <v>53</v>
      </c>
      <c r="N558" s="123"/>
      <c r="O558" s="123"/>
      <c r="P558" s="15"/>
      <c r="Q558" s="37"/>
      <c r="R558" s="123">
        <v>24</v>
      </c>
      <c r="S558" s="123" t="s">
        <v>464</v>
      </c>
      <c r="T558" s="123">
        <v>2018</v>
      </c>
      <c r="U558" s="47" t="s">
        <v>474</v>
      </c>
      <c r="V558" s="5">
        <v>1</v>
      </c>
      <c r="X558" s="5">
        <v>7</v>
      </c>
    </row>
    <row r="559" spans="1:24" x14ac:dyDescent="0.3">
      <c r="A559" s="99">
        <v>558</v>
      </c>
      <c r="B559" s="9" t="s">
        <v>873</v>
      </c>
      <c r="C559" s="28" t="s">
        <v>141</v>
      </c>
      <c r="D559" s="9" t="s">
        <v>592</v>
      </c>
      <c r="E559" s="273">
        <v>43435</v>
      </c>
      <c r="F559" s="66">
        <v>0.13981481481481481</v>
      </c>
      <c r="G559" s="2">
        <v>0.375</v>
      </c>
      <c r="H559" s="13">
        <v>6</v>
      </c>
      <c r="I559" s="13">
        <v>4262</v>
      </c>
      <c r="J559" s="1" t="s">
        <v>17</v>
      </c>
      <c r="K559" s="9"/>
      <c r="L559" s="123"/>
      <c r="M559" s="123">
        <v>54</v>
      </c>
      <c r="N559" s="123"/>
      <c r="O559" s="123"/>
      <c r="P559" s="15" t="s">
        <v>12</v>
      </c>
      <c r="Q559" s="37"/>
      <c r="R559" s="123">
        <v>1</v>
      </c>
      <c r="S559" s="123" t="s">
        <v>465</v>
      </c>
      <c r="T559" s="123">
        <v>2018</v>
      </c>
      <c r="U559" s="47" t="s">
        <v>474</v>
      </c>
      <c r="V559" s="5"/>
    </row>
    <row r="560" spans="1:24" x14ac:dyDescent="0.3">
      <c r="A560" s="99">
        <v>559</v>
      </c>
      <c r="B560" s="9" t="s">
        <v>1025</v>
      </c>
      <c r="C560" s="28" t="s">
        <v>647</v>
      </c>
      <c r="D560" s="9" t="s">
        <v>648</v>
      </c>
      <c r="E560" s="273">
        <v>43436</v>
      </c>
      <c r="F560" s="65">
        <v>0.16464120370370369</v>
      </c>
      <c r="G560" s="2">
        <v>0.375</v>
      </c>
      <c r="H560" s="13">
        <v>6</v>
      </c>
      <c r="I560" s="13">
        <v>4241</v>
      </c>
      <c r="J560" s="1" t="s">
        <v>146</v>
      </c>
      <c r="K560" s="9"/>
      <c r="L560" s="123">
        <v>209</v>
      </c>
      <c r="M560" s="123"/>
      <c r="N560" s="123"/>
      <c r="O560" s="123"/>
      <c r="P560" s="15"/>
      <c r="Q560" s="37"/>
      <c r="R560" s="123">
        <v>2</v>
      </c>
      <c r="S560" s="123" t="s">
        <v>465</v>
      </c>
      <c r="T560" s="123">
        <v>2018</v>
      </c>
      <c r="U560" s="47" t="s">
        <v>475</v>
      </c>
      <c r="V560" s="5">
        <v>2</v>
      </c>
    </row>
    <row r="561" spans="1:24" x14ac:dyDescent="0.3">
      <c r="A561" s="99">
        <v>560</v>
      </c>
      <c r="B561" s="9" t="s">
        <v>874</v>
      </c>
      <c r="C561" s="28" t="s">
        <v>39</v>
      </c>
      <c r="D561" s="9" t="s">
        <v>560</v>
      </c>
      <c r="E561" s="273">
        <v>43441</v>
      </c>
      <c r="F561" s="65">
        <v>0.15643518518518518</v>
      </c>
      <c r="G561" s="2">
        <v>0.66666666666666663</v>
      </c>
      <c r="H561" s="13">
        <v>6</v>
      </c>
      <c r="I561" s="13">
        <v>4100</v>
      </c>
      <c r="J561" s="1" t="s">
        <v>39</v>
      </c>
      <c r="K561" s="9"/>
      <c r="L561" s="123">
        <v>210</v>
      </c>
      <c r="M561" s="123"/>
      <c r="N561" s="123"/>
      <c r="O561" s="123"/>
      <c r="P561" s="15"/>
      <c r="Q561" s="37"/>
      <c r="R561" s="123">
        <v>7</v>
      </c>
      <c r="S561" s="123" t="s">
        <v>465</v>
      </c>
      <c r="T561" s="123">
        <v>2018</v>
      </c>
      <c r="U561" s="47" t="s">
        <v>477</v>
      </c>
      <c r="V561" s="5"/>
    </row>
    <row r="562" spans="1:24" x14ac:dyDescent="0.3">
      <c r="A562" s="99">
        <v>561</v>
      </c>
      <c r="B562" s="9" t="s">
        <v>876</v>
      </c>
      <c r="C562" s="28" t="s">
        <v>431</v>
      </c>
      <c r="D562" s="9" t="s">
        <v>974</v>
      </c>
      <c r="E562" s="273">
        <v>43442</v>
      </c>
      <c r="F562" s="67">
        <v>0.17972222222222223</v>
      </c>
      <c r="G562" s="2">
        <v>0.375</v>
      </c>
      <c r="H562" s="13">
        <v>6</v>
      </c>
      <c r="I562" s="13">
        <v>4330</v>
      </c>
      <c r="J562" s="1" t="s">
        <v>755</v>
      </c>
      <c r="K562" s="9"/>
      <c r="L562" s="123"/>
      <c r="M562" s="123"/>
      <c r="N562" s="123"/>
      <c r="O562" s="123"/>
      <c r="P562" s="15"/>
      <c r="Q562" s="37"/>
      <c r="R562" s="123">
        <v>8</v>
      </c>
      <c r="S562" s="123" t="s">
        <v>465</v>
      </c>
      <c r="T562" s="123">
        <v>2018</v>
      </c>
      <c r="U562" s="47" t="s">
        <v>474</v>
      </c>
      <c r="V562" s="5">
        <v>2</v>
      </c>
    </row>
    <row r="563" spans="1:24" x14ac:dyDescent="0.3">
      <c r="A563" s="99">
        <v>562</v>
      </c>
      <c r="B563" s="9" t="s">
        <v>879</v>
      </c>
      <c r="C563" s="28" t="s">
        <v>39</v>
      </c>
      <c r="D563" s="9" t="s">
        <v>814</v>
      </c>
      <c r="E563" s="258">
        <v>43448</v>
      </c>
      <c r="F563" s="65">
        <v>0.16431712962962963</v>
      </c>
      <c r="G563" s="2">
        <v>0.66666666666666663</v>
      </c>
      <c r="H563" s="13">
        <v>6</v>
      </c>
      <c r="I563" s="13">
        <v>4100</v>
      </c>
      <c r="J563" s="1" t="s">
        <v>39</v>
      </c>
      <c r="K563" s="9"/>
      <c r="L563" s="123">
        <v>211</v>
      </c>
      <c r="M563" s="123"/>
      <c r="N563" s="123"/>
      <c r="O563" s="123"/>
      <c r="P563" s="15"/>
      <c r="Q563" s="37"/>
      <c r="R563" s="123">
        <v>14</v>
      </c>
      <c r="S563" s="123" t="s">
        <v>465</v>
      </c>
      <c r="T563" s="123">
        <v>2018</v>
      </c>
      <c r="U563" s="47" t="s">
        <v>477</v>
      </c>
      <c r="V563" s="5"/>
    </row>
    <row r="564" spans="1:24" x14ac:dyDescent="0.3">
      <c r="A564" s="99">
        <v>563</v>
      </c>
      <c r="B564" s="9" t="s">
        <v>882</v>
      </c>
      <c r="C564" s="28" t="s">
        <v>13</v>
      </c>
      <c r="D564" s="9" t="s">
        <v>558</v>
      </c>
      <c r="E564" s="258">
        <v>43450</v>
      </c>
      <c r="F564" s="66">
        <v>0.13574074074074075</v>
      </c>
      <c r="G564" s="2">
        <v>0.375</v>
      </c>
      <c r="H564" s="13">
        <v>8</v>
      </c>
      <c r="I564" s="13">
        <v>4760</v>
      </c>
      <c r="J564" s="1" t="s">
        <v>13</v>
      </c>
      <c r="K564" s="9"/>
      <c r="L564" s="123"/>
      <c r="M564" s="123">
        <v>55</v>
      </c>
      <c r="N564" s="123"/>
      <c r="O564" s="123"/>
      <c r="P564" s="15" t="s">
        <v>12</v>
      </c>
      <c r="Q564" s="37"/>
      <c r="R564" s="123">
        <v>16</v>
      </c>
      <c r="S564" s="123" t="s">
        <v>465</v>
      </c>
      <c r="T564" s="123">
        <v>2018</v>
      </c>
      <c r="U564" s="47" t="s">
        <v>475</v>
      </c>
      <c r="V564" s="5">
        <v>2</v>
      </c>
    </row>
    <row r="565" spans="1:24" x14ac:dyDescent="0.3">
      <c r="A565" s="99">
        <v>564</v>
      </c>
      <c r="B565" s="9" t="s">
        <v>883</v>
      </c>
      <c r="C565" s="28" t="s">
        <v>521</v>
      </c>
      <c r="D565" s="9" t="s">
        <v>708</v>
      </c>
      <c r="E565" s="273">
        <v>43456</v>
      </c>
      <c r="F565" s="65">
        <v>0.15929398148148147</v>
      </c>
      <c r="G565" s="2">
        <v>0.375</v>
      </c>
      <c r="H565" s="13">
        <v>6</v>
      </c>
      <c r="I565" s="13">
        <v>4220</v>
      </c>
      <c r="J565" s="1" t="s">
        <v>146</v>
      </c>
      <c r="K565" s="9"/>
      <c r="L565" s="123">
        <v>212</v>
      </c>
      <c r="M565" s="123"/>
      <c r="N565" s="123"/>
      <c r="O565" s="123"/>
      <c r="P565" s="15"/>
      <c r="Q565" s="37"/>
      <c r="R565" s="123">
        <v>22</v>
      </c>
      <c r="S565" s="123" t="s">
        <v>465</v>
      </c>
      <c r="T565" s="123">
        <v>2018</v>
      </c>
      <c r="U565" s="47" t="s">
        <v>474</v>
      </c>
      <c r="V565" s="5"/>
    </row>
    <row r="566" spans="1:24" x14ac:dyDescent="0.3">
      <c r="A566" s="99">
        <v>565</v>
      </c>
      <c r="B566" s="9" t="s">
        <v>885</v>
      </c>
      <c r="C566" s="28" t="s">
        <v>10</v>
      </c>
      <c r="D566" s="9" t="s">
        <v>576</v>
      </c>
      <c r="E566" s="273">
        <v>43457</v>
      </c>
      <c r="F566" s="67">
        <v>0.1731365740740741</v>
      </c>
      <c r="G566" s="2">
        <v>0.41666666666666669</v>
      </c>
      <c r="H566" s="13">
        <v>6</v>
      </c>
      <c r="I566" s="13">
        <v>5250</v>
      </c>
      <c r="J566" s="1" t="s">
        <v>10</v>
      </c>
      <c r="K566" s="9"/>
      <c r="L566" s="123"/>
      <c r="M566" s="123"/>
      <c r="N566" s="123"/>
      <c r="O566" s="123"/>
      <c r="P566" s="15"/>
      <c r="Q566" s="37"/>
      <c r="R566" s="123">
        <v>23</v>
      </c>
      <c r="S566" s="123" t="s">
        <v>465</v>
      </c>
      <c r="T566" s="123">
        <v>2018</v>
      </c>
      <c r="U566" s="47" t="s">
        <v>475</v>
      </c>
      <c r="V566" s="5">
        <v>2</v>
      </c>
    </row>
    <row r="567" spans="1:24" x14ac:dyDescent="0.3">
      <c r="A567" s="99">
        <v>566</v>
      </c>
      <c r="B567" s="9" t="s">
        <v>886</v>
      </c>
      <c r="C567" s="28" t="s">
        <v>39</v>
      </c>
      <c r="D567" s="9" t="s">
        <v>566</v>
      </c>
      <c r="E567" s="258">
        <v>43460</v>
      </c>
      <c r="F567" s="65">
        <v>0.16349537037037037</v>
      </c>
      <c r="G567" s="2">
        <v>0.375</v>
      </c>
      <c r="H567" s="13">
        <v>6</v>
      </c>
      <c r="I567" s="13">
        <v>4100</v>
      </c>
      <c r="J567" s="1" t="s">
        <v>39</v>
      </c>
      <c r="K567" s="9"/>
      <c r="L567" s="123">
        <v>213</v>
      </c>
      <c r="M567" s="123"/>
      <c r="N567" s="123"/>
      <c r="O567" s="123"/>
      <c r="P567" s="15"/>
      <c r="Q567" s="37"/>
      <c r="R567" s="123">
        <v>26</v>
      </c>
      <c r="S567" s="123" t="s">
        <v>465</v>
      </c>
      <c r="T567" s="123">
        <v>2018</v>
      </c>
      <c r="U567" s="47" t="s">
        <v>478</v>
      </c>
      <c r="V567" s="5"/>
    </row>
    <row r="568" spans="1:24" x14ac:dyDescent="0.3">
      <c r="A568" s="99">
        <v>567</v>
      </c>
      <c r="B568" s="9" t="s">
        <v>887</v>
      </c>
      <c r="C568" s="28" t="s">
        <v>22</v>
      </c>
      <c r="D568" s="9" t="s">
        <v>571</v>
      </c>
      <c r="E568" s="258">
        <v>43463</v>
      </c>
      <c r="F568" s="65">
        <v>0.15692129629629628</v>
      </c>
      <c r="G568" s="2">
        <v>0.375</v>
      </c>
      <c r="H568" s="13">
        <v>4</v>
      </c>
      <c r="I568" s="13">
        <v>4733</v>
      </c>
      <c r="J568" s="1" t="s">
        <v>17</v>
      </c>
      <c r="K568" s="9"/>
      <c r="L568" s="123">
        <v>214</v>
      </c>
      <c r="M568" s="123"/>
      <c r="N568" s="123"/>
      <c r="O568" s="123"/>
      <c r="P568" s="15"/>
      <c r="Q568" s="37"/>
      <c r="R568" s="123">
        <v>29</v>
      </c>
      <c r="S568" s="123" t="s">
        <v>465</v>
      </c>
      <c r="T568" s="123">
        <v>2018</v>
      </c>
      <c r="U568" s="47" t="s">
        <v>474</v>
      </c>
      <c r="V568" s="5">
        <v>2</v>
      </c>
    </row>
    <row r="569" spans="1:24" x14ac:dyDescent="0.3">
      <c r="A569" s="99">
        <v>568</v>
      </c>
      <c r="B569" s="9" t="s">
        <v>889</v>
      </c>
      <c r="C569" s="28" t="s">
        <v>518</v>
      </c>
      <c r="D569" s="9" t="s">
        <v>575</v>
      </c>
      <c r="E569" s="258">
        <v>43465</v>
      </c>
      <c r="F569" s="65">
        <v>0.16049768518518517</v>
      </c>
      <c r="G569" s="2">
        <v>0.375</v>
      </c>
      <c r="H569" s="13">
        <v>10</v>
      </c>
      <c r="I569" s="13">
        <v>4760</v>
      </c>
      <c r="J569" s="1" t="s">
        <v>13</v>
      </c>
      <c r="K569" s="9"/>
      <c r="L569" s="123">
        <v>215</v>
      </c>
      <c r="M569" s="123"/>
      <c r="N569" s="123"/>
      <c r="O569" s="123"/>
      <c r="P569" s="15"/>
      <c r="Q569" s="42"/>
      <c r="R569" s="123">
        <v>31</v>
      </c>
      <c r="S569" s="123" t="s">
        <v>465</v>
      </c>
      <c r="T569" s="123">
        <v>2018</v>
      </c>
      <c r="U569" s="47" t="s">
        <v>480</v>
      </c>
      <c r="V569" s="5"/>
      <c r="X569" s="5">
        <v>11</v>
      </c>
    </row>
    <row r="570" spans="1:24" x14ac:dyDescent="0.3">
      <c r="A570" s="13">
        <v>569</v>
      </c>
      <c r="B570" s="9" t="s">
        <v>890</v>
      </c>
      <c r="C570" s="28" t="s">
        <v>847</v>
      </c>
      <c r="D570" s="9" t="s">
        <v>848</v>
      </c>
      <c r="E570" s="258">
        <v>43469</v>
      </c>
      <c r="F570" s="67">
        <v>0.17162037037037037</v>
      </c>
      <c r="G570" s="2">
        <v>0.35416666666666669</v>
      </c>
      <c r="H570" s="13">
        <v>7</v>
      </c>
      <c r="I570" s="13">
        <v>2800</v>
      </c>
      <c r="J570" s="1" t="s">
        <v>750</v>
      </c>
      <c r="K570" s="9"/>
      <c r="L570" s="123"/>
      <c r="M570" s="123"/>
      <c r="N570" s="123"/>
      <c r="O570" s="123"/>
      <c r="P570" s="15" t="s">
        <v>12</v>
      </c>
      <c r="Q570" s="37"/>
      <c r="R570" s="123">
        <v>4</v>
      </c>
      <c r="S570" s="123" t="s">
        <v>466</v>
      </c>
      <c r="T570" s="123">
        <v>2019</v>
      </c>
      <c r="U570" s="47" t="s">
        <v>477</v>
      </c>
      <c r="V570" s="5"/>
    </row>
    <row r="571" spans="1:24" x14ac:dyDescent="0.3">
      <c r="A571" s="13">
        <v>570</v>
      </c>
      <c r="B571" s="9" t="s">
        <v>891</v>
      </c>
      <c r="C571" s="28" t="s">
        <v>39</v>
      </c>
      <c r="D571" s="9" t="s">
        <v>814</v>
      </c>
      <c r="E571" s="258">
        <v>43471</v>
      </c>
      <c r="F571" s="65">
        <v>0.16401620370370371</v>
      </c>
      <c r="G571" s="2">
        <v>0.375</v>
      </c>
      <c r="H571" s="13">
        <v>6</v>
      </c>
      <c r="I571" s="13">
        <v>4100</v>
      </c>
      <c r="J571" s="1" t="s">
        <v>39</v>
      </c>
      <c r="K571" s="9"/>
      <c r="L571" s="123">
        <v>216</v>
      </c>
      <c r="M571" s="123"/>
      <c r="N571" s="123"/>
      <c r="O571" s="123"/>
      <c r="P571" s="15"/>
      <c r="Q571" s="37"/>
      <c r="R571" s="123">
        <v>6</v>
      </c>
      <c r="S571" s="123" t="s">
        <v>466</v>
      </c>
      <c r="T571" s="123">
        <v>2019</v>
      </c>
      <c r="U571" s="47" t="s">
        <v>475</v>
      </c>
      <c r="V571" s="5">
        <v>3</v>
      </c>
      <c r="W571" s="5">
        <v>29</v>
      </c>
    </row>
    <row r="572" spans="1:24" x14ac:dyDescent="0.3">
      <c r="A572" s="13">
        <v>571</v>
      </c>
      <c r="B572" s="9" t="s">
        <v>893</v>
      </c>
      <c r="C572" s="28" t="s">
        <v>30</v>
      </c>
      <c r="D572" s="9" t="s">
        <v>578</v>
      </c>
      <c r="E572" s="258">
        <v>43485</v>
      </c>
      <c r="F572" s="66">
        <v>0.13597222222222222</v>
      </c>
      <c r="G572" s="2">
        <v>0.41666666666666669</v>
      </c>
      <c r="H572" s="13">
        <v>1</v>
      </c>
      <c r="I572" s="13">
        <v>7100</v>
      </c>
      <c r="J572" s="1" t="s">
        <v>30</v>
      </c>
      <c r="K572" s="9"/>
      <c r="L572" s="123"/>
      <c r="M572" s="123">
        <v>56</v>
      </c>
      <c r="N572" s="123"/>
      <c r="O572" s="123"/>
      <c r="P572" s="15"/>
      <c r="Q572" s="37"/>
      <c r="R572" s="123">
        <v>20</v>
      </c>
      <c r="S572" s="123" t="s">
        <v>466</v>
      </c>
      <c r="T572" s="123">
        <v>2019</v>
      </c>
      <c r="U572" s="47" t="s">
        <v>475</v>
      </c>
      <c r="V572" s="5">
        <v>1</v>
      </c>
    </row>
    <row r="573" spans="1:24" x14ac:dyDescent="0.3">
      <c r="A573" s="13">
        <v>572</v>
      </c>
      <c r="B573" s="9" t="s">
        <v>894</v>
      </c>
      <c r="C573" s="28" t="s">
        <v>39</v>
      </c>
      <c r="D573" s="9" t="s">
        <v>814</v>
      </c>
      <c r="E573" s="258">
        <v>43490</v>
      </c>
      <c r="F573" s="67">
        <v>0.17225694444444442</v>
      </c>
      <c r="G573" s="2">
        <v>0.66666666666666663</v>
      </c>
      <c r="H573" s="13">
        <v>6</v>
      </c>
      <c r="I573" s="13">
        <v>4100</v>
      </c>
      <c r="J573" s="1" t="s">
        <v>39</v>
      </c>
      <c r="K573" s="9"/>
      <c r="L573" s="123"/>
      <c r="M573" s="123"/>
      <c r="N573" s="123"/>
      <c r="O573" s="123"/>
      <c r="P573" s="15"/>
      <c r="Q573" s="37"/>
      <c r="R573" s="123">
        <v>25</v>
      </c>
      <c r="S573" s="123" t="s">
        <v>466</v>
      </c>
      <c r="T573" s="123">
        <v>2019</v>
      </c>
      <c r="U573" s="47" t="s">
        <v>477</v>
      </c>
      <c r="V573" s="5">
        <v>1</v>
      </c>
      <c r="X573" s="5">
        <v>4</v>
      </c>
    </row>
    <row r="574" spans="1:24" x14ac:dyDescent="0.3">
      <c r="A574" s="13">
        <v>573</v>
      </c>
      <c r="B574" s="9" t="s">
        <v>892</v>
      </c>
      <c r="C574" s="28" t="s">
        <v>857</v>
      </c>
      <c r="D574" s="9" t="s">
        <v>858</v>
      </c>
      <c r="E574" s="258">
        <v>43498</v>
      </c>
      <c r="F574" s="65">
        <v>0.16015046296296295</v>
      </c>
      <c r="G574" s="2">
        <v>0.375</v>
      </c>
      <c r="H574" s="13">
        <v>6</v>
      </c>
      <c r="I574" s="13">
        <v>2730</v>
      </c>
      <c r="J574" s="1" t="s">
        <v>857</v>
      </c>
      <c r="K574" s="9"/>
      <c r="L574" s="123">
        <v>217</v>
      </c>
      <c r="M574" s="123"/>
      <c r="N574" s="123"/>
      <c r="O574" s="123"/>
      <c r="P574" s="15"/>
      <c r="Q574" s="37"/>
      <c r="R574" s="123">
        <v>2</v>
      </c>
      <c r="S574" s="123" t="s">
        <v>467</v>
      </c>
      <c r="T574" s="123">
        <v>2019</v>
      </c>
      <c r="U574" s="47" t="s">
        <v>474</v>
      </c>
      <c r="V574" s="5">
        <v>1</v>
      </c>
    </row>
    <row r="575" spans="1:24" x14ac:dyDescent="0.3">
      <c r="A575" s="13">
        <v>574</v>
      </c>
      <c r="B575" s="9" t="s">
        <v>897</v>
      </c>
      <c r="C575" s="28" t="s">
        <v>677</v>
      </c>
      <c r="D575" s="9" t="s">
        <v>896</v>
      </c>
      <c r="E575" s="273">
        <v>43505</v>
      </c>
      <c r="F575" s="65">
        <v>0.16355324074074074</v>
      </c>
      <c r="G575" s="2">
        <v>0.33333333333333331</v>
      </c>
      <c r="H575" s="13">
        <v>6</v>
      </c>
      <c r="I575" s="13">
        <v>2620</v>
      </c>
      <c r="J575" s="1" t="s">
        <v>766</v>
      </c>
      <c r="K575" s="9"/>
      <c r="L575" s="123">
        <v>218</v>
      </c>
      <c r="M575" s="123"/>
      <c r="N575" s="123"/>
      <c r="O575" s="123"/>
      <c r="P575" s="15"/>
      <c r="Q575" s="37"/>
      <c r="R575" s="123">
        <v>9</v>
      </c>
      <c r="S575" s="123" t="s">
        <v>467</v>
      </c>
      <c r="T575" s="123">
        <v>2019</v>
      </c>
      <c r="U575" s="47" t="s">
        <v>474</v>
      </c>
      <c r="V575" s="5"/>
    </row>
    <row r="576" spans="1:24" x14ac:dyDescent="0.3">
      <c r="A576" s="13">
        <v>575</v>
      </c>
      <c r="B576" s="9" t="s">
        <v>898</v>
      </c>
      <c r="C576" s="28" t="s">
        <v>518</v>
      </c>
      <c r="D576" s="9" t="s">
        <v>575</v>
      </c>
      <c r="E576" s="273">
        <v>43506</v>
      </c>
      <c r="F576" s="65">
        <v>0.16239583333333332</v>
      </c>
      <c r="G576" s="2">
        <v>0.375</v>
      </c>
      <c r="H576" s="13">
        <v>8</v>
      </c>
      <c r="I576" s="13">
        <v>4760</v>
      </c>
      <c r="J576" s="1" t="s">
        <v>13</v>
      </c>
      <c r="K576" s="9"/>
      <c r="L576" s="123">
        <v>219</v>
      </c>
      <c r="M576" s="123"/>
      <c r="N576" s="123"/>
      <c r="O576" s="123"/>
      <c r="P576" s="15"/>
      <c r="Q576" s="41"/>
      <c r="R576" s="123">
        <v>10</v>
      </c>
      <c r="S576" s="123" t="s">
        <v>467</v>
      </c>
      <c r="T576" s="123">
        <v>2019</v>
      </c>
      <c r="U576" s="47" t="s">
        <v>475</v>
      </c>
      <c r="V576" s="5">
        <v>2</v>
      </c>
      <c r="W576" s="5">
        <v>4</v>
      </c>
    </row>
    <row r="577" spans="1:24" x14ac:dyDescent="0.3">
      <c r="A577" s="13">
        <v>576</v>
      </c>
      <c r="B577" s="9" t="s">
        <v>899</v>
      </c>
      <c r="C577" s="28" t="s">
        <v>901</v>
      </c>
      <c r="D577" s="9" t="s">
        <v>900</v>
      </c>
      <c r="E577" s="273">
        <v>43519</v>
      </c>
      <c r="F577" s="66">
        <v>0.13955208333333333</v>
      </c>
      <c r="G577" s="2">
        <v>0.375</v>
      </c>
      <c r="H577" s="13">
        <v>8</v>
      </c>
      <c r="I577" s="13">
        <v>1400</v>
      </c>
      <c r="J577" s="1" t="s">
        <v>1843</v>
      </c>
      <c r="K577" s="9"/>
      <c r="L577" s="123"/>
      <c r="M577" s="123">
        <v>57</v>
      </c>
      <c r="N577" s="123"/>
      <c r="O577" s="123"/>
      <c r="P577" s="15"/>
      <c r="Q577" s="41"/>
      <c r="R577" s="123">
        <v>23</v>
      </c>
      <c r="S577" s="123" t="s">
        <v>467</v>
      </c>
      <c r="T577" s="123">
        <v>2019</v>
      </c>
      <c r="U577" s="47" t="s">
        <v>474</v>
      </c>
      <c r="V577" s="5"/>
    </row>
    <row r="578" spans="1:24" x14ac:dyDescent="0.3">
      <c r="A578" s="13">
        <v>577</v>
      </c>
      <c r="B578" s="9" t="s">
        <v>903</v>
      </c>
      <c r="C578" s="28" t="s">
        <v>39</v>
      </c>
      <c r="D578" s="9" t="s">
        <v>814</v>
      </c>
      <c r="E578" s="273">
        <v>43520</v>
      </c>
      <c r="F578" s="67">
        <v>0.18469907407407407</v>
      </c>
      <c r="G578" s="2">
        <v>0.375</v>
      </c>
      <c r="H578" s="13">
        <v>8</v>
      </c>
      <c r="I578" s="13">
        <v>4100</v>
      </c>
      <c r="J578" s="1" t="s">
        <v>39</v>
      </c>
      <c r="K578" s="9"/>
      <c r="L578" s="123"/>
      <c r="M578" s="123"/>
      <c r="N578" s="123"/>
      <c r="O578" s="123"/>
      <c r="P578" s="15"/>
      <c r="Q578" s="41"/>
      <c r="R578" s="123">
        <v>24</v>
      </c>
      <c r="S578" s="123" t="s">
        <v>467</v>
      </c>
      <c r="T578" s="123">
        <v>2019</v>
      </c>
      <c r="U578" s="47" t="s">
        <v>475</v>
      </c>
      <c r="V578" s="5">
        <v>2</v>
      </c>
      <c r="W578" s="5">
        <v>1</v>
      </c>
      <c r="X578" s="5">
        <v>5</v>
      </c>
    </row>
    <row r="579" spans="1:24" x14ac:dyDescent="0.3">
      <c r="A579" s="13">
        <v>578</v>
      </c>
      <c r="B579" s="9" t="s">
        <v>907</v>
      </c>
      <c r="C579" s="28" t="s">
        <v>908</v>
      </c>
      <c r="D579" s="9" t="s">
        <v>909</v>
      </c>
      <c r="E579" s="273">
        <v>43533</v>
      </c>
      <c r="F579" s="66">
        <v>0.14526620370370372</v>
      </c>
      <c r="G579" s="2">
        <v>0.375</v>
      </c>
      <c r="H579" s="13">
        <v>4</v>
      </c>
      <c r="I579" s="13">
        <v>9200</v>
      </c>
      <c r="J579" s="1" t="s">
        <v>721</v>
      </c>
      <c r="K579" s="9" t="s">
        <v>1123</v>
      </c>
      <c r="L579" s="123"/>
      <c r="M579" s="123">
        <v>58</v>
      </c>
      <c r="N579" s="123"/>
      <c r="O579" s="123"/>
      <c r="P579" s="15"/>
      <c r="Q579" s="41"/>
      <c r="R579" s="123">
        <v>9</v>
      </c>
      <c r="S579" s="123" t="s">
        <v>468</v>
      </c>
      <c r="T579" s="123">
        <v>2019</v>
      </c>
      <c r="U579" s="47" t="s">
        <v>474</v>
      </c>
      <c r="V579" s="5"/>
    </row>
    <row r="580" spans="1:24" x14ac:dyDescent="0.3">
      <c r="A580" s="13">
        <v>579</v>
      </c>
      <c r="B580" s="9" t="s">
        <v>932</v>
      </c>
      <c r="C580" s="28" t="s">
        <v>904</v>
      </c>
      <c r="D580" s="9" t="s">
        <v>906</v>
      </c>
      <c r="E580" s="273">
        <v>43534</v>
      </c>
      <c r="F580" s="67">
        <v>0.1763888888888889</v>
      </c>
      <c r="G580" s="2">
        <v>0.375</v>
      </c>
      <c r="H580" s="13">
        <v>6</v>
      </c>
      <c r="I580" s="13">
        <v>8930</v>
      </c>
      <c r="J580" s="1" t="s">
        <v>905</v>
      </c>
      <c r="K580" s="9" t="s">
        <v>1124</v>
      </c>
      <c r="L580" s="123"/>
      <c r="M580" s="123"/>
      <c r="N580" s="123"/>
      <c r="O580" s="123"/>
      <c r="P580" s="15"/>
      <c r="Q580" s="41"/>
      <c r="R580" s="123">
        <v>10</v>
      </c>
      <c r="S580" s="123" t="s">
        <v>468</v>
      </c>
      <c r="T580" s="123">
        <v>2019</v>
      </c>
      <c r="U580" s="47" t="s">
        <v>475</v>
      </c>
      <c r="V580" s="5">
        <v>2</v>
      </c>
      <c r="W580" s="5">
        <v>1</v>
      </c>
    </row>
    <row r="581" spans="1:24" x14ac:dyDescent="0.3">
      <c r="A581" s="13">
        <v>580</v>
      </c>
      <c r="B581" s="9" t="s">
        <v>914</v>
      </c>
      <c r="C581" s="28" t="s">
        <v>912</v>
      </c>
      <c r="D581" s="9" t="s">
        <v>915</v>
      </c>
      <c r="E581" s="258">
        <v>43547</v>
      </c>
      <c r="F581" s="65">
        <v>0.16306712962962963</v>
      </c>
      <c r="G581" s="2">
        <v>0.375</v>
      </c>
      <c r="H581" s="13">
        <v>4</v>
      </c>
      <c r="I581" s="13">
        <v>5620</v>
      </c>
      <c r="J581" s="1" t="s">
        <v>913</v>
      </c>
      <c r="K581" s="9" t="s">
        <v>1125</v>
      </c>
      <c r="L581" s="123">
        <v>220</v>
      </c>
      <c r="M581" s="123"/>
      <c r="N581" s="123"/>
      <c r="O581" s="123"/>
      <c r="P581" s="28" t="s">
        <v>918</v>
      </c>
      <c r="Q581" s="41"/>
      <c r="R581" s="123">
        <v>23</v>
      </c>
      <c r="S581" s="123" t="s">
        <v>468</v>
      </c>
      <c r="T581" s="123">
        <v>2019</v>
      </c>
      <c r="U581" s="47" t="s">
        <v>474</v>
      </c>
      <c r="V581" s="5">
        <v>1</v>
      </c>
    </row>
    <row r="582" spans="1:24" x14ac:dyDescent="0.3">
      <c r="A582" s="13">
        <v>581</v>
      </c>
      <c r="B582" s="9" t="s">
        <v>937</v>
      </c>
      <c r="C582" s="28" t="s">
        <v>11</v>
      </c>
      <c r="D582" s="9" t="s">
        <v>863</v>
      </c>
      <c r="E582" s="273">
        <v>43554</v>
      </c>
      <c r="F582" s="65">
        <v>0.15530092592592593</v>
      </c>
      <c r="G582" s="2">
        <v>0.375</v>
      </c>
      <c r="H582" s="13">
        <v>6</v>
      </c>
      <c r="I582" s="13">
        <v>4180</v>
      </c>
      <c r="J582" s="1" t="s">
        <v>11</v>
      </c>
      <c r="K582" s="9"/>
      <c r="L582" s="123">
        <v>221</v>
      </c>
      <c r="M582" s="123"/>
      <c r="N582" s="123"/>
      <c r="O582" s="123"/>
      <c r="P582" s="28"/>
      <c r="Q582" s="41"/>
      <c r="R582" s="123">
        <v>30</v>
      </c>
      <c r="S582" s="123" t="s">
        <v>468</v>
      </c>
      <c r="T582" s="123">
        <v>2019</v>
      </c>
      <c r="U582" s="47" t="s">
        <v>474</v>
      </c>
      <c r="V582" s="5"/>
    </row>
    <row r="583" spans="1:24" x14ac:dyDescent="0.3">
      <c r="A583" s="13">
        <v>582</v>
      </c>
      <c r="B583" s="9" t="s">
        <v>941</v>
      </c>
      <c r="C583" s="28" t="s">
        <v>938</v>
      </c>
      <c r="D583" s="9" t="s">
        <v>940</v>
      </c>
      <c r="E583" s="273">
        <v>43555</v>
      </c>
      <c r="F583" s="67">
        <v>0.16824074074074072</v>
      </c>
      <c r="G583" s="2">
        <v>0.375</v>
      </c>
      <c r="H583" s="13">
        <v>6</v>
      </c>
      <c r="I583" s="13">
        <v>2600</v>
      </c>
      <c r="J583" s="1" t="s">
        <v>939</v>
      </c>
      <c r="K583" s="9" t="s">
        <v>1126</v>
      </c>
      <c r="L583" s="123"/>
      <c r="M583" s="123"/>
      <c r="N583" s="123"/>
      <c r="O583" s="123"/>
      <c r="P583" s="28"/>
      <c r="Q583" s="41"/>
      <c r="R583" s="123">
        <v>31</v>
      </c>
      <c r="S583" s="123" t="s">
        <v>468</v>
      </c>
      <c r="T583" s="123">
        <v>2019</v>
      </c>
      <c r="U583" s="47" t="s">
        <v>475</v>
      </c>
      <c r="V583" s="5">
        <v>2</v>
      </c>
      <c r="X583" s="5">
        <v>5</v>
      </c>
    </row>
    <row r="584" spans="1:24" x14ac:dyDescent="0.3">
      <c r="A584" s="13">
        <v>583</v>
      </c>
      <c r="B584" s="9" t="s">
        <v>945</v>
      </c>
      <c r="C584" s="28" t="s">
        <v>946</v>
      </c>
      <c r="D584" s="9" t="s">
        <v>947</v>
      </c>
      <c r="E584" s="258">
        <v>43561</v>
      </c>
      <c r="F584" s="65">
        <v>0.1625810185185185</v>
      </c>
      <c r="G584" s="2">
        <v>0.375</v>
      </c>
      <c r="H584" s="13">
        <v>4</v>
      </c>
      <c r="I584" s="13">
        <v>4550</v>
      </c>
      <c r="J584" s="1" t="s">
        <v>758</v>
      </c>
      <c r="K584" s="9"/>
      <c r="L584" s="123">
        <v>222</v>
      </c>
      <c r="M584" s="123"/>
      <c r="N584" s="123"/>
      <c r="O584" s="123"/>
      <c r="P584" s="28"/>
      <c r="Q584" s="41"/>
      <c r="R584" s="123">
        <v>6</v>
      </c>
      <c r="S584" s="123" t="s">
        <v>469</v>
      </c>
      <c r="T584" s="123">
        <v>2019</v>
      </c>
      <c r="U584" s="47" t="s">
        <v>474</v>
      </c>
      <c r="V584" s="5">
        <v>1</v>
      </c>
    </row>
    <row r="585" spans="1:24" x14ac:dyDescent="0.3">
      <c r="A585" s="13">
        <v>584</v>
      </c>
      <c r="B585" s="9" t="s">
        <v>948</v>
      </c>
      <c r="C585" s="28" t="s">
        <v>141</v>
      </c>
      <c r="D585" s="9" t="s">
        <v>592</v>
      </c>
      <c r="E585" s="273">
        <v>43568</v>
      </c>
      <c r="F585" s="65">
        <v>0.15517361111111111</v>
      </c>
      <c r="G585" s="2">
        <v>0.375</v>
      </c>
      <c r="H585" s="13">
        <v>6</v>
      </c>
      <c r="I585" s="13">
        <v>4262</v>
      </c>
      <c r="J585" s="1" t="s">
        <v>17</v>
      </c>
      <c r="K585" s="9"/>
      <c r="L585" s="123">
        <v>223</v>
      </c>
      <c r="M585" s="123"/>
      <c r="N585" s="123"/>
      <c r="O585" s="123"/>
      <c r="P585" s="15" t="s">
        <v>12</v>
      </c>
      <c r="Q585" s="41"/>
      <c r="R585" s="123">
        <v>13</v>
      </c>
      <c r="S585" s="123" t="s">
        <v>469</v>
      </c>
      <c r="T585" s="123">
        <v>2019</v>
      </c>
      <c r="U585" s="47" t="s">
        <v>474</v>
      </c>
      <c r="V585" s="5"/>
    </row>
    <row r="586" spans="1:24" x14ac:dyDescent="0.3">
      <c r="A586" s="13">
        <v>585</v>
      </c>
      <c r="B586" s="9" t="s">
        <v>949</v>
      </c>
      <c r="C586" s="28" t="s">
        <v>950</v>
      </c>
      <c r="D586" s="9" t="s">
        <v>952</v>
      </c>
      <c r="E586" s="273">
        <v>43569</v>
      </c>
      <c r="F586" s="65">
        <v>0.16319444444444445</v>
      </c>
      <c r="G586" s="2">
        <v>0.41666666666666669</v>
      </c>
      <c r="H586" s="13">
        <v>6</v>
      </c>
      <c r="I586" s="13">
        <v>6270</v>
      </c>
      <c r="J586" s="1" t="s">
        <v>951</v>
      </c>
      <c r="K586" s="9" t="s">
        <v>1127</v>
      </c>
      <c r="L586" s="123">
        <v>224</v>
      </c>
      <c r="M586" s="123"/>
      <c r="N586" s="123"/>
      <c r="O586" s="123"/>
      <c r="P586" s="28"/>
      <c r="Q586" s="41"/>
      <c r="R586" s="123">
        <v>14</v>
      </c>
      <c r="S586" s="123" t="s">
        <v>469</v>
      </c>
      <c r="T586" s="123">
        <v>2019</v>
      </c>
      <c r="U586" s="47" t="s">
        <v>475</v>
      </c>
      <c r="V586" s="5">
        <v>2</v>
      </c>
    </row>
    <row r="587" spans="1:24" x14ac:dyDescent="0.3">
      <c r="A587" s="13">
        <v>586</v>
      </c>
      <c r="B587" s="9" t="s">
        <v>953</v>
      </c>
      <c r="C587" s="28" t="s">
        <v>39</v>
      </c>
      <c r="D587" s="9" t="s">
        <v>814</v>
      </c>
      <c r="E587" s="258">
        <v>43571</v>
      </c>
      <c r="F587" s="67">
        <v>0.17010416666666664</v>
      </c>
      <c r="G587" s="2">
        <v>0.375</v>
      </c>
      <c r="H587" s="13">
        <v>6</v>
      </c>
      <c r="I587" s="13">
        <v>4100</v>
      </c>
      <c r="J587" s="1" t="s">
        <v>39</v>
      </c>
      <c r="K587" s="9"/>
      <c r="L587" s="123"/>
      <c r="M587" s="123"/>
      <c r="N587" s="123"/>
      <c r="O587" s="123"/>
      <c r="P587" s="28"/>
      <c r="Q587" s="41"/>
      <c r="R587" s="123">
        <v>16</v>
      </c>
      <c r="S587" s="123" t="s">
        <v>469</v>
      </c>
      <c r="T587" s="123">
        <v>2019</v>
      </c>
      <c r="U587" s="47" t="s">
        <v>479</v>
      </c>
      <c r="V587" s="5"/>
    </row>
    <row r="588" spans="1:24" x14ac:dyDescent="0.3">
      <c r="A588" s="13">
        <v>587</v>
      </c>
      <c r="B588" s="9" t="s">
        <v>954</v>
      </c>
      <c r="C588" s="28" t="s">
        <v>13</v>
      </c>
      <c r="D588" s="9" t="s">
        <v>558</v>
      </c>
      <c r="E588" s="273">
        <v>43573</v>
      </c>
      <c r="F588" s="65">
        <v>0.15827546296296297</v>
      </c>
      <c r="G588" s="2">
        <v>0.375</v>
      </c>
      <c r="H588" s="13">
        <v>8</v>
      </c>
      <c r="I588" s="13">
        <v>4760</v>
      </c>
      <c r="J588" s="1" t="s">
        <v>13</v>
      </c>
      <c r="K588" s="9"/>
      <c r="L588" s="123">
        <v>225</v>
      </c>
      <c r="M588" s="123"/>
      <c r="N588" s="123"/>
      <c r="O588" s="123"/>
      <c r="P588" s="28"/>
      <c r="Q588" s="41"/>
      <c r="R588" s="123">
        <v>18</v>
      </c>
      <c r="S588" s="123" t="s">
        <v>469</v>
      </c>
      <c r="T588" s="123">
        <v>2019</v>
      </c>
      <c r="U588" s="47" t="s">
        <v>476</v>
      </c>
      <c r="V588" s="5"/>
    </row>
    <row r="589" spans="1:24" x14ac:dyDescent="0.3">
      <c r="A589" s="13">
        <v>588</v>
      </c>
      <c r="B589" s="9" t="s">
        <v>955</v>
      </c>
      <c r="C589" s="28" t="s">
        <v>39</v>
      </c>
      <c r="D589" s="9" t="s">
        <v>814</v>
      </c>
      <c r="E589" s="273">
        <v>43574</v>
      </c>
      <c r="F589" s="65">
        <v>0.15997685185185184</v>
      </c>
      <c r="G589" s="2">
        <v>0.375</v>
      </c>
      <c r="H589" s="13">
        <v>6</v>
      </c>
      <c r="I589" s="13">
        <v>4100</v>
      </c>
      <c r="J589" s="1" t="s">
        <v>39</v>
      </c>
      <c r="K589" s="9"/>
      <c r="L589" s="123">
        <v>226</v>
      </c>
      <c r="M589" s="123"/>
      <c r="N589" s="123"/>
      <c r="O589" s="123"/>
      <c r="P589" s="28"/>
      <c r="Q589" s="41"/>
      <c r="R589" s="123">
        <v>19</v>
      </c>
      <c r="S589" s="123" t="s">
        <v>469</v>
      </c>
      <c r="T589" s="123">
        <v>2019</v>
      </c>
      <c r="U589" s="47" t="s">
        <v>477</v>
      </c>
      <c r="V589" s="5">
        <v>3</v>
      </c>
    </row>
    <row r="590" spans="1:24" x14ac:dyDescent="0.3">
      <c r="A590" s="13">
        <v>589</v>
      </c>
      <c r="B590" s="9" t="s">
        <v>960</v>
      </c>
      <c r="C590" s="28" t="s">
        <v>1617</v>
      </c>
      <c r="D590" s="9" t="s">
        <v>586</v>
      </c>
      <c r="E590" s="258">
        <v>43582</v>
      </c>
      <c r="F590" s="66">
        <v>0.14410879629629628</v>
      </c>
      <c r="G590" s="2">
        <v>0.41666666666666669</v>
      </c>
      <c r="H590" s="13">
        <v>6</v>
      </c>
      <c r="I590" s="13">
        <v>4200</v>
      </c>
      <c r="J590" s="1" t="s">
        <v>146</v>
      </c>
      <c r="K590" s="9"/>
      <c r="L590" s="123"/>
      <c r="M590" s="123">
        <v>59</v>
      </c>
      <c r="N590" s="123"/>
      <c r="O590" s="123"/>
      <c r="P590" s="28"/>
      <c r="Q590" s="41"/>
      <c r="R590" s="123">
        <v>27</v>
      </c>
      <c r="S590" s="123" t="s">
        <v>469</v>
      </c>
      <c r="T590" s="123">
        <v>2019</v>
      </c>
      <c r="U590" s="47" t="s">
        <v>474</v>
      </c>
      <c r="V590" s="5">
        <v>1</v>
      </c>
      <c r="X590" s="5">
        <v>7</v>
      </c>
    </row>
    <row r="591" spans="1:24" x14ac:dyDescent="0.3">
      <c r="A591" s="13">
        <v>590</v>
      </c>
      <c r="B591" s="9" t="s">
        <v>963</v>
      </c>
      <c r="C591" s="28" t="s">
        <v>11</v>
      </c>
      <c r="D591" s="9" t="s">
        <v>863</v>
      </c>
      <c r="E591" s="273">
        <v>43589</v>
      </c>
      <c r="F591" s="65">
        <v>0.15454861111111109</v>
      </c>
      <c r="G591" s="2">
        <v>0.375</v>
      </c>
      <c r="H591" s="13">
        <v>6</v>
      </c>
      <c r="I591" s="13">
        <v>4180</v>
      </c>
      <c r="J591" s="1" t="s">
        <v>11</v>
      </c>
      <c r="K591" s="9"/>
      <c r="L591" s="123">
        <v>227</v>
      </c>
      <c r="M591" s="123"/>
      <c r="N591" s="123"/>
      <c r="O591" s="123"/>
      <c r="P591" s="28"/>
      <c r="Q591" s="41"/>
      <c r="R591" s="123">
        <v>4</v>
      </c>
      <c r="S591" s="123" t="s">
        <v>459</v>
      </c>
      <c r="T591" s="123">
        <v>2019</v>
      </c>
      <c r="U591" s="47" t="s">
        <v>474</v>
      </c>
      <c r="V591" s="5"/>
    </row>
    <row r="592" spans="1:24" x14ac:dyDescent="0.3">
      <c r="A592" s="13">
        <v>591</v>
      </c>
      <c r="B592" s="9" t="s">
        <v>966</v>
      </c>
      <c r="C592" s="28" t="s">
        <v>964</v>
      </c>
      <c r="D592" s="9" t="s">
        <v>965</v>
      </c>
      <c r="E592" s="273">
        <v>43590</v>
      </c>
      <c r="F592" s="65">
        <v>0.15769675925925927</v>
      </c>
      <c r="G592" s="2">
        <v>0.33333333333333331</v>
      </c>
      <c r="H592" s="13">
        <v>6</v>
      </c>
      <c r="I592" s="13">
        <v>2610</v>
      </c>
      <c r="J592" s="1" t="s">
        <v>964</v>
      </c>
      <c r="K592" s="9" t="s">
        <v>1116</v>
      </c>
      <c r="L592" s="123">
        <v>228</v>
      </c>
      <c r="M592" s="123"/>
      <c r="N592" s="123"/>
      <c r="O592" s="123"/>
      <c r="P592" s="28"/>
      <c r="Q592" s="41"/>
      <c r="R592" s="123">
        <v>5</v>
      </c>
      <c r="S592" s="123" t="s">
        <v>459</v>
      </c>
      <c r="T592" s="123">
        <v>2019</v>
      </c>
      <c r="U592" s="47" t="s">
        <v>475</v>
      </c>
      <c r="V592" s="5">
        <v>2</v>
      </c>
    </row>
    <row r="593" spans="1:24" x14ac:dyDescent="0.3">
      <c r="A593" s="13">
        <v>592</v>
      </c>
      <c r="B593" s="9" t="s">
        <v>967</v>
      </c>
      <c r="C593" s="28" t="s">
        <v>801</v>
      </c>
      <c r="D593" s="9" t="s">
        <v>804</v>
      </c>
      <c r="E593" s="258">
        <v>43596</v>
      </c>
      <c r="F593" s="67">
        <v>0.17590277777777777</v>
      </c>
      <c r="G593" s="2">
        <v>0.41666666666666669</v>
      </c>
      <c r="H593" s="13">
        <v>4</v>
      </c>
      <c r="I593" s="13">
        <v>5700</v>
      </c>
      <c r="J593" s="1" t="s">
        <v>801</v>
      </c>
      <c r="K593" s="9"/>
      <c r="L593" s="123"/>
      <c r="M593" s="123"/>
      <c r="N593" s="123"/>
      <c r="O593" s="123"/>
      <c r="P593" s="28"/>
      <c r="Q593" s="41"/>
      <c r="R593" s="123">
        <v>11</v>
      </c>
      <c r="S593" s="123" t="s">
        <v>459</v>
      </c>
      <c r="T593" s="123">
        <v>2019</v>
      </c>
      <c r="U593" s="47" t="s">
        <v>474</v>
      </c>
      <c r="V593" s="5">
        <v>1</v>
      </c>
    </row>
    <row r="594" spans="1:24" x14ac:dyDescent="0.3">
      <c r="A594" s="13">
        <v>593</v>
      </c>
      <c r="B594" s="9" t="s">
        <v>1160</v>
      </c>
      <c r="C594" s="28" t="s">
        <v>841</v>
      </c>
      <c r="D594" s="9" t="s">
        <v>715</v>
      </c>
      <c r="E594" s="258">
        <v>43604</v>
      </c>
      <c r="F594" s="66">
        <v>0.14453703703703705</v>
      </c>
      <c r="G594" s="2">
        <v>0.39583333333333331</v>
      </c>
      <c r="H594" s="13">
        <v>1</v>
      </c>
      <c r="I594" s="13">
        <v>2300</v>
      </c>
      <c r="J594" s="1" t="s">
        <v>1843</v>
      </c>
      <c r="K594" s="9"/>
      <c r="L594" s="123"/>
      <c r="M594" s="123">
        <v>60</v>
      </c>
      <c r="N594" s="123"/>
      <c r="O594" s="123"/>
      <c r="P594" s="28"/>
      <c r="Q594" s="41"/>
      <c r="R594" s="123">
        <v>19</v>
      </c>
      <c r="S594" s="123" t="s">
        <v>459</v>
      </c>
      <c r="T594" s="123">
        <v>2019</v>
      </c>
      <c r="U594" s="47" t="s">
        <v>475</v>
      </c>
      <c r="V594" s="5">
        <v>1</v>
      </c>
    </row>
    <row r="595" spans="1:24" x14ac:dyDescent="0.3">
      <c r="A595" s="13">
        <v>594</v>
      </c>
      <c r="B595" s="9" t="s">
        <v>969</v>
      </c>
      <c r="C595" s="28" t="s">
        <v>297</v>
      </c>
      <c r="D595" s="9" t="s">
        <v>582</v>
      </c>
      <c r="E595" s="258">
        <v>43611</v>
      </c>
      <c r="F595" s="67">
        <v>0.1705439814814815</v>
      </c>
      <c r="G595" s="2">
        <v>0.375</v>
      </c>
      <c r="H595" s="13">
        <v>3</v>
      </c>
      <c r="I595" s="13">
        <v>3460</v>
      </c>
      <c r="J595" s="1" t="s">
        <v>750</v>
      </c>
      <c r="K595" s="9"/>
      <c r="L595" s="123"/>
      <c r="M595" s="123"/>
      <c r="N595" s="123"/>
      <c r="O595" s="123"/>
      <c r="P595" s="28"/>
      <c r="Q595" s="41"/>
      <c r="R595" s="123">
        <v>26</v>
      </c>
      <c r="S595" s="123" t="s">
        <v>459</v>
      </c>
      <c r="T595" s="123">
        <v>2019</v>
      </c>
      <c r="U595" s="47" t="s">
        <v>475</v>
      </c>
      <c r="V595" s="5">
        <v>1</v>
      </c>
      <c r="X595" s="5">
        <v>5</v>
      </c>
    </row>
    <row r="596" spans="1:24" x14ac:dyDescent="0.3">
      <c r="A596" s="13">
        <v>595</v>
      </c>
      <c r="B596" s="9" t="s">
        <v>972</v>
      </c>
      <c r="C596" s="28" t="s">
        <v>431</v>
      </c>
      <c r="D596" s="9" t="s">
        <v>974</v>
      </c>
      <c r="E596" s="274">
        <v>43617</v>
      </c>
      <c r="F596" s="67">
        <v>0.18837962962962962</v>
      </c>
      <c r="G596" s="2">
        <v>1.1574074074074073E-5</v>
      </c>
      <c r="H596" s="13">
        <v>6</v>
      </c>
      <c r="I596" s="13">
        <v>4330</v>
      </c>
      <c r="J596" s="1" t="s">
        <v>755</v>
      </c>
      <c r="K596" s="9"/>
      <c r="L596" s="123"/>
      <c r="M596" s="123"/>
      <c r="N596" s="123"/>
      <c r="O596" s="123"/>
      <c r="P596" s="28"/>
      <c r="Q596" s="41"/>
      <c r="R596" s="123">
        <v>1</v>
      </c>
      <c r="S596" s="123" t="s">
        <v>470</v>
      </c>
      <c r="T596" s="123">
        <v>2019</v>
      </c>
      <c r="U596" s="47" t="s">
        <v>474</v>
      </c>
      <c r="V596" s="5"/>
    </row>
    <row r="597" spans="1:24" x14ac:dyDescent="0.3">
      <c r="A597" s="13">
        <v>596</v>
      </c>
      <c r="B597" s="9" t="s">
        <v>973</v>
      </c>
      <c r="C597" s="28" t="s">
        <v>431</v>
      </c>
      <c r="D597" s="9" t="s">
        <v>974</v>
      </c>
      <c r="E597" s="274">
        <v>43617</v>
      </c>
      <c r="F597" s="67">
        <v>0.19589120370370372</v>
      </c>
      <c r="G597" s="2">
        <v>0.25</v>
      </c>
      <c r="H597" s="13">
        <v>6</v>
      </c>
      <c r="I597" s="13">
        <v>4330</v>
      </c>
      <c r="J597" s="1" t="s">
        <v>755</v>
      </c>
      <c r="K597" s="9"/>
      <c r="L597" s="123"/>
      <c r="M597" s="123"/>
      <c r="N597" s="123"/>
      <c r="O597" s="123"/>
      <c r="P597" s="28"/>
      <c r="Q597" s="41"/>
      <c r="R597" s="123">
        <v>1</v>
      </c>
      <c r="S597" s="123" t="s">
        <v>470</v>
      </c>
      <c r="T597" s="123">
        <v>2019</v>
      </c>
      <c r="U597" s="47" t="s">
        <v>474</v>
      </c>
      <c r="V597" s="5">
        <v>2</v>
      </c>
      <c r="W597" s="5">
        <v>11</v>
      </c>
    </row>
    <row r="598" spans="1:24" x14ac:dyDescent="0.3">
      <c r="A598" s="13">
        <v>597</v>
      </c>
      <c r="B598" s="9" t="s">
        <v>976</v>
      </c>
      <c r="C598" s="28" t="s">
        <v>738</v>
      </c>
      <c r="D598" s="9" t="s">
        <v>739</v>
      </c>
      <c r="E598" s="258">
        <v>43632</v>
      </c>
      <c r="F598" s="67">
        <v>0.19098379629629628</v>
      </c>
      <c r="G598" s="2">
        <v>0.41666666666666669</v>
      </c>
      <c r="H598" s="13">
        <v>6</v>
      </c>
      <c r="I598" s="13">
        <v>2830</v>
      </c>
      <c r="J598" s="1" t="s">
        <v>774</v>
      </c>
      <c r="K598" s="9"/>
      <c r="L598" s="123"/>
      <c r="M598" s="123"/>
      <c r="N598" s="123"/>
      <c r="O598" s="123"/>
      <c r="P598" s="28"/>
      <c r="Q598" s="41"/>
      <c r="R598" s="123">
        <v>16</v>
      </c>
      <c r="S598" s="123" t="s">
        <v>470</v>
      </c>
      <c r="T598" s="123">
        <v>2019</v>
      </c>
      <c r="U598" s="47" t="s">
        <v>475</v>
      </c>
      <c r="V598" s="5">
        <v>1</v>
      </c>
    </row>
    <row r="599" spans="1:24" x14ac:dyDescent="0.3">
      <c r="A599" s="13">
        <v>598</v>
      </c>
      <c r="B599" s="9" t="s">
        <v>982</v>
      </c>
      <c r="C599" s="28" t="s">
        <v>979</v>
      </c>
      <c r="D599" s="9" t="s">
        <v>985</v>
      </c>
      <c r="E599" s="273">
        <v>43638</v>
      </c>
      <c r="F599" s="67">
        <v>0.1761689814814815</v>
      </c>
      <c r="G599" s="2">
        <v>0.41666666666666669</v>
      </c>
      <c r="H599" s="13">
        <v>4</v>
      </c>
      <c r="I599" s="13">
        <v>6200</v>
      </c>
      <c r="J599" s="1" t="s">
        <v>979</v>
      </c>
      <c r="K599" s="9" t="s">
        <v>1128</v>
      </c>
      <c r="L599" s="123"/>
      <c r="M599" s="123"/>
      <c r="N599" s="123"/>
      <c r="O599" s="123"/>
      <c r="P599" s="28"/>
      <c r="Q599" s="41"/>
      <c r="R599" s="123">
        <v>22</v>
      </c>
      <c r="S599" s="123" t="s">
        <v>470</v>
      </c>
      <c r="T599" s="123">
        <v>2019</v>
      </c>
      <c r="U599" s="47" t="s">
        <v>474</v>
      </c>
      <c r="V599" s="5"/>
    </row>
    <row r="600" spans="1:24" x14ac:dyDescent="0.3">
      <c r="A600" s="13">
        <v>599</v>
      </c>
      <c r="B600" s="9" t="s">
        <v>983</v>
      </c>
      <c r="C600" s="28" t="s">
        <v>980</v>
      </c>
      <c r="D600" s="9" t="s">
        <v>984</v>
      </c>
      <c r="E600" s="273">
        <v>43639</v>
      </c>
      <c r="F600" s="67">
        <v>0.18716435185185185</v>
      </c>
      <c r="G600" s="2">
        <v>0.41666666666666669</v>
      </c>
      <c r="H600" s="13">
        <v>1</v>
      </c>
      <c r="I600" s="13">
        <v>6960</v>
      </c>
      <c r="J600" s="1" t="s">
        <v>981</v>
      </c>
      <c r="K600" s="9" t="s">
        <v>1129</v>
      </c>
      <c r="L600" s="123"/>
      <c r="M600" s="123"/>
      <c r="N600" s="123"/>
      <c r="O600" s="123"/>
      <c r="P600" s="28"/>
      <c r="Q600" s="41"/>
      <c r="R600" s="123">
        <v>23</v>
      </c>
      <c r="S600" s="123" t="s">
        <v>470</v>
      </c>
      <c r="T600" s="123">
        <v>2019</v>
      </c>
      <c r="U600" s="47" t="s">
        <v>475</v>
      </c>
      <c r="V600" s="5">
        <v>2</v>
      </c>
    </row>
    <row r="601" spans="1:24" x14ac:dyDescent="0.3">
      <c r="A601" s="13">
        <v>600</v>
      </c>
      <c r="B601" s="9" t="s">
        <v>988</v>
      </c>
      <c r="C601" s="28" t="s">
        <v>39</v>
      </c>
      <c r="D601" s="9" t="s">
        <v>560</v>
      </c>
      <c r="E601" s="258">
        <v>43645</v>
      </c>
      <c r="F601" s="67">
        <v>0.18620370370370368</v>
      </c>
      <c r="G601" s="2">
        <v>0.375</v>
      </c>
      <c r="H601" s="13">
        <v>3</v>
      </c>
      <c r="I601" s="13">
        <v>4100</v>
      </c>
      <c r="J601" s="1" t="s">
        <v>39</v>
      </c>
      <c r="K601" s="9"/>
      <c r="L601" s="123"/>
      <c r="M601" s="123"/>
      <c r="N601" s="123"/>
      <c r="O601" s="123"/>
      <c r="P601" s="28"/>
      <c r="Q601" s="41"/>
      <c r="R601" s="123">
        <v>29</v>
      </c>
      <c r="S601" s="123" t="s">
        <v>470</v>
      </c>
      <c r="T601" s="123">
        <v>2019</v>
      </c>
      <c r="U601" s="47" t="s">
        <v>474</v>
      </c>
      <c r="V601" s="5">
        <v>1</v>
      </c>
      <c r="W601" s="5">
        <v>3</v>
      </c>
      <c r="X601" s="5">
        <v>6</v>
      </c>
    </row>
    <row r="602" spans="1:24" x14ac:dyDescent="0.3">
      <c r="A602" s="13">
        <v>601</v>
      </c>
      <c r="B602" s="9" t="s">
        <v>415</v>
      </c>
      <c r="C602" s="28" t="s">
        <v>989</v>
      </c>
      <c r="D602" s="9" t="s">
        <v>990</v>
      </c>
      <c r="E602" s="277">
        <v>43656</v>
      </c>
      <c r="F602" s="67">
        <v>0.17355324074074074</v>
      </c>
      <c r="G602" s="2">
        <v>0.375</v>
      </c>
      <c r="H602" s="13">
        <v>7</v>
      </c>
      <c r="I602" s="13">
        <v>9900</v>
      </c>
      <c r="J602" s="1" t="s">
        <v>989</v>
      </c>
      <c r="K602" s="9" t="s">
        <v>1121</v>
      </c>
      <c r="L602" s="123"/>
      <c r="M602" s="123"/>
      <c r="N602" s="123"/>
      <c r="O602" s="123"/>
      <c r="P602" s="28"/>
      <c r="Q602" s="41"/>
      <c r="R602" s="123">
        <v>10</v>
      </c>
      <c r="S602" s="123" t="s">
        <v>461</v>
      </c>
      <c r="T602" s="123">
        <v>2019</v>
      </c>
      <c r="U602" s="47" t="s">
        <v>478</v>
      </c>
      <c r="V602" s="5"/>
    </row>
    <row r="603" spans="1:24" x14ac:dyDescent="0.3">
      <c r="A603" s="13">
        <v>602</v>
      </c>
      <c r="B603" s="9" t="s">
        <v>414</v>
      </c>
      <c r="C603" s="28" t="s">
        <v>762</v>
      </c>
      <c r="D603" s="9" t="s">
        <v>991</v>
      </c>
      <c r="E603" s="277">
        <v>43657</v>
      </c>
      <c r="F603" s="67">
        <v>0.19259259259259257</v>
      </c>
      <c r="G603" s="2">
        <v>0.375</v>
      </c>
      <c r="H603" s="13">
        <v>6</v>
      </c>
      <c r="I603" s="13">
        <v>8660</v>
      </c>
      <c r="J603" s="1" t="s">
        <v>762</v>
      </c>
      <c r="K603" s="9"/>
      <c r="L603" s="123"/>
      <c r="M603" s="123"/>
      <c r="N603" s="123"/>
      <c r="O603" s="123"/>
      <c r="P603" s="28"/>
      <c r="Q603" s="41"/>
      <c r="R603" s="123">
        <v>11</v>
      </c>
      <c r="S603" s="123" t="s">
        <v>461</v>
      </c>
      <c r="T603" s="123">
        <v>2019</v>
      </c>
      <c r="U603" s="47" t="s">
        <v>476</v>
      </c>
      <c r="V603" s="5"/>
    </row>
    <row r="604" spans="1:24" x14ac:dyDescent="0.3">
      <c r="A604" s="13">
        <v>603</v>
      </c>
      <c r="B604" s="9" t="s">
        <v>413</v>
      </c>
      <c r="C604" s="28" t="s">
        <v>992</v>
      </c>
      <c r="D604" s="9" t="s">
        <v>996</v>
      </c>
      <c r="E604" s="277">
        <v>43658</v>
      </c>
      <c r="F604" s="65">
        <v>0.16109953703703703</v>
      </c>
      <c r="G604" s="2">
        <v>0.375</v>
      </c>
      <c r="H604" s="13">
        <v>10</v>
      </c>
      <c r="I604" s="13">
        <v>6400</v>
      </c>
      <c r="J604" s="1" t="s">
        <v>992</v>
      </c>
      <c r="K604" s="9" t="s">
        <v>1130</v>
      </c>
      <c r="L604" s="123">
        <v>229</v>
      </c>
      <c r="M604" s="123"/>
      <c r="N604" s="123"/>
      <c r="O604" s="123"/>
      <c r="P604" s="15" t="s">
        <v>12</v>
      </c>
      <c r="Q604" s="41"/>
      <c r="R604" s="123">
        <v>12</v>
      </c>
      <c r="S604" s="123" t="s">
        <v>461</v>
      </c>
      <c r="T604" s="123">
        <v>2019</v>
      </c>
      <c r="U604" s="47" t="s">
        <v>477</v>
      </c>
      <c r="V604" s="5"/>
    </row>
    <row r="605" spans="1:24" x14ac:dyDescent="0.3">
      <c r="A605" s="13">
        <v>604</v>
      </c>
      <c r="B605" s="9" t="s">
        <v>412</v>
      </c>
      <c r="C605" s="28" t="s">
        <v>755</v>
      </c>
      <c r="D605" s="9" t="s">
        <v>994</v>
      </c>
      <c r="E605" s="277">
        <v>43659</v>
      </c>
      <c r="F605" s="67">
        <v>0.17172453703703705</v>
      </c>
      <c r="G605" s="2">
        <v>0.375</v>
      </c>
      <c r="H605" s="13">
        <v>4</v>
      </c>
      <c r="I605" s="13">
        <v>4320</v>
      </c>
      <c r="J605" s="1" t="s">
        <v>755</v>
      </c>
      <c r="K605" s="9"/>
      <c r="L605" s="123"/>
      <c r="M605" s="123"/>
      <c r="N605" s="123"/>
      <c r="O605" s="123"/>
      <c r="P605" s="15"/>
      <c r="Q605" s="41"/>
      <c r="R605" s="123">
        <v>13</v>
      </c>
      <c r="S605" s="123" t="s">
        <v>461</v>
      </c>
      <c r="T605" s="123">
        <v>2019</v>
      </c>
      <c r="U605" s="47" t="s">
        <v>474</v>
      </c>
      <c r="V605" s="5"/>
    </row>
    <row r="606" spans="1:24" x14ac:dyDescent="0.3">
      <c r="A606" s="13">
        <v>605</v>
      </c>
      <c r="B606" s="9" t="s">
        <v>1000</v>
      </c>
      <c r="C606" s="28" t="s">
        <v>997</v>
      </c>
      <c r="D606" s="9" t="s">
        <v>995</v>
      </c>
      <c r="E606" s="277">
        <v>43660</v>
      </c>
      <c r="F606" s="67">
        <v>0.18956018518518516</v>
      </c>
      <c r="G606" s="2">
        <v>0.375</v>
      </c>
      <c r="H606" s="13">
        <v>6</v>
      </c>
      <c r="I606" s="13">
        <v>3300</v>
      </c>
      <c r="J606" s="1" t="s">
        <v>993</v>
      </c>
      <c r="K606" s="9" t="s">
        <v>1131</v>
      </c>
      <c r="L606" s="123"/>
      <c r="M606" s="123"/>
      <c r="N606" s="123"/>
      <c r="O606" s="123"/>
      <c r="P606" s="15"/>
      <c r="Q606" s="41"/>
      <c r="R606" s="123">
        <v>14</v>
      </c>
      <c r="S606" s="123" t="s">
        <v>461</v>
      </c>
      <c r="T606" s="123">
        <v>2019</v>
      </c>
      <c r="U606" s="47" t="s">
        <v>475</v>
      </c>
      <c r="V606" s="5">
        <v>5</v>
      </c>
    </row>
    <row r="607" spans="1:24" x14ac:dyDescent="0.3">
      <c r="A607" s="13">
        <v>606</v>
      </c>
      <c r="B607" s="9" t="s">
        <v>998</v>
      </c>
      <c r="C607" s="28" t="s">
        <v>39</v>
      </c>
      <c r="D607" s="9" t="s">
        <v>814</v>
      </c>
      <c r="E607" s="258">
        <v>43662</v>
      </c>
      <c r="F607" s="67">
        <v>0.17327546296296295</v>
      </c>
      <c r="G607" s="2">
        <v>0.25</v>
      </c>
      <c r="H607" s="13">
        <v>6</v>
      </c>
      <c r="I607" s="13">
        <v>4100</v>
      </c>
      <c r="J607" s="1" t="s">
        <v>39</v>
      </c>
      <c r="K607" s="9"/>
      <c r="L607" s="123"/>
      <c r="M607" s="123"/>
      <c r="N607" s="123"/>
      <c r="O607" s="123"/>
      <c r="P607" s="15"/>
      <c r="Q607" s="41"/>
      <c r="R607" s="123">
        <v>16</v>
      </c>
      <c r="S607" s="123" t="s">
        <v>461</v>
      </c>
      <c r="T607" s="123">
        <v>2019</v>
      </c>
      <c r="U607" s="47" t="s">
        <v>479</v>
      </c>
      <c r="V607" s="5"/>
    </row>
    <row r="608" spans="1:24" x14ac:dyDescent="0.3">
      <c r="A608" s="13">
        <v>607</v>
      </c>
      <c r="B608" s="9" t="s">
        <v>999</v>
      </c>
      <c r="C608" s="28" t="s">
        <v>72</v>
      </c>
      <c r="D608" s="9" t="s">
        <v>590</v>
      </c>
      <c r="E608" s="258">
        <v>43666</v>
      </c>
      <c r="F608" s="66">
        <v>0.13929398148148148</v>
      </c>
      <c r="G608" s="2">
        <v>0.29166666666666669</v>
      </c>
      <c r="H608" s="13">
        <v>6</v>
      </c>
      <c r="I608" s="13">
        <v>2670</v>
      </c>
      <c r="J608" s="1" t="s">
        <v>326</v>
      </c>
      <c r="K608" s="9"/>
      <c r="L608" s="123"/>
      <c r="M608" s="123">
        <v>61</v>
      </c>
      <c r="N608" s="123"/>
      <c r="O608" s="123"/>
      <c r="P608" s="15" t="s">
        <v>12</v>
      </c>
      <c r="Q608" s="41"/>
      <c r="R608" s="123">
        <v>20</v>
      </c>
      <c r="S608" s="123" t="s">
        <v>461</v>
      </c>
      <c r="T608" s="123">
        <v>2019</v>
      </c>
      <c r="U608" s="47" t="s">
        <v>474</v>
      </c>
      <c r="V608" s="5">
        <v>2</v>
      </c>
    </row>
    <row r="609" spans="1:24" x14ac:dyDescent="0.3">
      <c r="A609" s="13">
        <v>608</v>
      </c>
      <c r="B609" s="9" t="s">
        <v>1001</v>
      </c>
      <c r="C609" s="28" t="s">
        <v>39</v>
      </c>
      <c r="D609" s="9" t="s">
        <v>814</v>
      </c>
      <c r="E609" s="273">
        <v>43669</v>
      </c>
      <c r="F609" s="65">
        <v>0.16371527777777778</v>
      </c>
      <c r="G609" s="2">
        <v>0.375</v>
      </c>
      <c r="H609" s="13">
        <v>6</v>
      </c>
      <c r="I609" s="13">
        <v>4100</v>
      </c>
      <c r="J609" s="1" t="s">
        <v>39</v>
      </c>
      <c r="K609" s="9"/>
      <c r="L609" s="123">
        <v>230</v>
      </c>
      <c r="M609" s="123"/>
      <c r="N609" s="123"/>
      <c r="O609" s="123"/>
      <c r="P609" s="15"/>
      <c r="Q609" s="41"/>
      <c r="R609" s="123">
        <v>23</v>
      </c>
      <c r="S609" s="123" t="s">
        <v>461</v>
      </c>
      <c r="T609" s="123">
        <v>2019</v>
      </c>
      <c r="U609" s="47" t="s">
        <v>479</v>
      </c>
      <c r="V609" s="5"/>
    </row>
    <row r="610" spans="1:24" x14ac:dyDescent="0.3">
      <c r="A610" s="13">
        <v>609</v>
      </c>
      <c r="B610" s="9" t="s">
        <v>1003</v>
      </c>
      <c r="C610" s="28" t="s">
        <v>569</v>
      </c>
      <c r="D610" s="9" t="s">
        <v>559</v>
      </c>
      <c r="E610" s="273">
        <v>43670</v>
      </c>
      <c r="F610" s="67">
        <v>0.17899305555555556</v>
      </c>
      <c r="G610" s="2">
        <v>0.33333333333333331</v>
      </c>
      <c r="H610" s="13">
        <v>6</v>
      </c>
      <c r="I610" s="13">
        <v>2605</v>
      </c>
      <c r="J610" s="1" t="s">
        <v>34</v>
      </c>
      <c r="K610" s="9"/>
      <c r="L610" s="123"/>
      <c r="M610" s="123"/>
      <c r="N610" s="123"/>
      <c r="O610" s="123"/>
      <c r="P610" s="15"/>
      <c r="Q610" s="41"/>
      <c r="R610" s="123">
        <v>24</v>
      </c>
      <c r="S610" s="123" t="s">
        <v>461</v>
      </c>
      <c r="T610" s="123">
        <v>2019</v>
      </c>
      <c r="U610" s="47" t="s">
        <v>478</v>
      </c>
      <c r="V610" s="5">
        <v>2</v>
      </c>
      <c r="X610" s="5">
        <v>9</v>
      </c>
    </row>
    <row r="611" spans="1:24" x14ac:dyDescent="0.3">
      <c r="A611" s="13">
        <v>610</v>
      </c>
      <c r="B611" s="9" t="s">
        <v>1002</v>
      </c>
      <c r="C611" s="28" t="s">
        <v>538</v>
      </c>
      <c r="D611" s="9" t="s">
        <v>605</v>
      </c>
      <c r="E611" s="258">
        <v>43680</v>
      </c>
      <c r="F611" s="67">
        <v>0.1673611111111111</v>
      </c>
      <c r="G611" s="2">
        <v>0.41666666666666669</v>
      </c>
      <c r="H611" s="13">
        <v>8</v>
      </c>
      <c r="I611" s="13">
        <v>6700</v>
      </c>
      <c r="J611" s="1" t="s">
        <v>538</v>
      </c>
      <c r="K611" s="9"/>
      <c r="L611" s="123"/>
      <c r="M611" s="123"/>
      <c r="N611" s="123"/>
      <c r="O611" s="123"/>
      <c r="P611" s="15"/>
      <c r="Q611" s="41"/>
      <c r="R611" s="123">
        <v>3</v>
      </c>
      <c r="S611" s="123" t="s">
        <v>460</v>
      </c>
      <c r="T611" s="123">
        <v>2019</v>
      </c>
      <c r="U611" s="47" t="s">
        <v>474</v>
      </c>
      <c r="V611" s="5">
        <v>1</v>
      </c>
    </row>
    <row r="612" spans="1:24" x14ac:dyDescent="0.3">
      <c r="A612" s="13">
        <v>611</v>
      </c>
      <c r="B612" s="9" t="s">
        <v>1005</v>
      </c>
      <c r="C612" s="28" t="s">
        <v>39</v>
      </c>
      <c r="D612" s="9" t="s">
        <v>566</v>
      </c>
      <c r="E612" s="273">
        <v>43687</v>
      </c>
      <c r="F612" s="65">
        <v>0.16368055555555555</v>
      </c>
      <c r="G612" s="2">
        <v>0.375</v>
      </c>
      <c r="H612" s="13">
        <v>6</v>
      </c>
      <c r="I612" s="13">
        <v>4100</v>
      </c>
      <c r="J612" s="1" t="s">
        <v>39</v>
      </c>
      <c r="K612" s="9"/>
      <c r="L612" s="123">
        <v>231</v>
      </c>
      <c r="M612" s="123"/>
      <c r="N612" s="123"/>
      <c r="O612" s="123"/>
      <c r="P612" s="15"/>
      <c r="Q612" s="41"/>
      <c r="R612" s="123">
        <v>10</v>
      </c>
      <c r="S612" s="123" t="s">
        <v>460</v>
      </c>
      <c r="T612" s="123">
        <v>2019</v>
      </c>
      <c r="U612" s="47" t="s">
        <v>474</v>
      </c>
      <c r="V612" s="5"/>
    </row>
    <row r="613" spans="1:24" x14ac:dyDescent="0.3">
      <c r="A613" s="13">
        <v>612</v>
      </c>
      <c r="B613" s="9" t="s">
        <v>1006</v>
      </c>
      <c r="C613" s="28" t="s">
        <v>518</v>
      </c>
      <c r="D613" s="9" t="s">
        <v>575</v>
      </c>
      <c r="E613" s="273">
        <v>43688</v>
      </c>
      <c r="F613" s="65">
        <v>0.1585648148148148</v>
      </c>
      <c r="G613" s="2">
        <v>0.375</v>
      </c>
      <c r="H613" s="13">
        <v>8</v>
      </c>
      <c r="I613" s="13">
        <v>4760</v>
      </c>
      <c r="J613" s="1" t="s">
        <v>13</v>
      </c>
      <c r="K613" s="9"/>
      <c r="L613" s="123">
        <v>232</v>
      </c>
      <c r="M613" s="123"/>
      <c r="N613" s="123"/>
      <c r="O613" s="123"/>
      <c r="P613" s="15" t="s">
        <v>12</v>
      </c>
      <c r="Q613" s="41"/>
      <c r="R613" s="123">
        <v>11</v>
      </c>
      <c r="S613" s="123" t="s">
        <v>460</v>
      </c>
      <c r="T613" s="123">
        <v>2019</v>
      </c>
      <c r="U613" s="47" t="s">
        <v>475</v>
      </c>
      <c r="V613" s="5">
        <v>2</v>
      </c>
    </row>
    <row r="614" spans="1:24" x14ac:dyDescent="0.3">
      <c r="A614" s="13">
        <v>613</v>
      </c>
      <c r="B614" s="9" t="s">
        <v>1007</v>
      </c>
      <c r="C614" s="28" t="s">
        <v>1010</v>
      </c>
      <c r="D614" s="9" t="s">
        <v>1009</v>
      </c>
      <c r="E614" s="273">
        <v>43694</v>
      </c>
      <c r="F614" s="65">
        <v>0.14979166666666668</v>
      </c>
      <c r="G614" s="2">
        <v>0.375</v>
      </c>
      <c r="H614" s="13">
        <v>1</v>
      </c>
      <c r="I614" s="13">
        <v>7830</v>
      </c>
      <c r="J614" s="1" t="s">
        <v>657</v>
      </c>
      <c r="K614" s="9"/>
      <c r="L614" s="123">
        <v>233</v>
      </c>
      <c r="M614" s="123"/>
      <c r="N614" s="123"/>
      <c r="O614" s="123"/>
      <c r="P614" s="28" t="s">
        <v>1687</v>
      </c>
      <c r="Q614" s="41"/>
      <c r="R614" s="123">
        <v>17</v>
      </c>
      <c r="S614" s="123" t="s">
        <v>460</v>
      </c>
      <c r="T614" s="123">
        <v>2019</v>
      </c>
      <c r="U614" s="47" t="s">
        <v>474</v>
      </c>
      <c r="V614" s="5"/>
    </row>
    <row r="615" spans="1:24" x14ac:dyDescent="0.3">
      <c r="A615" s="13">
        <v>614</v>
      </c>
      <c r="B615" s="9" t="s">
        <v>1008</v>
      </c>
      <c r="C615" s="28" t="s">
        <v>1011</v>
      </c>
      <c r="D615" s="9" t="s">
        <v>1012</v>
      </c>
      <c r="E615" s="273">
        <v>43695</v>
      </c>
      <c r="F615" s="65">
        <v>0.16311342592592593</v>
      </c>
      <c r="G615" s="2">
        <v>0.41666666666666669</v>
      </c>
      <c r="H615" s="13">
        <v>2</v>
      </c>
      <c r="I615" s="13">
        <v>9480</v>
      </c>
      <c r="J615" s="1" t="s">
        <v>1013</v>
      </c>
      <c r="K615" s="9" t="s">
        <v>1132</v>
      </c>
      <c r="L615" s="123">
        <v>234</v>
      </c>
      <c r="M615" s="123"/>
      <c r="N615" s="123"/>
      <c r="O615" s="123"/>
      <c r="P615" s="15"/>
      <c r="Q615" s="41"/>
      <c r="R615" s="123">
        <v>18</v>
      </c>
      <c r="S615" s="123" t="s">
        <v>460</v>
      </c>
      <c r="T615" s="123">
        <v>2019</v>
      </c>
      <c r="U615" s="47" t="s">
        <v>475</v>
      </c>
      <c r="V615" s="5">
        <v>2</v>
      </c>
    </row>
    <row r="616" spans="1:24" x14ac:dyDescent="0.3">
      <c r="A616" s="13">
        <v>615</v>
      </c>
      <c r="B616" s="9" t="s">
        <v>1014</v>
      </c>
      <c r="C616" s="28" t="s">
        <v>483</v>
      </c>
      <c r="D616" s="9" t="s">
        <v>591</v>
      </c>
      <c r="E616" s="273">
        <v>43701</v>
      </c>
      <c r="F616" s="65">
        <v>0.15594907407407407</v>
      </c>
      <c r="G616" s="2">
        <v>0.5</v>
      </c>
      <c r="H616" s="13">
        <v>1</v>
      </c>
      <c r="I616" s="13">
        <v>8305</v>
      </c>
      <c r="J616" s="1" t="s">
        <v>764</v>
      </c>
      <c r="K616" s="9"/>
      <c r="L616" s="123">
        <v>235</v>
      </c>
      <c r="M616" s="123"/>
      <c r="N616" s="123"/>
      <c r="O616" s="123"/>
      <c r="P616" s="15"/>
      <c r="Q616" s="41"/>
      <c r="R616" s="123">
        <v>24</v>
      </c>
      <c r="S616" s="123" t="s">
        <v>460</v>
      </c>
      <c r="T616" s="123">
        <v>2019</v>
      </c>
      <c r="U616" s="47" t="s">
        <v>474</v>
      </c>
      <c r="V616" s="5"/>
    </row>
    <row r="617" spans="1:24" x14ac:dyDescent="0.3">
      <c r="A617" s="13">
        <v>616</v>
      </c>
      <c r="B617" s="9" t="s">
        <v>1015</v>
      </c>
      <c r="C617" s="28" t="s">
        <v>39</v>
      </c>
      <c r="D617" s="9" t="s">
        <v>1016</v>
      </c>
      <c r="E617" s="273">
        <v>43702</v>
      </c>
      <c r="F617" s="67">
        <v>0.18361111111111109</v>
      </c>
      <c r="G617" s="2">
        <v>8.3333333333333329E-2</v>
      </c>
      <c r="H617" s="13">
        <v>55</v>
      </c>
      <c r="I617" s="13">
        <v>4100</v>
      </c>
      <c r="J617" s="1" t="s">
        <v>39</v>
      </c>
      <c r="K617" s="9"/>
      <c r="L617" s="123"/>
      <c r="M617" s="123"/>
      <c r="N617" s="123"/>
      <c r="O617" s="123"/>
      <c r="P617" s="15"/>
      <c r="Q617" s="41"/>
      <c r="R617" s="123">
        <v>25</v>
      </c>
      <c r="S617" s="123" t="s">
        <v>460</v>
      </c>
      <c r="T617" s="123">
        <v>2019</v>
      </c>
      <c r="U617" s="47" t="s">
        <v>475</v>
      </c>
      <c r="V617" s="5">
        <v>2</v>
      </c>
    </row>
    <row r="618" spans="1:24" x14ac:dyDescent="0.3">
      <c r="A618" s="13">
        <v>617</v>
      </c>
      <c r="B618" s="9" t="s">
        <v>1017</v>
      </c>
      <c r="C618" s="28" t="s">
        <v>1018</v>
      </c>
      <c r="D618" s="9" t="s">
        <v>1021</v>
      </c>
      <c r="E618" s="258">
        <v>43708</v>
      </c>
      <c r="F618" s="65">
        <v>0.16642361111111112</v>
      </c>
      <c r="G618" s="2">
        <v>0.35416666666666669</v>
      </c>
      <c r="H618" s="13">
        <v>1</v>
      </c>
      <c r="I618" s="13">
        <v>8592</v>
      </c>
      <c r="J618" s="1" t="s">
        <v>1019</v>
      </c>
      <c r="K618" s="9" t="s">
        <v>1133</v>
      </c>
      <c r="L618" s="123">
        <v>236</v>
      </c>
      <c r="M618" s="123"/>
      <c r="N618" s="123"/>
      <c r="O618" s="123"/>
      <c r="P618" s="15"/>
      <c r="Q618" s="41"/>
      <c r="R618" s="123">
        <v>31</v>
      </c>
      <c r="S618" s="123" t="s">
        <v>460</v>
      </c>
      <c r="T618" s="123">
        <v>2019</v>
      </c>
      <c r="U618" s="47" t="s">
        <v>474</v>
      </c>
      <c r="V618" s="5">
        <v>1</v>
      </c>
      <c r="X618" s="5">
        <v>8</v>
      </c>
    </row>
    <row r="619" spans="1:24" x14ac:dyDescent="0.3">
      <c r="A619" s="13">
        <v>618</v>
      </c>
      <c r="B619" s="9" t="s">
        <v>1027</v>
      </c>
      <c r="C619" s="28" t="s">
        <v>39</v>
      </c>
      <c r="D619" s="9" t="s">
        <v>814</v>
      </c>
      <c r="E619" s="273">
        <v>43715</v>
      </c>
      <c r="F619" s="65">
        <v>0.15528935185185186</v>
      </c>
      <c r="G619" s="2">
        <v>0.375</v>
      </c>
      <c r="H619" s="13">
        <v>6</v>
      </c>
      <c r="I619" s="13">
        <v>4100</v>
      </c>
      <c r="J619" s="1" t="s">
        <v>39</v>
      </c>
      <c r="K619" s="9"/>
      <c r="L619" s="123">
        <v>237</v>
      </c>
      <c r="M619" s="123"/>
      <c r="N619" s="123"/>
      <c r="O619" s="123"/>
      <c r="P619" s="15"/>
      <c r="Q619" s="41"/>
      <c r="R619" s="123">
        <v>7</v>
      </c>
      <c r="S619" s="123" t="s">
        <v>462</v>
      </c>
      <c r="T619" s="123">
        <v>2019</v>
      </c>
      <c r="U619" s="47" t="s">
        <v>474</v>
      </c>
      <c r="V619" s="5"/>
    </row>
    <row r="620" spans="1:24" x14ac:dyDescent="0.3">
      <c r="A620" s="13">
        <v>619</v>
      </c>
      <c r="B620" s="9" t="s">
        <v>1022</v>
      </c>
      <c r="C620" s="28" t="s">
        <v>13</v>
      </c>
      <c r="D620" s="9" t="s">
        <v>558</v>
      </c>
      <c r="E620" s="273">
        <v>43716</v>
      </c>
      <c r="F620" s="67">
        <v>0.17288194444444446</v>
      </c>
      <c r="G620" s="2">
        <v>0.375</v>
      </c>
      <c r="H620" s="13">
        <v>8</v>
      </c>
      <c r="I620" s="13">
        <v>4760</v>
      </c>
      <c r="J620" s="1" t="s">
        <v>13</v>
      </c>
      <c r="K620" s="9"/>
      <c r="L620" s="123"/>
      <c r="M620" s="123"/>
      <c r="N620" s="123"/>
      <c r="O620" s="123"/>
      <c r="P620" s="15"/>
      <c r="Q620" s="41"/>
      <c r="R620" s="123">
        <v>8</v>
      </c>
      <c r="S620" s="123" t="s">
        <v>462</v>
      </c>
      <c r="T620" s="123">
        <v>2019</v>
      </c>
      <c r="U620" s="47" t="s">
        <v>475</v>
      </c>
      <c r="V620" s="5">
        <v>2</v>
      </c>
    </row>
    <row r="621" spans="1:24" x14ac:dyDescent="0.3">
      <c r="A621" s="13">
        <v>620</v>
      </c>
      <c r="B621" s="9" t="s">
        <v>1028</v>
      </c>
      <c r="C621" s="28" t="s">
        <v>301</v>
      </c>
      <c r="D621" s="9" t="s">
        <v>570</v>
      </c>
      <c r="E621" s="258">
        <v>43722</v>
      </c>
      <c r="F621" s="66">
        <v>0.13472222222222222</v>
      </c>
      <c r="G621" s="2">
        <v>0.375</v>
      </c>
      <c r="H621" s="13">
        <v>6</v>
      </c>
      <c r="I621" s="13">
        <v>4281</v>
      </c>
      <c r="J621" s="1" t="s">
        <v>26</v>
      </c>
      <c r="K621" s="9"/>
      <c r="L621" s="123"/>
      <c r="M621" s="123">
        <v>62</v>
      </c>
      <c r="N621" s="123"/>
      <c r="O621" s="123"/>
      <c r="P621" s="15" t="s">
        <v>12</v>
      </c>
      <c r="Q621" s="41"/>
      <c r="R621" s="123">
        <v>14</v>
      </c>
      <c r="S621" s="123" t="s">
        <v>462</v>
      </c>
      <c r="T621" s="123">
        <v>2019</v>
      </c>
      <c r="U621" s="47" t="s">
        <v>474</v>
      </c>
      <c r="V621" s="5">
        <v>1</v>
      </c>
    </row>
    <row r="622" spans="1:24" x14ac:dyDescent="0.3">
      <c r="A622" s="13">
        <v>621</v>
      </c>
      <c r="B622" s="9" t="s">
        <v>227</v>
      </c>
      <c r="C622" s="28" t="s">
        <v>141</v>
      </c>
      <c r="D622" s="9" t="s">
        <v>592</v>
      </c>
      <c r="E622" s="273">
        <v>43729</v>
      </c>
      <c r="F622" s="65">
        <v>0.15968750000000001</v>
      </c>
      <c r="G622" s="2">
        <v>0.375</v>
      </c>
      <c r="H622" s="13">
        <v>6</v>
      </c>
      <c r="I622" s="13">
        <v>4262</v>
      </c>
      <c r="J622" s="1" t="s">
        <v>17</v>
      </c>
      <c r="K622" s="9"/>
      <c r="L622" s="123">
        <v>238</v>
      </c>
      <c r="M622" s="123"/>
      <c r="N622" s="123"/>
      <c r="O622" s="123"/>
      <c r="P622" s="15"/>
      <c r="Q622" s="41"/>
      <c r="R622" s="123">
        <v>21</v>
      </c>
      <c r="S622" s="123" t="s">
        <v>462</v>
      </c>
      <c r="T622" s="123">
        <v>2019</v>
      </c>
      <c r="U622" s="47" t="s">
        <v>474</v>
      </c>
      <c r="V622" s="5"/>
    </row>
    <row r="623" spans="1:24" x14ac:dyDescent="0.3">
      <c r="A623" s="13">
        <v>622</v>
      </c>
      <c r="B623" s="9" t="s">
        <v>1068</v>
      </c>
      <c r="C623" s="28" t="s">
        <v>1066</v>
      </c>
      <c r="D623" s="9" t="s">
        <v>1067</v>
      </c>
      <c r="E623" s="273">
        <v>43730</v>
      </c>
      <c r="F623" s="65">
        <v>0.16390046296296296</v>
      </c>
      <c r="G623" s="2">
        <v>0.33333333333333331</v>
      </c>
      <c r="H623" s="13">
        <v>6</v>
      </c>
      <c r="I623" s="13">
        <v>3660</v>
      </c>
      <c r="J623" s="1" t="s">
        <v>1035</v>
      </c>
      <c r="K623" s="9" t="s">
        <v>1094</v>
      </c>
      <c r="L623" s="123">
        <v>239</v>
      </c>
      <c r="M623" s="123"/>
      <c r="N623" s="123"/>
      <c r="O623" s="123"/>
      <c r="P623" s="28" t="s">
        <v>1069</v>
      </c>
      <c r="Q623" s="41"/>
      <c r="R623" s="123">
        <v>22</v>
      </c>
      <c r="S623" s="123" t="s">
        <v>462</v>
      </c>
      <c r="T623" s="123">
        <v>2019</v>
      </c>
      <c r="U623" s="47" t="s">
        <v>475</v>
      </c>
      <c r="V623" s="5">
        <v>2</v>
      </c>
    </row>
    <row r="624" spans="1:24" x14ac:dyDescent="0.3">
      <c r="A624" s="13">
        <v>623</v>
      </c>
      <c r="B624" s="9" t="s">
        <v>1135</v>
      </c>
      <c r="C624" s="28" t="s">
        <v>1033</v>
      </c>
      <c r="D624" s="9" t="s">
        <v>1136</v>
      </c>
      <c r="E624" s="273">
        <v>43736</v>
      </c>
      <c r="F624" s="65">
        <v>0.1627662037037037</v>
      </c>
      <c r="G624" s="2">
        <v>0.375</v>
      </c>
      <c r="H624" s="13">
        <v>6</v>
      </c>
      <c r="I624" s="13">
        <v>2750</v>
      </c>
      <c r="J624" s="1" t="s">
        <v>1033</v>
      </c>
      <c r="K624" s="9" t="s">
        <v>1137</v>
      </c>
      <c r="L624" s="123">
        <v>240</v>
      </c>
      <c r="M624" s="123"/>
      <c r="N624" s="123"/>
      <c r="O624" s="123"/>
      <c r="P624" s="28"/>
      <c r="Q624" s="41"/>
      <c r="R624" s="123">
        <v>28</v>
      </c>
      <c r="S624" s="123" t="s">
        <v>462</v>
      </c>
      <c r="T624" s="123">
        <v>2019</v>
      </c>
      <c r="U624" s="47" t="s">
        <v>474</v>
      </c>
      <c r="V624" s="5"/>
    </row>
    <row r="625" spans="1:24" x14ac:dyDescent="0.3">
      <c r="A625" s="13">
        <v>624</v>
      </c>
      <c r="B625" s="9" t="s">
        <v>1138</v>
      </c>
      <c r="C625" s="28" t="s">
        <v>10</v>
      </c>
      <c r="D625" s="9" t="s">
        <v>775</v>
      </c>
      <c r="E625" s="273">
        <v>43737</v>
      </c>
      <c r="F625" s="65">
        <v>0.1549537037037037</v>
      </c>
      <c r="G625" s="2">
        <v>0.41666666666666669</v>
      </c>
      <c r="H625" s="13">
        <v>2</v>
      </c>
      <c r="I625" s="13">
        <v>5200</v>
      </c>
      <c r="J625" s="1" t="s">
        <v>10</v>
      </c>
      <c r="K625" s="9"/>
      <c r="L625" s="123">
        <v>241</v>
      </c>
      <c r="M625" s="123"/>
      <c r="N625" s="123"/>
      <c r="O625" s="123"/>
      <c r="P625" s="28"/>
      <c r="Q625" s="41"/>
      <c r="R625" s="123">
        <v>29</v>
      </c>
      <c r="S625" s="123" t="s">
        <v>462</v>
      </c>
      <c r="T625" s="123">
        <v>2019</v>
      </c>
      <c r="U625" s="47" t="s">
        <v>475</v>
      </c>
      <c r="V625" s="5">
        <v>2</v>
      </c>
      <c r="W625" s="5">
        <v>12</v>
      </c>
      <c r="X625" s="5">
        <v>7</v>
      </c>
    </row>
    <row r="626" spans="1:24" x14ac:dyDescent="0.3">
      <c r="A626" s="13">
        <v>625</v>
      </c>
      <c r="B626" s="9" t="s">
        <v>1139</v>
      </c>
      <c r="C626" s="28" t="s">
        <v>857</v>
      </c>
      <c r="D626" s="9" t="s">
        <v>858</v>
      </c>
      <c r="E626" s="273">
        <v>43750</v>
      </c>
      <c r="F626" s="67">
        <v>0.17695601851851853</v>
      </c>
      <c r="G626" s="2">
        <v>0.375</v>
      </c>
      <c r="H626" s="13">
        <v>6</v>
      </c>
      <c r="I626" s="13">
        <v>2730</v>
      </c>
      <c r="J626" s="1" t="s">
        <v>857</v>
      </c>
      <c r="K626" s="9"/>
      <c r="L626" s="123"/>
      <c r="M626" s="123"/>
      <c r="N626" s="123"/>
      <c r="O626" s="123"/>
      <c r="P626" s="28"/>
      <c r="Q626" s="41"/>
      <c r="R626" s="123">
        <v>12</v>
      </c>
      <c r="S626" s="123" t="s">
        <v>463</v>
      </c>
      <c r="T626" s="123">
        <v>2019</v>
      </c>
      <c r="U626" s="47" t="s">
        <v>474</v>
      </c>
      <c r="V626" s="5"/>
    </row>
    <row r="627" spans="1:24" x14ac:dyDescent="0.3">
      <c r="A627" s="13">
        <v>626</v>
      </c>
      <c r="B627" s="9" t="s">
        <v>1141</v>
      </c>
      <c r="C627" s="28" t="s">
        <v>1039</v>
      </c>
      <c r="D627" s="9" t="s">
        <v>1143</v>
      </c>
      <c r="E627" s="273">
        <v>43751</v>
      </c>
      <c r="F627" s="67">
        <v>0.17965277777777777</v>
      </c>
      <c r="G627" s="2">
        <v>0.375</v>
      </c>
      <c r="H627" s="13">
        <v>6</v>
      </c>
      <c r="I627" s="13">
        <v>2970</v>
      </c>
      <c r="J627" s="1" t="s">
        <v>1039</v>
      </c>
      <c r="K627" s="9" t="s">
        <v>1142</v>
      </c>
      <c r="L627" s="123"/>
      <c r="M627" s="123"/>
      <c r="N627" s="123"/>
      <c r="O627" s="123"/>
      <c r="P627" s="28"/>
      <c r="Q627" s="41"/>
      <c r="R627" s="123">
        <v>13</v>
      </c>
      <c r="S627" s="123" t="s">
        <v>463</v>
      </c>
      <c r="T627" s="123">
        <v>2019</v>
      </c>
      <c r="U627" s="47" t="s">
        <v>475</v>
      </c>
      <c r="V627" s="5">
        <v>2</v>
      </c>
    </row>
    <row r="628" spans="1:24" x14ac:dyDescent="0.3">
      <c r="A628" s="13">
        <v>627</v>
      </c>
      <c r="B628" s="9" t="s">
        <v>1145</v>
      </c>
      <c r="C628" s="28" t="s">
        <v>1146</v>
      </c>
      <c r="D628" s="9" t="s">
        <v>1147</v>
      </c>
      <c r="E628" s="273">
        <v>43757</v>
      </c>
      <c r="F628" s="67">
        <v>0.17364583333333336</v>
      </c>
      <c r="G628" s="2">
        <v>0.41666666666666669</v>
      </c>
      <c r="H628" s="13">
        <v>6</v>
      </c>
      <c r="I628" s="13">
        <v>3630</v>
      </c>
      <c r="J628" s="1" t="s">
        <v>303</v>
      </c>
      <c r="K628" s="9"/>
      <c r="L628" s="123"/>
      <c r="M628" s="123"/>
      <c r="N628" s="123"/>
      <c r="O628" s="123"/>
      <c r="P628" s="28"/>
      <c r="Q628" s="41"/>
      <c r="R628" s="123">
        <v>19</v>
      </c>
      <c r="S628" s="123" t="s">
        <v>463</v>
      </c>
      <c r="T628" s="123">
        <v>2019</v>
      </c>
      <c r="U628" s="47" t="s">
        <v>474</v>
      </c>
      <c r="V628" s="5"/>
    </row>
    <row r="629" spans="1:24" x14ac:dyDescent="0.3">
      <c r="A629" s="13">
        <v>628</v>
      </c>
      <c r="B629" s="9" t="s">
        <v>1150</v>
      </c>
      <c r="C629" s="28" t="s">
        <v>1151</v>
      </c>
      <c r="D629" s="9" t="s">
        <v>1149</v>
      </c>
      <c r="E629" s="273">
        <v>43758</v>
      </c>
      <c r="F629" s="65">
        <v>0.1625810185185185</v>
      </c>
      <c r="G629" s="2">
        <v>0.33333333333333331</v>
      </c>
      <c r="H629" s="13">
        <v>10</v>
      </c>
      <c r="I629" s="13">
        <v>6100</v>
      </c>
      <c r="J629" s="1" t="s">
        <v>1046</v>
      </c>
      <c r="K629" s="9" t="s">
        <v>1148</v>
      </c>
      <c r="L629" s="123">
        <v>242</v>
      </c>
      <c r="M629" s="123"/>
      <c r="N629" s="123"/>
      <c r="O629" s="123"/>
      <c r="P629" s="28"/>
      <c r="Q629" s="41"/>
      <c r="R629" s="123">
        <v>20</v>
      </c>
      <c r="S629" s="123" t="s">
        <v>463</v>
      </c>
      <c r="T629" s="123">
        <v>2019</v>
      </c>
      <c r="U629" s="47" t="s">
        <v>475</v>
      </c>
      <c r="V629" s="5">
        <v>2</v>
      </c>
    </row>
    <row r="630" spans="1:24" x14ac:dyDescent="0.3">
      <c r="A630" s="13">
        <v>629</v>
      </c>
      <c r="B630" s="9" t="s">
        <v>1152</v>
      </c>
      <c r="C630" s="28" t="s">
        <v>254</v>
      </c>
      <c r="D630" s="9" t="s">
        <v>585</v>
      </c>
      <c r="E630" s="258">
        <v>43764</v>
      </c>
      <c r="F630" s="66">
        <v>0.14190972222222223</v>
      </c>
      <c r="G630" s="2">
        <v>0.4375</v>
      </c>
      <c r="H630" s="13">
        <v>6</v>
      </c>
      <c r="I630" s="13">
        <v>4581</v>
      </c>
      <c r="J630" s="1" t="s">
        <v>758</v>
      </c>
      <c r="K630" s="9"/>
      <c r="L630" s="123"/>
      <c r="M630" s="123">
        <v>63</v>
      </c>
      <c r="N630" s="123"/>
      <c r="O630" s="123"/>
      <c r="P630" s="28"/>
      <c r="Q630" s="41"/>
      <c r="R630" s="123">
        <v>26</v>
      </c>
      <c r="S630" s="123" t="s">
        <v>463</v>
      </c>
      <c r="T630" s="123">
        <v>2019</v>
      </c>
      <c r="U630" s="47" t="s">
        <v>474</v>
      </c>
      <c r="V630" s="5">
        <v>1</v>
      </c>
      <c r="X630" s="5">
        <v>5</v>
      </c>
    </row>
    <row r="631" spans="1:24" x14ac:dyDescent="0.3">
      <c r="A631" s="13">
        <v>630</v>
      </c>
      <c r="B631" s="9" t="s">
        <v>1153</v>
      </c>
      <c r="C631" s="28" t="s">
        <v>11</v>
      </c>
      <c r="D631" s="9" t="s">
        <v>611</v>
      </c>
      <c r="E631" s="273">
        <v>43771</v>
      </c>
      <c r="F631" s="66">
        <v>0.14172453703703705</v>
      </c>
      <c r="G631" s="2">
        <v>0.375</v>
      </c>
      <c r="H631" s="13">
        <v>6</v>
      </c>
      <c r="I631" s="13">
        <v>4180</v>
      </c>
      <c r="J631" s="1" t="s">
        <v>11</v>
      </c>
      <c r="K631" s="9"/>
      <c r="L631" s="123"/>
      <c r="M631" s="123">
        <v>64</v>
      </c>
      <c r="N631" s="123"/>
      <c r="O631" s="123"/>
      <c r="P631" s="15" t="s">
        <v>12</v>
      </c>
      <c r="Q631" s="41"/>
      <c r="R631" s="123">
        <v>2</v>
      </c>
      <c r="S631" s="123" t="s">
        <v>464</v>
      </c>
      <c r="T631" s="123">
        <v>2019</v>
      </c>
      <c r="U631" s="47" t="s">
        <v>474</v>
      </c>
      <c r="V631" s="5"/>
    </row>
    <row r="632" spans="1:24" x14ac:dyDescent="0.3">
      <c r="A632" s="13">
        <v>631</v>
      </c>
      <c r="B632" s="9" t="s">
        <v>1154</v>
      </c>
      <c r="C632" s="28" t="s">
        <v>1249</v>
      </c>
      <c r="D632" s="9" t="s">
        <v>1155</v>
      </c>
      <c r="E632" s="273">
        <v>43772</v>
      </c>
      <c r="F632" s="65">
        <v>0.16127314814814817</v>
      </c>
      <c r="G632" s="2">
        <v>0.41666666666666669</v>
      </c>
      <c r="H632" s="13">
        <v>2</v>
      </c>
      <c r="I632" s="13">
        <v>3400</v>
      </c>
      <c r="J632" s="1" t="s">
        <v>1038</v>
      </c>
      <c r="K632" s="9" t="s">
        <v>1156</v>
      </c>
      <c r="L632" s="123">
        <v>243</v>
      </c>
      <c r="M632" s="123"/>
      <c r="N632" s="123"/>
      <c r="O632" s="123"/>
      <c r="P632" s="15"/>
      <c r="Q632" s="41"/>
      <c r="R632" s="123">
        <v>3</v>
      </c>
      <c r="S632" s="123" t="s">
        <v>464</v>
      </c>
      <c r="T632" s="123">
        <v>2019</v>
      </c>
      <c r="U632" s="47" t="s">
        <v>475</v>
      </c>
      <c r="V632" s="5">
        <v>2</v>
      </c>
    </row>
    <row r="633" spans="1:24" x14ac:dyDescent="0.3">
      <c r="A633" s="13">
        <v>632</v>
      </c>
      <c r="B633" s="9" t="s">
        <v>1158</v>
      </c>
      <c r="C633" s="28" t="s">
        <v>677</v>
      </c>
      <c r="D633" s="9" t="s">
        <v>1159</v>
      </c>
      <c r="E633" s="258">
        <v>43779</v>
      </c>
      <c r="F633" s="65">
        <v>0.15717592592592591</v>
      </c>
      <c r="G633" s="2">
        <v>0.33333333333333331</v>
      </c>
      <c r="H633" s="13">
        <v>6</v>
      </c>
      <c r="I633" s="13">
        <v>2620</v>
      </c>
      <c r="J633" s="1" t="s">
        <v>766</v>
      </c>
      <c r="K633" s="9"/>
      <c r="L633" s="123">
        <v>244</v>
      </c>
      <c r="M633" s="123"/>
      <c r="N633" s="123"/>
      <c r="O633" s="123"/>
      <c r="P633" s="15"/>
      <c r="Q633" s="41"/>
      <c r="R633" s="123">
        <v>10</v>
      </c>
      <c r="S633" s="123" t="s">
        <v>464</v>
      </c>
      <c r="T633" s="123">
        <v>2019</v>
      </c>
      <c r="U633" s="47" t="s">
        <v>475</v>
      </c>
      <c r="V633" s="5">
        <v>1</v>
      </c>
    </row>
    <row r="634" spans="1:24" x14ac:dyDescent="0.3">
      <c r="A634" s="13">
        <v>633</v>
      </c>
      <c r="B634" s="9" t="s">
        <v>1162</v>
      </c>
      <c r="C634" s="28" t="s">
        <v>13</v>
      </c>
      <c r="D634" s="9" t="s">
        <v>558</v>
      </c>
      <c r="E634" s="258">
        <v>43755</v>
      </c>
      <c r="F634" s="65">
        <v>0.15936342592592592</v>
      </c>
      <c r="G634" s="2">
        <v>0.375</v>
      </c>
      <c r="H634" s="13">
        <v>6</v>
      </c>
      <c r="I634" s="13">
        <v>4760</v>
      </c>
      <c r="J634" s="1" t="s">
        <v>13</v>
      </c>
      <c r="K634" s="9"/>
      <c r="L634" s="123">
        <v>245</v>
      </c>
      <c r="M634" s="123"/>
      <c r="N634" s="123"/>
      <c r="O634" s="123"/>
      <c r="P634" s="15"/>
      <c r="Q634" s="41"/>
      <c r="R634" s="123">
        <v>17</v>
      </c>
      <c r="S634" s="123" t="s">
        <v>464</v>
      </c>
      <c r="T634" s="123">
        <v>2019</v>
      </c>
      <c r="U634" s="47" t="s">
        <v>475</v>
      </c>
      <c r="V634" s="5">
        <v>1</v>
      </c>
    </row>
    <row r="635" spans="1:24" x14ac:dyDescent="0.3">
      <c r="A635" s="13">
        <v>634</v>
      </c>
      <c r="B635" s="9" t="s">
        <v>1163</v>
      </c>
      <c r="C635" s="28" t="s">
        <v>39</v>
      </c>
      <c r="D635" s="9" t="s">
        <v>814</v>
      </c>
      <c r="E635" s="273">
        <v>43792</v>
      </c>
      <c r="F635" s="65">
        <v>0.16320601851851851</v>
      </c>
      <c r="G635" s="2">
        <v>0.375</v>
      </c>
      <c r="H635" s="13">
        <v>6</v>
      </c>
      <c r="I635" s="13">
        <v>4100</v>
      </c>
      <c r="J635" s="1" t="s">
        <v>39</v>
      </c>
      <c r="K635" s="9"/>
      <c r="L635" s="123">
        <v>246</v>
      </c>
      <c r="M635" s="123"/>
      <c r="N635" s="123"/>
      <c r="O635" s="123"/>
      <c r="P635" s="15"/>
      <c r="Q635" s="41"/>
      <c r="R635" s="123">
        <v>23</v>
      </c>
      <c r="S635" s="123" t="s">
        <v>464</v>
      </c>
      <c r="T635" s="123">
        <v>2019</v>
      </c>
      <c r="U635" s="47" t="s">
        <v>474</v>
      </c>
      <c r="V635" s="5"/>
    </row>
    <row r="636" spans="1:24" x14ac:dyDescent="0.3">
      <c r="A636" s="13">
        <v>635</v>
      </c>
      <c r="B636" s="9" t="s">
        <v>1167</v>
      </c>
      <c r="C636" s="28" t="s">
        <v>1168</v>
      </c>
      <c r="D636" s="9" t="s">
        <v>1169</v>
      </c>
      <c r="E636" s="273">
        <v>43793</v>
      </c>
      <c r="F636" s="67">
        <v>0.17635416666666667</v>
      </c>
      <c r="G636" s="2">
        <v>0.41666666666666669</v>
      </c>
      <c r="H636" s="13">
        <v>1</v>
      </c>
      <c r="I636" s="13">
        <v>5953</v>
      </c>
      <c r="J636" s="1" t="s">
        <v>837</v>
      </c>
      <c r="K636" s="9" t="s">
        <v>1164</v>
      </c>
      <c r="L636" s="123"/>
      <c r="M636" s="123"/>
      <c r="N636" s="123"/>
      <c r="O636" s="123"/>
      <c r="P636" s="28" t="s">
        <v>1165</v>
      </c>
      <c r="Q636" s="41"/>
      <c r="R636" s="123">
        <v>24</v>
      </c>
      <c r="S636" s="123" t="s">
        <v>464</v>
      </c>
      <c r="T636" s="123">
        <v>2019</v>
      </c>
      <c r="U636" s="47" t="s">
        <v>475</v>
      </c>
      <c r="V636" s="5">
        <v>2</v>
      </c>
    </row>
    <row r="637" spans="1:24" x14ac:dyDescent="0.3">
      <c r="A637" s="13">
        <v>636</v>
      </c>
      <c r="B637" s="9" t="s">
        <v>1170</v>
      </c>
      <c r="C637" s="28" t="s">
        <v>146</v>
      </c>
      <c r="D637" s="9" t="s">
        <v>1171</v>
      </c>
      <c r="E637" s="258">
        <v>43799</v>
      </c>
      <c r="F637" s="66">
        <v>0.13931712962962964</v>
      </c>
      <c r="G637" s="2">
        <v>0.375</v>
      </c>
      <c r="H637" s="13">
        <v>6</v>
      </c>
      <c r="I637" s="13">
        <v>4200</v>
      </c>
      <c r="J637" s="1" t="s">
        <v>146</v>
      </c>
      <c r="K637" s="9"/>
      <c r="L637" s="123"/>
      <c r="M637" s="123">
        <v>65</v>
      </c>
      <c r="N637" s="123"/>
      <c r="O637" s="123"/>
      <c r="P637" s="28"/>
      <c r="Q637" s="41"/>
      <c r="R637" s="123">
        <v>30</v>
      </c>
      <c r="S637" s="123" t="s">
        <v>464</v>
      </c>
      <c r="T637" s="123">
        <v>2019</v>
      </c>
      <c r="U637" s="47" t="s">
        <v>474</v>
      </c>
      <c r="V637" s="5">
        <v>1</v>
      </c>
      <c r="X637" s="5">
        <v>7</v>
      </c>
    </row>
    <row r="638" spans="1:24" x14ac:dyDescent="0.3">
      <c r="A638" s="13">
        <v>637</v>
      </c>
      <c r="B638" s="9" t="s">
        <v>1173</v>
      </c>
      <c r="C638" s="28" t="s">
        <v>431</v>
      </c>
      <c r="D638" s="9" t="s">
        <v>2015</v>
      </c>
      <c r="E638" s="258">
        <v>43806</v>
      </c>
      <c r="F638" s="65">
        <v>0.16400462962962961</v>
      </c>
      <c r="G638" s="2">
        <v>0.375</v>
      </c>
      <c r="H638" s="13">
        <v>6</v>
      </c>
      <c r="I638" s="13">
        <v>4330</v>
      </c>
      <c r="J638" s="1" t="s">
        <v>755</v>
      </c>
      <c r="K638" s="9"/>
      <c r="L638" s="123">
        <v>247</v>
      </c>
      <c r="M638" s="123"/>
      <c r="N638" s="123"/>
      <c r="O638" s="123"/>
      <c r="P638" s="28"/>
      <c r="Q638" s="41"/>
      <c r="R638" s="123">
        <v>7</v>
      </c>
      <c r="S638" s="123" t="s">
        <v>465</v>
      </c>
      <c r="T638" s="123">
        <v>2019</v>
      </c>
      <c r="U638" s="47" t="s">
        <v>474</v>
      </c>
      <c r="V638" s="5">
        <v>1</v>
      </c>
    </row>
    <row r="639" spans="1:24" x14ac:dyDescent="0.3">
      <c r="A639" s="13">
        <v>638</v>
      </c>
      <c r="B639" s="9" t="s">
        <v>546</v>
      </c>
      <c r="C639" s="28" t="s">
        <v>548</v>
      </c>
      <c r="D639" s="9" t="s">
        <v>614</v>
      </c>
      <c r="E639" s="273">
        <v>43813</v>
      </c>
      <c r="F639" s="67">
        <v>0.17916666666666667</v>
      </c>
      <c r="G639" s="2">
        <v>0.375</v>
      </c>
      <c r="H639" s="13">
        <v>6</v>
      </c>
      <c r="I639" s="13">
        <v>3730</v>
      </c>
      <c r="J639" s="1" t="s">
        <v>1844</v>
      </c>
      <c r="K639" s="9"/>
      <c r="L639" s="123"/>
      <c r="M639" s="123"/>
      <c r="N639" s="123"/>
      <c r="O639" s="123"/>
      <c r="P639" s="28"/>
      <c r="Q639" s="41"/>
      <c r="R639" s="123">
        <v>14</v>
      </c>
      <c r="S639" s="123" t="s">
        <v>465</v>
      </c>
      <c r="T639" s="123">
        <v>2019</v>
      </c>
      <c r="U639" s="47" t="s">
        <v>474</v>
      </c>
      <c r="V639" s="5"/>
    </row>
    <row r="640" spans="1:24" x14ac:dyDescent="0.3">
      <c r="A640" s="13">
        <v>639</v>
      </c>
      <c r="B640" s="9" t="s">
        <v>1175</v>
      </c>
      <c r="C640" s="28" t="s">
        <v>1177</v>
      </c>
      <c r="D640" s="9" t="s">
        <v>1176</v>
      </c>
      <c r="E640" s="273">
        <v>43814</v>
      </c>
      <c r="F640" s="65">
        <v>0.15811342592592592</v>
      </c>
      <c r="G640" s="2">
        <v>0.375</v>
      </c>
      <c r="H640" s="13">
        <v>6</v>
      </c>
      <c r="I640" s="13">
        <v>7430</v>
      </c>
      <c r="J640" s="1" t="s">
        <v>1054</v>
      </c>
      <c r="K640" s="9" t="s">
        <v>1188</v>
      </c>
      <c r="L640" s="123">
        <v>248</v>
      </c>
      <c r="M640" s="123"/>
      <c r="N640" s="123"/>
      <c r="O640" s="123"/>
      <c r="P640" s="28"/>
      <c r="Q640" s="41"/>
      <c r="R640" s="123">
        <v>15</v>
      </c>
      <c r="S640" s="123" t="s">
        <v>465</v>
      </c>
      <c r="T640" s="123">
        <v>2019</v>
      </c>
      <c r="U640" s="47" t="s">
        <v>475</v>
      </c>
      <c r="V640" s="5">
        <v>2</v>
      </c>
    </row>
    <row r="641" spans="1:24" x14ac:dyDescent="0.3">
      <c r="A641" s="13">
        <v>640</v>
      </c>
      <c r="B641" s="9" t="s">
        <v>1178</v>
      </c>
      <c r="C641" s="28" t="s">
        <v>1179</v>
      </c>
      <c r="D641" s="9" t="s">
        <v>1180</v>
      </c>
      <c r="E641" s="273">
        <v>43820</v>
      </c>
      <c r="F641" s="66">
        <v>0.14451388888888889</v>
      </c>
      <c r="G641" s="2">
        <v>0.375</v>
      </c>
      <c r="H641" s="13">
        <v>7</v>
      </c>
      <c r="I641" s="13">
        <v>2400</v>
      </c>
      <c r="J641" s="1" t="s">
        <v>1843</v>
      </c>
      <c r="K641" s="9"/>
      <c r="L641" s="123"/>
      <c r="M641" s="123">
        <v>66</v>
      </c>
      <c r="N641" s="123"/>
      <c r="O641" s="123"/>
      <c r="P641" s="28"/>
      <c r="Q641" s="41"/>
      <c r="R641" s="123">
        <v>21</v>
      </c>
      <c r="S641" s="123" t="s">
        <v>465</v>
      </c>
      <c r="T641" s="123">
        <v>2019</v>
      </c>
      <c r="U641" s="47" t="s">
        <v>474</v>
      </c>
      <c r="V641" s="5"/>
    </row>
    <row r="642" spans="1:24" x14ac:dyDescent="0.3">
      <c r="A642" s="13">
        <v>641</v>
      </c>
      <c r="B642" s="9" t="s">
        <v>1183</v>
      </c>
      <c r="C642" s="28" t="s">
        <v>1048</v>
      </c>
      <c r="D642" s="9" t="s">
        <v>1182</v>
      </c>
      <c r="E642" s="273">
        <v>43821</v>
      </c>
      <c r="F642" s="67">
        <v>0.16678240740740743</v>
      </c>
      <c r="G642" s="2">
        <v>0.41666666666666669</v>
      </c>
      <c r="H642" s="13">
        <v>4</v>
      </c>
      <c r="I642" s="13">
        <v>6000</v>
      </c>
      <c r="J642" s="1" t="s">
        <v>1048</v>
      </c>
      <c r="K642" s="9" t="s">
        <v>1181</v>
      </c>
      <c r="L642" s="123"/>
      <c r="M642" s="123"/>
      <c r="N642" s="123"/>
      <c r="O642" s="123"/>
      <c r="P642" s="28"/>
      <c r="Q642" s="41"/>
      <c r="R642" s="123">
        <v>22</v>
      </c>
      <c r="S642" s="123" t="s">
        <v>465</v>
      </c>
      <c r="T642" s="123">
        <v>2019</v>
      </c>
      <c r="U642" s="47" t="s">
        <v>475</v>
      </c>
      <c r="V642" s="5">
        <v>2</v>
      </c>
    </row>
    <row r="643" spans="1:24" x14ac:dyDescent="0.3">
      <c r="A643" s="13">
        <v>642</v>
      </c>
      <c r="B643" s="9" t="s">
        <v>1187</v>
      </c>
      <c r="C643" s="28" t="s">
        <v>538</v>
      </c>
      <c r="D643" s="9" t="s">
        <v>605</v>
      </c>
      <c r="E643" s="273">
        <v>43827</v>
      </c>
      <c r="F643" s="67">
        <v>0.1696064814814815</v>
      </c>
      <c r="G643" s="2">
        <v>0.41666666666666669</v>
      </c>
      <c r="H643" s="13">
        <v>8</v>
      </c>
      <c r="I643" s="13">
        <v>6700</v>
      </c>
      <c r="J643" s="1" t="s">
        <v>538</v>
      </c>
      <c r="K643" s="9"/>
      <c r="L643" s="123"/>
      <c r="M643" s="123"/>
      <c r="N643" s="123"/>
      <c r="O643" s="123"/>
      <c r="P643" s="28"/>
      <c r="Q643" s="41"/>
      <c r="R643" s="123">
        <v>28</v>
      </c>
      <c r="S643" s="123" t="s">
        <v>465</v>
      </c>
      <c r="T643" s="123">
        <v>2019</v>
      </c>
      <c r="U643" s="47" t="s">
        <v>474</v>
      </c>
      <c r="V643" s="5"/>
    </row>
    <row r="644" spans="1:24" x14ac:dyDescent="0.3">
      <c r="A644" s="13">
        <v>643</v>
      </c>
      <c r="B644" s="9" t="s">
        <v>1184</v>
      </c>
      <c r="C644" s="28" t="s">
        <v>1044</v>
      </c>
      <c r="D644" s="9" t="s">
        <v>1185</v>
      </c>
      <c r="E644" s="273">
        <v>43828</v>
      </c>
      <c r="F644" s="65">
        <v>0.16141203703703702</v>
      </c>
      <c r="G644" s="2">
        <v>0.41666666666666669</v>
      </c>
      <c r="H644" s="13">
        <v>8</v>
      </c>
      <c r="I644" s="13">
        <v>7000</v>
      </c>
      <c r="J644" s="1" t="s">
        <v>1044</v>
      </c>
      <c r="K644" s="9" t="s">
        <v>1186</v>
      </c>
      <c r="L644" s="123">
        <v>249</v>
      </c>
      <c r="M644" s="123"/>
      <c r="N644" s="123"/>
      <c r="O644" s="123"/>
      <c r="P644" s="28"/>
      <c r="Q644" s="41"/>
      <c r="R644" s="123">
        <v>29</v>
      </c>
      <c r="S644" s="123" t="s">
        <v>465</v>
      </c>
      <c r="T644" s="123">
        <v>2019</v>
      </c>
      <c r="U644" s="47" t="s">
        <v>475</v>
      </c>
      <c r="V644" s="5">
        <v>2</v>
      </c>
      <c r="X644" s="5">
        <v>7</v>
      </c>
    </row>
    <row r="645" spans="1:24" x14ac:dyDescent="0.3">
      <c r="A645" s="99">
        <v>644</v>
      </c>
      <c r="B645" s="9" t="s">
        <v>1190</v>
      </c>
      <c r="C645" s="28" t="s">
        <v>736</v>
      </c>
      <c r="D645" s="9" t="s">
        <v>1189</v>
      </c>
      <c r="E645" s="258">
        <v>43835</v>
      </c>
      <c r="F645" s="65">
        <v>0.15539351851851851</v>
      </c>
      <c r="G645" s="2">
        <v>0.375</v>
      </c>
      <c r="H645" s="13">
        <v>6</v>
      </c>
      <c r="I645" s="13">
        <v>2625</v>
      </c>
      <c r="J645" s="1" t="s">
        <v>736</v>
      </c>
      <c r="K645" s="9"/>
      <c r="L645" s="123">
        <v>250</v>
      </c>
      <c r="M645" s="123"/>
      <c r="N645" s="123"/>
      <c r="O645" s="123"/>
      <c r="P645" s="28"/>
      <c r="Q645" s="41"/>
      <c r="R645" s="123">
        <v>5</v>
      </c>
      <c r="S645" s="123" t="s">
        <v>466</v>
      </c>
      <c r="T645" s="123">
        <v>2020</v>
      </c>
      <c r="U645" s="47" t="s">
        <v>475</v>
      </c>
      <c r="V645" s="5">
        <v>1</v>
      </c>
    </row>
    <row r="646" spans="1:24" x14ac:dyDescent="0.3">
      <c r="A646" s="99">
        <v>645</v>
      </c>
      <c r="B646" s="9" t="s">
        <v>1196</v>
      </c>
      <c r="C646" s="28" t="s">
        <v>1194</v>
      </c>
      <c r="D646" s="9" t="s">
        <v>1195</v>
      </c>
      <c r="E646" s="273">
        <v>43841</v>
      </c>
      <c r="F646" s="65">
        <v>0.15149305555555556</v>
      </c>
      <c r="G646" s="2">
        <v>0.375</v>
      </c>
      <c r="H646" s="13">
        <v>8</v>
      </c>
      <c r="I646" s="13">
        <v>9610</v>
      </c>
      <c r="J646" s="1" t="s">
        <v>1062</v>
      </c>
      <c r="K646" s="9" t="s">
        <v>1191</v>
      </c>
      <c r="L646" s="123">
        <v>251</v>
      </c>
      <c r="M646" s="123"/>
      <c r="N646" s="123"/>
      <c r="O646" s="123"/>
      <c r="P646" s="28"/>
      <c r="Q646" s="41"/>
      <c r="R646" s="123">
        <v>11</v>
      </c>
      <c r="S646" s="123" t="s">
        <v>466</v>
      </c>
      <c r="T646" s="123">
        <v>2020</v>
      </c>
      <c r="U646" s="47" t="s">
        <v>474</v>
      </c>
      <c r="V646" s="5"/>
    </row>
    <row r="647" spans="1:24" x14ac:dyDescent="0.3">
      <c r="A647" s="99">
        <v>646</v>
      </c>
      <c r="B647" s="9" t="s">
        <v>1193</v>
      </c>
      <c r="C647" s="28" t="s">
        <v>538</v>
      </c>
      <c r="D647" s="9" t="s">
        <v>605</v>
      </c>
      <c r="E647" s="273">
        <v>43842</v>
      </c>
      <c r="F647" s="67">
        <v>0.16716435185185186</v>
      </c>
      <c r="G647" s="2">
        <v>0.41666666666666669</v>
      </c>
      <c r="H647" s="13">
        <v>8</v>
      </c>
      <c r="I647" s="13">
        <v>6700</v>
      </c>
      <c r="J647" s="1" t="s">
        <v>538</v>
      </c>
      <c r="K647" s="9"/>
      <c r="L647" s="123"/>
      <c r="M647" s="123"/>
      <c r="N647" s="123"/>
      <c r="O647" s="123"/>
      <c r="P647" s="28"/>
      <c r="Q647" s="41"/>
      <c r="R647" s="123">
        <v>12</v>
      </c>
      <c r="S647" s="123" t="s">
        <v>466</v>
      </c>
      <c r="T647" s="123">
        <v>2020</v>
      </c>
      <c r="U647" s="47" t="s">
        <v>475</v>
      </c>
      <c r="V647" s="5">
        <v>2</v>
      </c>
    </row>
    <row r="648" spans="1:24" x14ac:dyDescent="0.3">
      <c r="A648" s="99">
        <v>647</v>
      </c>
      <c r="B648" s="9" t="s">
        <v>649</v>
      </c>
      <c r="C648" s="28" t="s">
        <v>647</v>
      </c>
      <c r="D648" s="9" t="s">
        <v>648</v>
      </c>
      <c r="E648" s="258">
        <v>43848</v>
      </c>
      <c r="F648" s="65">
        <v>0.16256944444444446</v>
      </c>
      <c r="G648" s="2">
        <v>0.375</v>
      </c>
      <c r="H648" s="13">
        <v>6</v>
      </c>
      <c r="I648" s="13">
        <v>4241</v>
      </c>
      <c r="J648" s="1" t="s">
        <v>146</v>
      </c>
      <c r="K648" s="9"/>
      <c r="L648" s="123">
        <v>252</v>
      </c>
      <c r="M648" s="123"/>
      <c r="N648" s="123"/>
      <c r="O648" s="123"/>
      <c r="P648" s="28"/>
      <c r="Q648" s="41"/>
      <c r="R648" s="123">
        <v>18</v>
      </c>
      <c r="S648" s="123" t="s">
        <v>466</v>
      </c>
      <c r="T648" s="123">
        <v>2020</v>
      </c>
      <c r="U648" s="47" t="s">
        <v>474</v>
      </c>
      <c r="V648" s="5">
        <v>1</v>
      </c>
    </row>
    <row r="649" spans="1:24" x14ac:dyDescent="0.3">
      <c r="A649" s="99">
        <v>648</v>
      </c>
      <c r="B649" s="9" t="s">
        <v>1197</v>
      </c>
      <c r="C649" s="28" t="s">
        <v>1198</v>
      </c>
      <c r="D649" s="9" t="s">
        <v>1199</v>
      </c>
      <c r="E649" s="273">
        <v>43855</v>
      </c>
      <c r="F649" s="65">
        <v>0.15989583333333332</v>
      </c>
      <c r="G649" s="2">
        <v>0.41666666666666669</v>
      </c>
      <c r="H649" s="13">
        <v>6</v>
      </c>
      <c r="I649" s="13">
        <v>5600</v>
      </c>
      <c r="J649" s="1" t="s">
        <v>1045</v>
      </c>
      <c r="K649" s="9" t="s">
        <v>1200</v>
      </c>
      <c r="L649" s="123">
        <v>253</v>
      </c>
      <c r="M649" s="123"/>
      <c r="N649" s="123"/>
      <c r="O649" s="123"/>
      <c r="P649" s="28"/>
      <c r="Q649" s="41"/>
      <c r="R649" s="123">
        <v>25</v>
      </c>
      <c r="S649" s="123" t="s">
        <v>466</v>
      </c>
      <c r="T649" s="123">
        <v>2020</v>
      </c>
      <c r="U649" s="47" t="s">
        <v>474</v>
      </c>
      <c r="V649" s="5"/>
    </row>
    <row r="650" spans="1:24" x14ac:dyDescent="0.3">
      <c r="A650" s="99">
        <v>649</v>
      </c>
      <c r="B650" s="9" t="s">
        <v>1202</v>
      </c>
      <c r="C650" s="28" t="s">
        <v>1205</v>
      </c>
      <c r="D650" s="9" t="s">
        <v>1204</v>
      </c>
      <c r="E650" s="273">
        <v>43856</v>
      </c>
      <c r="F650" s="65">
        <v>0.16413194444444446</v>
      </c>
      <c r="G650" s="2">
        <v>0.375</v>
      </c>
      <c r="H650" s="13">
        <v>6</v>
      </c>
      <c r="I650" s="13">
        <v>2880</v>
      </c>
      <c r="J650" s="1" t="s">
        <v>1037</v>
      </c>
      <c r="K650" s="9" t="s">
        <v>1203</v>
      </c>
      <c r="L650" s="123">
        <v>254</v>
      </c>
      <c r="M650" s="123"/>
      <c r="N650" s="123"/>
      <c r="O650" s="123"/>
      <c r="P650" s="28"/>
      <c r="Q650" s="41"/>
      <c r="R650" s="123">
        <v>26</v>
      </c>
      <c r="S650" s="123" t="s">
        <v>466</v>
      </c>
      <c r="T650" s="123">
        <v>2020</v>
      </c>
      <c r="U650" s="47" t="s">
        <v>475</v>
      </c>
      <c r="V650" s="5">
        <v>2</v>
      </c>
      <c r="X650" s="5">
        <v>6</v>
      </c>
    </row>
    <row r="651" spans="1:24" x14ac:dyDescent="0.3">
      <c r="A651" s="99">
        <v>650</v>
      </c>
      <c r="B651" s="9" t="s">
        <v>1209</v>
      </c>
      <c r="C651" s="28" t="s">
        <v>146</v>
      </c>
      <c r="D651" s="9" t="s">
        <v>606</v>
      </c>
      <c r="E651" s="273">
        <v>43862</v>
      </c>
      <c r="F651" s="67">
        <v>0.17255787037037038</v>
      </c>
      <c r="G651" s="2">
        <v>0.375</v>
      </c>
      <c r="H651" s="13">
        <v>6</v>
      </c>
      <c r="I651" s="13">
        <v>4200</v>
      </c>
      <c r="J651" s="1" t="s">
        <v>146</v>
      </c>
      <c r="K651" s="9"/>
      <c r="L651" s="123"/>
      <c r="M651" s="123"/>
      <c r="N651" s="123"/>
      <c r="O651" s="123"/>
      <c r="P651" s="28"/>
      <c r="Q651" s="41"/>
      <c r="R651" s="123">
        <v>1</v>
      </c>
      <c r="S651" s="123" t="s">
        <v>467</v>
      </c>
      <c r="T651" s="123">
        <v>2020</v>
      </c>
      <c r="U651" s="47" t="s">
        <v>474</v>
      </c>
      <c r="V651" s="5"/>
    </row>
    <row r="652" spans="1:24" x14ac:dyDescent="0.3">
      <c r="A652" s="99">
        <v>651</v>
      </c>
      <c r="B652" s="9" t="s">
        <v>1210</v>
      </c>
      <c r="C652" s="28" t="s">
        <v>1211</v>
      </c>
      <c r="D652" s="9" t="s">
        <v>1212</v>
      </c>
      <c r="E652" s="273">
        <v>43863</v>
      </c>
      <c r="F652" s="65">
        <v>0.15467592592592591</v>
      </c>
      <c r="G652" s="2">
        <v>0.375</v>
      </c>
      <c r="H652" s="13">
        <v>6</v>
      </c>
      <c r="I652" s="13">
        <v>6230</v>
      </c>
      <c r="J652" s="1" t="s">
        <v>979</v>
      </c>
      <c r="K652" s="9"/>
      <c r="L652" s="123">
        <v>255</v>
      </c>
      <c r="M652" s="123"/>
      <c r="N652" s="123"/>
      <c r="O652" s="123"/>
      <c r="P652" s="28"/>
      <c r="Q652" s="41"/>
      <c r="R652" s="123">
        <v>2</v>
      </c>
      <c r="S652" s="123" t="s">
        <v>467</v>
      </c>
      <c r="T652" s="123">
        <v>2020</v>
      </c>
      <c r="U652" s="47" t="s">
        <v>475</v>
      </c>
      <c r="V652" s="5">
        <v>2</v>
      </c>
      <c r="W652" s="5">
        <v>17</v>
      </c>
    </row>
    <row r="653" spans="1:24" x14ac:dyDescent="0.3">
      <c r="A653" s="99">
        <v>652</v>
      </c>
      <c r="B653" s="9" t="s">
        <v>1236</v>
      </c>
      <c r="C653" s="28" t="s">
        <v>1237</v>
      </c>
      <c r="D653" s="9" t="s">
        <v>1238</v>
      </c>
      <c r="E653" s="258">
        <v>43877</v>
      </c>
      <c r="F653" s="65">
        <v>0.15170138888888887</v>
      </c>
      <c r="G653" s="2">
        <v>0.375</v>
      </c>
      <c r="H653" s="13">
        <v>8</v>
      </c>
      <c r="I653" s="13">
        <v>4800</v>
      </c>
      <c r="J653" s="1" t="s">
        <v>757</v>
      </c>
      <c r="K653" s="9"/>
      <c r="L653" s="123">
        <v>256</v>
      </c>
      <c r="M653" s="123"/>
      <c r="N653" s="123"/>
      <c r="O653" s="123"/>
      <c r="P653" s="15" t="s">
        <v>12</v>
      </c>
      <c r="Q653" s="41"/>
      <c r="R653" s="123">
        <v>16</v>
      </c>
      <c r="S653" s="123" t="s">
        <v>467</v>
      </c>
      <c r="T653" s="123">
        <v>2020</v>
      </c>
      <c r="U653" s="47" t="s">
        <v>475</v>
      </c>
      <c r="V653" s="5">
        <v>1</v>
      </c>
    </row>
    <row r="654" spans="1:24" x14ac:dyDescent="0.3">
      <c r="A654" s="99">
        <v>653</v>
      </c>
      <c r="B654" s="9" t="s">
        <v>1241</v>
      </c>
      <c r="C654" s="28" t="s">
        <v>17</v>
      </c>
      <c r="D654" s="9" t="s">
        <v>1240</v>
      </c>
      <c r="E654" s="273">
        <v>43883</v>
      </c>
      <c r="F654" s="67">
        <v>0.17244212962962965</v>
      </c>
      <c r="G654" s="2">
        <v>0.375</v>
      </c>
      <c r="H654" s="13">
        <v>6</v>
      </c>
      <c r="I654" s="13">
        <v>4700</v>
      </c>
      <c r="J654" s="1" t="s">
        <v>17</v>
      </c>
      <c r="K654" s="9"/>
      <c r="L654" s="123"/>
      <c r="M654" s="123"/>
      <c r="N654" s="123"/>
      <c r="O654" s="123"/>
      <c r="P654" s="15"/>
      <c r="Q654" s="41"/>
      <c r="R654" s="123">
        <v>22</v>
      </c>
      <c r="S654" s="123" t="s">
        <v>467</v>
      </c>
      <c r="T654" s="123">
        <v>2020</v>
      </c>
      <c r="U654" s="47" t="s">
        <v>474</v>
      </c>
      <c r="V654" s="5"/>
    </row>
    <row r="655" spans="1:24" x14ac:dyDescent="0.3">
      <c r="A655" s="99">
        <v>654</v>
      </c>
      <c r="B655" s="9" t="s">
        <v>1243</v>
      </c>
      <c r="C655" s="28" t="s">
        <v>40</v>
      </c>
      <c r="D655" s="9" t="s">
        <v>1242</v>
      </c>
      <c r="E655" s="273">
        <v>43884</v>
      </c>
      <c r="F655" s="65">
        <v>0.16207175925925926</v>
      </c>
      <c r="G655" s="2">
        <v>0.33333333333333331</v>
      </c>
      <c r="H655" s="13">
        <v>6</v>
      </c>
      <c r="I655" s="13">
        <v>2650</v>
      </c>
      <c r="J655" s="1" t="s">
        <v>40</v>
      </c>
      <c r="K655" s="9"/>
      <c r="L655" s="123">
        <v>257</v>
      </c>
      <c r="M655" s="123"/>
      <c r="N655" s="123"/>
      <c r="O655" s="123"/>
      <c r="P655" s="15"/>
      <c r="Q655" s="41"/>
      <c r="R655" s="123">
        <v>23</v>
      </c>
      <c r="S655" s="123" t="s">
        <v>467</v>
      </c>
      <c r="T655" s="123">
        <v>2020</v>
      </c>
      <c r="U655" s="47" t="s">
        <v>475</v>
      </c>
      <c r="V655" s="5">
        <v>2</v>
      </c>
    </row>
    <row r="656" spans="1:24" x14ac:dyDescent="0.3">
      <c r="A656" s="99">
        <v>655</v>
      </c>
      <c r="B656" s="9" t="s">
        <v>2229</v>
      </c>
      <c r="C656" s="28" t="s">
        <v>39</v>
      </c>
      <c r="D656" s="9" t="s">
        <v>560</v>
      </c>
      <c r="E656" s="258">
        <v>43890</v>
      </c>
      <c r="F656" s="65">
        <v>0.15096064814814816</v>
      </c>
      <c r="G656" s="2">
        <v>0.375</v>
      </c>
      <c r="H656" s="13">
        <v>6</v>
      </c>
      <c r="I656" s="13">
        <v>4100</v>
      </c>
      <c r="J656" s="1" t="s">
        <v>39</v>
      </c>
      <c r="K656" s="9"/>
      <c r="L656" s="123">
        <v>258</v>
      </c>
      <c r="M656" s="123"/>
      <c r="N656" s="123"/>
      <c r="O656" s="123"/>
      <c r="P656" s="15"/>
      <c r="Q656" s="41"/>
      <c r="R656" s="123">
        <v>29</v>
      </c>
      <c r="S656" s="123" t="s">
        <v>467</v>
      </c>
      <c r="T656" s="123">
        <v>2020</v>
      </c>
      <c r="U656" s="47" t="s">
        <v>474</v>
      </c>
      <c r="V656" s="5">
        <v>1</v>
      </c>
      <c r="X656" s="5">
        <v>6</v>
      </c>
    </row>
    <row r="657" spans="1:24" x14ac:dyDescent="0.3">
      <c r="A657" s="99">
        <v>656</v>
      </c>
      <c r="B657" s="9" t="s">
        <v>1245</v>
      </c>
      <c r="C657" s="28" t="s">
        <v>1244</v>
      </c>
      <c r="D657" s="9" t="s">
        <v>1246</v>
      </c>
      <c r="E657" s="273">
        <v>43897</v>
      </c>
      <c r="F657" s="65">
        <v>0.15339120370370371</v>
      </c>
      <c r="G657" s="2">
        <v>0.41666666666666669</v>
      </c>
      <c r="H657" s="13">
        <v>4</v>
      </c>
      <c r="I657" s="13">
        <v>5462</v>
      </c>
      <c r="J657" s="1" t="s">
        <v>771</v>
      </c>
      <c r="K657" s="9"/>
      <c r="L657" s="123">
        <v>259</v>
      </c>
      <c r="M657" s="123"/>
      <c r="N657" s="123"/>
      <c r="O657" s="123"/>
      <c r="P657" s="15"/>
      <c r="Q657" s="41"/>
      <c r="R657" s="123">
        <v>7</v>
      </c>
      <c r="S657" s="123" t="s">
        <v>468</v>
      </c>
      <c r="T657" s="123">
        <v>2020</v>
      </c>
      <c r="U657" s="47" t="s">
        <v>474</v>
      </c>
      <c r="V657" s="5"/>
    </row>
    <row r="658" spans="1:24" x14ac:dyDescent="0.3">
      <c r="A658" s="99">
        <v>657</v>
      </c>
      <c r="B658" s="9" t="s">
        <v>1248</v>
      </c>
      <c r="C658" s="28" t="s">
        <v>1249</v>
      </c>
      <c r="D658" s="9" t="s">
        <v>1155</v>
      </c>
      <c r="E658" s="273">
        <v>43898</v>
      </c>
      <c r="F658" s="65">
        <v>0.16118055555555555</v>
      </c>
      <c r="G658" s="2">
        <v>0.375</v>
      </c>
      <c r="H658" s="13">
        <v>4</v>
      </c>
      <c r="I658" s="13">
        <v>3400</v>
      </c>
      <c r="J658" s="1" t="s">
        <v>1038</v>
      </c>
      <c r="K658" s="9"/>
      <c r="L658" s="123">
        <v>260</v>
      </c>
      <c r="M658" s="123"/>
      <c r="N658" s="123"/>
      <c r="O658" s="123"/>
      <c r="P658" s="15"/>
      <c r="Q658" s="41"/>
      <c r="R658" s="123">
        <v>8</v>
      </c>
      <c r="S658" s="123" t="s">
        <v>468</v>
      </c>
      <c r="T658" s="123">
        <v>2020</v>
      </c>
      <c r="U658" s="47" t="s">
        <v>475</v>
      </c>
      <c r="V658" s="5">
        <v>2</v>
      </c>
      <c r="W658" s="5">
        <v>4</v>
      </c>
      <c r="X658" s="5">
        <v>2</v>
      </c>
    </row>
    <row r="659" spans="1:24" x14ac:dyDescent="0.3">
      <c r="A659" s="99">
        <v>658</v>
      </c>
      <c r="B659" s="9" t="s">
        <v>1275</v>
      </c>
      <c r="C659" s="28" t="s">
        <v>39</v>
      </c>
      <c r="D659" s="9" t="s">
        <v>566</v>
      </c>
      <c r="E659" s="258">
        <v>43948</v>
      </c>
      <c r="F659" s="67">
        <v>0.17186342592592593</v>
      </c>
      <c r="G659" s="2">
        <v>0.35416666666666669</v>
      </c>
      <c r="H659" s="13">
        <v>6</v>
      </c>
      <c r="I659" s="13">
        <v>4100</v>
      </c>
      <c r="J659" s="1" t="s">
        <v>39</v>
      </c>
      <c r="K659" s="9"/>
      <c r="L659" s="123"/>
      <c r="M659" s="123"/>
      <c r="N659" s="123"/>
      <c r="O659" s="123"/>
      <c r="P659" s="15"/>
      <c r="Q659" s="41"/>
      <c r="R659" s="123">
        <v>27</v>
      </c>
      <c r="S659" s="123" t="s">
        <v>469</v>
      </c>
      <c r="T659" s="123">
        <v>2020</v>
      </c>
      <c r="U659" s="47" t="s">
        <v>480</v>
      </c>
      <c r="V659" s="5"/>
      <c r="X659" s="5">
        <v>1</v>
      </c>
    </row>
    <row r="660" spans="1:24" x14ac:dyDescent="0.3">
      <c r="A660" s="99">
        <v>659</v>
      </c>
      <c r="B660" s="9" t="s">
        <v>1277</v>
      </c>
      <c r="C660" s="28" t="s">
        <v>1278</v>
      </c>
      <c r="D660" s="9" t="s">
        <v>1279</v>
      </c>
      <c r="E660" s="258">
        <v>43974</v>
      </c>
      <c r="F660" s="65">
        <v>0.16598379629629631</v>
      </c>
      <c r="G660" s="2">
        <v>0.35416666666666669</v>
      </c>
      <c r="H660" s="13">
        <v>5</v>
      </c>
      <c r="I660" s="13">
        <v>3450</v>
      </c>
      <c r="J660" s="1" t="s">
        <v>1032</v>
      </c>
      <c r="K660" s="9" t="s">
        <v>1280</v>
      </c>
      <c r="L660" s="123">
        <v>261</v>
      </c>
      <c r="M660" s="123"/>
      <c r="N660" s="123"/>
      <c r="O660" s="123"/>
      <c r="P660" s="28" t="s">
        <v>1281</v>
      </c>
      <c r="Q660" s="41"/>
      <c r="R660" s="123">
        <v>23</v>
      </c>
      <c r="S660" s="123" t="s">
        <v>459</v>
      </c>
      <c r="T660" s="123">
        <v>2020</v>
      </c>
      <c r="U660" s="47" t="s">
        <v>474</v>
      </c>
      <c r="V660" s="5">
        <v>2</v>
      </c>
    </row>
    <row r="661" spans="1:24" x14ac:dyDescent="0.3">
      <c r="A661" s="99">
        <v>660</v>
      </c>
      <c r="B661" s="9" t="s">
        <v>1294</v>
      </c>
      <c r="C661" s="28" t="s">
        <v>1049</v>
      </c>
      <c r="D661" s="9" t="s">
        <v>1296</v>
      </c>
      <c r="E661" s="258">
        <v>43981</v>
      </c>
      <c r="F661" s="67">
        <v>0.17393518518518516</v>
      </c>
      <c r="G661" s="2">
        <v>0.41666666666666669</v>
      </c>
      <c r="H661" s="13">
        <v>5</v>
      </c>
      <c r="I661" s="13">
        <v>6800</v>
      </c>
      <c r="J661" s="1" t="s">
        <v>1049</v>
      </c>
      <c r="K661" s="9" t="s">
        <v>1295</v>
      </c>
      <c r="L661" s="123"/>
      <c r="M661" s="123"/>
      <c r="N661" s="123"/>
      <c r="O661" s="123"/>
      <c r="P661" s="28"/>
      <c r="Q661" s="41"/>
      <c r="R661" s="123">
        <v>30</v>
      </c>
      <c r="S661" s="123" t="s">
        <v>459</v>
      </c>
      <c r="T661" s="123">
        <v>2020</v>
      </c>
      <c r="U661" s="47" t="s">
        <v>474</v>
      </c>
      <c r="V661" s="5">
        <v>1</v>
      </c>
      <c r="X661" s="5">
        <v>2</v>
      </c>
    </row>
    <row r="662" spans="1:24" x14ac:dyDescent="0.3">
      <c r="A662" s="99">
        <v>661</v>
      </c>
      <c r="B662" s="9" t="s">
        <v>1297</v>
      </c>
      <c r="C662" s="28" t="s">
        <v>33</v>
      </c>
      <c r="D662" s="9" t="s">
        <v>563</v>
      </c>
      <c r="E662" s="258">
        <v>43986</v>
      </c>
      <c r="F662" s="67">
        <v>0.17846064814814813</v>
      </c>
      <c r="G662" s="2">
        <v>0.64583333333333337</v>
      </c>
      <c r="H662" s="13">
        <v>6</v>
      </c>
      <c r="I662" s="13">
        <v>4690</v>
      </c>
      <c r="J662" s="1" t="s">
        <v>752</v>
      </c>
      <c r="K662" s="9"/>
      <c r="L662" s="123"/>
      <c r="M662" s="123"/>
      <c r="N662" s="123"/>
      <c r="O662" s="123"/>
      <c r="P662" s="28"/>
      <c r="Q662" s="41"/>
      <c r="R662" s="123">
        <v>4</v>
      </c>
      <c r="S662" s="123" t="s">
        <v>470</v>
      </c>
      <c r="T662" s="123">
        <v>2020</v>
      </c>
      <c r="U662" s="47" t="s">
        <v>476</v>
      </c>
      <c r="V662" s="5">
        <v>1</v>
      </c>
    </row>
    <row r="663" spans="1:24" x14ac:dyDescent="0.3">
      <c r="A663" s="99">
        <v>662</v>
      </c>
      <c r="B663" s="9" t="s">
        <v>1307</v>
      </c>
      <c r="C663" s="28" t="s">
        <v>39</v>
      </c>
      <c r="D663" s="9" t="s">
        <v>566</v>
      </c>
      <c r="E663" s="258">
        <v>43993</v>
      </c>
      <c r="F663" s="67">
        <v>0.18158564814814815</v>
      </c>
      <c r="G663" s="2">
        <v>0.35416666666666669</v>
      </c>
      <c r="H663" s="13">
        <v>6</v>
      </c>
      <c r="I663" s="13">
        <v>4100</v>
      </c>
      <c r="J663" s="1" t="s">
        <v>39</v>
      </c>
      <c r="K663" s="9"/>
      <c r="L663" s="123"/>
      <c r="M663" s="123"/>
      <c r="N663" s="123"/>
      <c r="O663" s="123"/>
      <c r="P663" s="28"/>
      <c r="Q663" s="41"/>
      <c r="R663" s="123">
        <v>11</v>
      </c>
      <c r="S663" s="123" t="s">
        <v>470</v>
      </c>
      <c r="T663" s="123">
        <v>2020</v>
      </c>
      <c r="U663" s="47" t="s">
        <v>476</v>
      </c>
      <c r="V663" s="5"/>
    </row>
    <row r="664" spans="1:24" x14ac:dyDescent="0.3">
      <c r="A664" s="99">
        <v>663</v>
      </c>
      <c r="B664" s="9" t="s">
        <v>1308</v>
      </c>
      <c r="C664" s="28" t="s">
        <v>736</v>
      </c>
      <c r="D664" s="9" t="s">
        <v>1189</v>
      </c>
      <c r="E664" s="258">
        <v>43996</v>
      </c>
      <c r="F664" s="65">
        <v>0.16208333333333333</v>
      </c>
      <c r="G664" s="2">
        <v>0.33333333333333331</v>
      </c>
      <c r="H664" s="13">
        <v>6</v>
      </c>
      <c r="I664" s="13">
        <v>2625</v>
      </c>
      <c r="J664" s="1" t="s">
        <v>736</v>
      </c>
      <c r="K664" s="9"/>
      <c r="L664" s="123">
        <v>262</v>
      </c>
      <c r="M664" s="123"/>
      <c r="N664" s="123"/>
      <c r="O664" s="123"/>
      <c r="P664" s="28"/>
      <c r="Q664" s="41"/>
      <c r="R664" s="123">
        <v>14</v>
      </c>
      <c r="S664" s="123" t="s">
        <v>470</v>
      </c>
      <c r="T664" s="123">
        <v>2020</v>
      </c>
      <c r="U664" s="47" t="s">
        <v>475</v>
      </c>
      <c r="V664" s="5">
        <v>2</v>
      </c>
    </row>
    <row r="665" spans="1:24" x14ac:dyDescent="0.3">
      <c r="A665" s="99">
        <v>664</v>
      </c>
      <c r="B665" s="9" t="s">
        <v>1309</v>
      </c>
      <c r="C665" s="28" t="s">
        <v>1310</v>
      </c>
      <c r="D665" s="9" t="s">
        <v>1311</v>
      </c>
      <c r="E665" s="258">
        <v>44002</v>
      </c>
      <c r="F665" s="65">
        <v>0.1620601851851852</v>
      </c>
      <c r="G665" s="2">
        <v>0.41666666666666669</v>
      </c>
      <c r="H665" s="13">
        <v>8</v>
      </c>
      <c r="I665" s="13">
        <v>8370</v>
      </c>
      <c r="J665" s="1" t="s">
        <v>1051</v>
      </c>
      <c r="K665" s="9" t="s">
        <v>1312</v>
      </c>
      <c r="L665" s="123">
        <v>263</v>
      </c>
      <c r="M665" s="123"/>
      <c r="N665" s="123"/>
      <c r="O665" s="123"/>
      <c r="P665" s="28"/>
      <c r="Q665" s="41"/>
      <c r="R665" s="123">
        <v>20</v>
      </c>
      <c r="S665" s="123" t="s">
        <v>470</v>
      </c>
      <c r="T665" s="123">
        <v>2020</v>
      </c>
      <c r="U665" s="47" t="s">
        <v>474</v>
      </c>
      <c r="V665" s="5">
        <v>1</v>
      </c>
    </row>
    <row r="666" spans="1:24" x14ac:dyDescent="0.3">
      <c r="A666" s="99">
        <v>665</v>
      </c>
      <c r="B666" s="9" t="s">
        <v>1315</v>
      </c>
      <c r="C666" s="28" t="s">
        <v>847</v>
      </c>
      <c r="D666" s="9" t="s">
        <v>848</v>
      </c>
      <c r="E666" s="258">
        <v>44006</v>
      </c>
      <c r="F666" s="67">
        <v>0.18121527777777779</v>
      </c>
      <c r="G666" s="2">
        <v>0.33333333333333331</v>
      </c>
      <c r="H666" s="13">
        <v>7</v>
      </c>
      <c r="I666" s="13">
        <v>2800</v>
      </c>
      <c r="J666" s="1" t="s">
        <v>750</v>
      </c>
      <c r="K666" s="9"/>
      <c r="L666" s="123"/>
      <c r="M666" s="123"/>
      <c r="N666" s="123"/>
      <c r="O666" s="123"/>
      <c r="P666" s="28"/>
      <c r="Q666" s="41"/>
      <c r="R666" s="123">
        <v>24</v>
      </c>
      <c r="S666" s="123" t="s">
        <v>470</v>
      </c>
      <c r="T666" s="123">
        <v>2020</v>
      </c>
      <c r="U666" s="47" t="s">
        <v>478</v>
      </c>
      <c r="V666" s="5"/>
    </row>
    <row r="667" spans="1:24" x14ac:dyDescent="0.3">
      <c r="A667" s="99">
        <v>666</v>
      </c>
      <c r="B667" s="9" t="s">
        <v>380</v>
      </c>
      <c r="C667" s="28" t="s">
        <v>10</v>
      </c>
      <c r="D667" s="9" t="s">
        <v>576</v>
      </c>
      <c r="E667" s="258">
        <v>44008</v>
      </c>
      <c r="F667" s="67">
        <v>0.16921296296296295</v>
      </c>
      <c r="G667" s="2">
        <v>0.375</v>
      </c>
      <c r="H667" s="13">
        <v>6</v>
      </c>
      <c r="I667" s="13">
        <v>5250</v>
      </c>
      <c r="J667" s="1" t="s">
        <v>10</v>
      </c>
      <c r="K667" s="9"/>
      <c r="L667" s="123"/>
      <c r="M667" s="123"/>
      <c r="N667" s="123"/>
      <c r="O667" s="123"/>
      <c r="P667" s="28"/>
      <c r="Q667" s="41"/>
      <c r="R667" s="123">
        <v>26</v>
      </c>
      <c r="S667" s="123" t="s">
        <v>470</v>
      </c>
      <c r="T667" s="123">
        <v>2020</v>
      </c>
      <c r="U667" s="47" t="s">
        <v>477</v>
      </c>
      <c r="V667" s="5"/>
    </row>
    <row r="668" spans="1:24" x14ac:dyDescent="0.3">
      <c r="A668" s="99">
        <v>667</v>
      </c>
      <c r="B668" s="9" t="s">
        <v>1427</v>
      </c>
      <c r="C668" s="28" t="s">
        <v>1617</v>
      </c>
      <c r="D668" s="9" t="s">
        <v>586</v>
      </c>
      <c r="E668" s="258">
        <v>44010</v>
      </c>
      <c r="F668" s="66">
        <v>0.13718749999999999</v>
      </c>
      <c r="G668" s="2">
        <v>0.35416666666666669</v>
      </c>
      <c r="H668" s="13">
        <v>6</v>
      </c>
      <c r="I668" s="13">
        <v>4200</v>
      </c>
      <c r="J668" s="1" t="s">
        <v>146</v>
      </c>
      <c r="K668" s="9"/>
      <c r="L668" s="123"/>
      <c r="M668" s="123">
        <v>67</v>
      </c>
      <c r="N668" s="123"/>
      <c r="O668" s="123"/>
      <c r="P668" s="28"/>
      <c r="Q668" s="41"/>
      <c r="R668" s="123">
        <v>28</v>
      </c>
      <c r="S668" s="123" t="s">
        <v>470</v>
      </c>
      <c r="T668" s="123">
        <v>2020</v>
      </c>
      <c r="U668" s="47" t="s">
        <v>475</v>
      </c>
      <c r="V668" s="5">
        <v>3</v>
      </c>
    </row>
    <row r="669" spans="1:24" x14ac:dyDescent="0.3">
      <c r="A669" s="99">
        <v>668</v>
      </c>
      <c r="B669" s="9" t="s">
        <v>1316</v>
      </c>
      <c r="C669" s="28" t="s">
        <v>39</v>
      </c>
      <c r="D669" s="9" t="s">
        <v>814</v>
      </c>
      <c r="E669" s="258">
        <v>44012</v>
      </c>
      <c r="F669" s="65">
        <v>0.15538194444444445</v>
      </c>
      <c r="G669" s="2">
        <v>0.375</v>
      </c>
      <c r="H669" s="13">
        <v>6</v>
      </c>
      <c r="I669" s="13">
        <v>4100</v>
      </c>
      <c r="J669" s="1" t="s">
        <v>39</v>
      </c>
      <c r="K669" s="9"/>
      <c r="L669" s="123">
        <v>265</v>
      </c>
      <c r="M669" s="123"/>
      <c r="N669" s="123"/>
      <c r="O669" s="123"/>
      <c r="P669" s="15" t="s">
        <v>12</v>
      </c>
      <c r="Q669" s="41"/>
      <c r="R669" s="123">
        <v>30</v>
      </c>
      <c r="S669" s="123" t="s">
        <v>470</v>
      </c>
      <c r="T669" s="123">
        <v>2020</v>
      </c>
      <c r="U669" s="47" t="s">
        <v>479</v>
      </c>
      <c r="V669" s="5"/>
      <c r="X669" s="5">
        <v>8</v>
      </c>
    </row>
    <row r="670" spans="1:24" x14ac:dyDescent="0.3">
      <c r="A670" s="99">
        <v>669</v>
      </c>
      <c r="B670" s="9" t="s">
        <v>1318</v>
      </c>
      <c r="C670" s="28" t="s">
        <v>146</v>
      </c>
      <c r="D670" s="9" t="s">
        <v>1317</v>
      </c>
      <c r="E670" s="258">
        <v>44017</v>
      </c>
      <c r="F670" s="121">
        <v>0.14130787037037038</v>
      </c>
      <c r="G670" s="2">
        <v>0.35416666666666669</v>
      </c>
      <c r="H670" s="13">
        <v>6</v>
      </c>
      <c r="I670" s="13">
        <v>4200</v>
      </c>
      <c r="J670" s="1" t="s">
        <v>146</v>
      </c>
      <c r="K670" s="9"/>
      <c r="L670" s="123"/>
      <c r="M670" s="123">
        <v>68</v>
      </c>
      <c r="N670" s="123"/>
      <c r="O670" s="123"/>
      <c r="P670" s="15" t="s">
        <v>12</v>
      </c>
      <c r="Q670" s="41"/>
      <c r="R670" s="123">
        <v>5</v>
      </c>
      <c r="S670" s="123" t="s">
        <v>461</v>
      </c>
      <c r="T670" s="123">
        <v>2020</v>
      </c>
      <c r="U670" s="47" t="s">
        <v>475</v>
      </c>
      <c r="V670" s="5">
        <v>2</v>
      </c>
    </row>
    <row r="671" spans="1:24" x14ac:dyDescent="0.3">
      <c r="A671" s="99">
        <v>670</v>
      </c>
      <c r="B671" s="9" t="s">
        <v>415</v>
      </c>
      <c r="C671" s="28" t="s">
        <v>1319</v>
      </c>
      <c r="D671" s="9" t="s">
        <v>1323</v>
      </c>
      <c r="E671" s="277">
        <v>44020</v>
      </c>
      <c r="F671" s="122">
        <v>0.1617476851851852</v>
      </c>
      <c r="G671" s="2">
        <v>0.375</v>
      </c>
      <c r="H671" s="13">
        <v>6</v>
      </c>
      <c r="I671" s="13">
        <v>7700</v>
      </c>
      <c r="J671" s="1" t="s">
        <v>1063</v>
      </c>
      <c r="K671" s="9" t="s">
        <v>1322</v>
      </c>
      <c r="L671" s="123">
        <v>265</v>
      </c>
      <c r="M671" s="123"/>
      <c r="N671" s="123"/>
      <c r="O671" s="123"/>
      <c r="P671" s="15"/>
      <c r="Q671" s="41"/>
      <c r="R671" s="123">
        <v>8</v>
      </c>
      <c r="S671" s="123" t="s">
        <v>461</v>
      </c>
      <c r="T671" s="123">
        <v>2020</v>
      </c>
      <c r="U671" s="47" t="s">
        <v>478</v>
      </c>
      <c r="V671" s="5"/>
    </row>
    <row r="672" spans="1:24" x14ac:dyDescent="0.3">
      <c r="A672" s="99">
        <v>671</v>
      </c>
      <c r="B672" s="9" t="s">
        <v>414</v>
      </c>
      <c r="C672" s="28" t="s">
        <v>489</v>
      </c>
      <c r="D672" s="9" t="s">
        <v>1324</v>
      </c>
      <c r="E672" s="277">
        <v>44021</v>
      </c>
      <c r="F672" s="122">
        <v>0.15983796296296296</v>
      </c>
      <c r="G672" s="2">
        <v>0.375</v>
      </c>
      <c r="H672" s="13">
        <v>4</v>
      </c>
      <c r="I672" s="13">
        <v>6950</v>
      </c>
      <c r="J672" s="1" t="s">
        <v>981</v>
      </c>
      <c r="K672" s="9"/>
      <c r="L672" s="123">
        <v>266</v>
      </c>
      <c r="M672" s="123"/>
      <c r="N672" s="123"/>
      <c r="O672" s="123"/>
      <c r="P672" s="15"/>
      <c r="Q672" s="41"/>
      <c r="R672" s="123">
        <v>9</v>
      </c>
      <c r="S672" s="123" t="s">
        <v>461</v>
      </c>
      <c r="T672" s="123">
        <v>2020</v>
      </c>
      <c r="U672" s="47" t="s">
        <v>476</v>
      </c>
      <c r="V672" s="5"/>
    </row>
    <row r="673" spans="1:24" x14ac:dyDescent="0.3">
      <c r="A673" s="99">
        <v>672</v>
      </c>
      <c r="B673" s="9" t="s">
        <v>413</v>
      </c>
      <c r="C673" s="28" t="s">
        <v>1320</v>
      </c>
      <c r="D673" s="9" t="s">
        <v>1325</v>
      </c>
      <c r="E673" s="277">
        <v>44022</v>
      </c>
      <c r="F673" s="122">
        <v>0.16230324074074073</v>
      </c>
      <c r="G673" s="2">
        <v>0.375</v>
      </c>
      <c r="H673" s="13">
        <v>6</v>
      </c>
      <c r="I673" s="13">
        <v>5900</v>
      </c>
      <c r="J673" s="1" t="s">
        <v>837</v>
      </c>
      <c r="K673" s="9"/>
      <c r="L673" s="123">
        <v>267</v>
      </c>
      <c r="M673" s="123"/>
      <c r="N673" s="123"/>
      <c r="O673" s="123"/>
      <c r="P673" s="15"/>
      <c r="Q673" s="41"/>
      <c r="R673" s="123">
        <v>10</v>
      </c>
      <c r="S673" s="123" t="s">
        <v>461</v>
      </c>
      <c r="T673" s="123">
        <v>2020</v>
      </c>
      <c r="U673" s="47" t="s">
        <v>477</v>
      </c>
      <c r="V673" s="5"/>
    </row>
    <row r="674" spans="1:24" x14ac:dyDescent="0.3">
      <c r="A674" s="99">
        <v>673</v>
      </c>
      <c r="B674" s="9" t="s">
        <v>412</v>
      </c>
      <c r="C674" s="28" t="s">
        <v>1321</v>
      </c>
      <c r="D674" s="9" t="s">
        <v>1326</v>
      </c>
      <c r="E674" s="277">
        <v>44023</v>
      </c>
      <c r="F674" s="121">
        <v>0.13394675925925925</v>
      </c>
      <c r="G674" s="2">
        <v>0.375</v>
      </c>
      <c r="H674" s="13">
        <v>4</v>
      </c>
      <c r="I674" s="13">
        <v>4800</v>
      </c>
      <c r="J674" s="1" t="s">
        <v>757</v>
      </c>
      <c r="K674" s="9"/>
      <c r="L674" s="123"/>
      <c r="M674" s="123">
        <v>69</v>
      </c>
      <c r="N674" s="123"/>
      <c r="O674" s="123"/>
      <c r="P674" s="15" t="s">
        <v>12</v>
      </c>
      <c r="Q674" s="41"/>
      <c r="R674" s="123">
        <v>11</v>
      </c>
      <c r="S674" s="123" t="s">
        <v>461</v>
      </c>
      <c r="T674" s="123">
        <v>2020</v>
      </c>
      <c r="U674" s="47" t="s">
        <v>474</v>
      </c>
      <c r="V674" s="5"/>
    </row>
    <row r="675" spans="1:24" x14ac:dyDescent="0.3">
      <c r="A675" s="99">
        <v>674</v>
      </c>
      <c r="B675" s="9" t="s">
        <v>1327</v>
      </c>
      <c r="C675" s="28" t="s">
        <v>1034</v>
      </c>
      <c r="D675" s="9" t="s">
        <v>1328</v>
      </c>
      <c r="E675" s="277">
        <v>44024</v>
      </c>
      <c r="F675" s="122">
        <v>0.15114583333333334</v>
      </c>
      <c r="G675" s="2">
        <v>0.375</v>
      </c>
      <c r="H675" s="13">
        <v>6</v>
      </c>
      <c r="I675" s="13">
        <v>2791</v>
      </c>
      <c r="J675" s="1" t="s">
        <v>1034</v>
      </c>
      <c r="K675" s="9" t="s">
        <v>1329</v>
      </c>
      <c r="L675" s="123">
        <v>268</v>
      </c>
      <c r="M675" s="123"/>
      <c r="N675" s="123"/>
      <c r="O675" s="123"/>
      <c r="P675" s="15"/>
      <c r="Q675" s="41"/>
      <c r="R675" s="123">
        <v>12</v>
      </c>
      <c r="S675" s="123" t="s">
        <v>461</v>
      </c>
      <c r="T675" s="123">
        <v>2020</v>
      </c>
      <c r="U675" s="47" t="s">
        <v>475</v>
      </c>
      <c r="V675" s="5">
        <v>5</v>
      </c>
    </row>
    <row r="676" spans="1:24" x14ac:dyDescent="0.3">
      <c r="A676" s="99">
        <v>675</v>
      </c>
      <c r="B676" s="9" t="s">
        <v>1330</v>
      </c>
      <c r="C676" s="28" t="s">
        <v>122</v>
      </c>
      <c r="D676" s="9" t="s">
        <v>1331</v>
      </c>
      <c r="E676" s="258">
        <v>44027</v>
      </c>
      <c r="F676" s="122">
        <v>0.16493055555555555</v>
      </c>
      <c r="G676" s="2">
        <v>0.375</v>
      </c>
      <c r="H676" s="13">
        <v>6</v>
      </c>
      <c r="I676" s="13">
        <v>4736</v>
      </c>
      <c r="J676" s="1" t="s">
        <v>17</v>
      </c>
      <c r="K676" s="9"/>
      <c r="L676" s="123">
        <v>269</v>
      </c>
      <c r="M676" s="123"/>
      <c r="N676" s="123"/>
      <c r="O676" s="123"/>
      <c r="P676" s="15" t="s">
        <v>12</v>
      </c>
      <c r="Q676" s="41"/>
      <c r="R676" s="123">
        <v>15</v>
      </c>
      <c r="S676" s="123" t="s">
        <v>461</v>
      </c>
      <c r="T676" s="123">
        <v>2020</v>
      </c>
      <c r="U676" s="47" t="s">
        <v>478</v>
      </c>
      <c r="V676" s="5">
        <v>1</v>
      </c>
    </row>
    <row r="677" spans="1:24" x14ac:dyDescent="0.3">
      <c r="A677" s="99">
        <v>676</v>
      </c>
      <c r="B677" s="9" t="s">
        <v>1334</v>
      </c>
      <c r="C677" s="28" t="s">
        <v>39</v>
      </c>
      <c r="D677" s="9" t="s">
        <v>560</v>
      </c>
      <c r="E677" s="275">
        <v>44036</v>
      </c>
      <c r="F677" s="125">
        <v>0.17436342592592591</v>
      </c>
      <c r="G677" s="2">
        <v>0.33333333333333331</v>
      </c>
      <c r="H677" s="13">
        <v>6</v>
      </c>
      <c r="I677" s="13">
        <v>4100</v>
      </c>
      <c r="J677" s="1" t="s">
        <v>39</v>
      </c>
      <c r="K677" s="9"/>
      <c r="L677" s="123"/>
      <c r="M677" s="123"/>
      <c r="N677" s="123"/>
      <c r="O677" s="123"/>
      <c r="P677" s="15"/>
      <c r="Q677" s="41"/>
      <c r="R677" s="123">
        <v>24</v>
      </c>
      <c r="S677" s="123" t="s">
        <v>461</v>
      </c>
      <c r="T677" s="123">
        <v>2020</v>
      </c>
      <c r="U677" s="47" t="s">
        <v>477</v>
      </c>
      <c r="V677" s="5"/>
    </row>
    <row r="678" spans="1:24" x14ac:dyDescent="0.3">
      <c r="A678" s="99">
        <v>677</v>
      </c>
      <c r="B678" s="9" t="s">
        <v>1335</v>
      </c>
      <c r="C678" s="28" t="s">
        <v>39</v>
      </c>
      <c r="D678" s="9" t="s">
        <v>814</v>
      </c>
      <c r="E678" s="275">
        <v>44037</v>
      </c>
      <c r="F678" s="122">
        <v>0.16065972222222222</v>
      </c>
      <c r="G678" s="2">
        <v>0.375</v>
      </c>
      <c r="H678" s="13">
        <v>6</v>
      </c>
      <c r="I678" s="13">
        <v>4100</v>
      </c>
      <c r="J678" s="1" t="s">
        <v>39</v>
      </c>
      <c r="K678" s="9"/>
      <c r="L678" s="123">
        <v>270</v>
      </c>
      <c r="M678" s="123"/>
      <c r="N678" s="123"/>
      <c r="O678" s="123"/>
      <c r="P678" s="15"/>
      <c r="Q678" s="41"/>
      <c r="R678" s="123">
        <v>25</v>
      </c>
      <c r="S678" s="123" t="s">
        <v>461</v>
      </c>
      <c r="T678" s="123">
        <v>2020</v>
      </c>
      <c r="U678" s="47" t="s">
        <v>474</v>
      </c>
      <c r="V678" s="5"/>
    </row>
    <row r="679" spans="1:24" x14ac:dyDescent="0.3">
      <c r="A679" s="99">
        <v>678</v>
      </c>
      <c r="B679" s="9" t="s">
        <v>1336</v>
      </c>
      <c r="C679" s="28" t="s">
        <v>1337</v>
      </c>
      <c r="D679" s="9" t="s">
        <v>1339</v>
      </c>
      <c r="E679" s="275">
        <v>44038</v>
      </c>
      <c r="F679" s="122">
        <v>0.15520833333333334</v>
      </c>
      <c r="G679" s="2">
        <v>0.375</v>
      </c>
      <c r="H679" s="13">
        <v>2</v>
      </c>
      <c r="I679" s="13">
        <v>6650</v>
      </c>
      <c r="J679" s="1" t="s">
        <v>1050</v>
      </c>
      <c r="K679" s="9" t="s">
        <v>1338</v>
      </c>
      <c r="L679" s="123">
        <v>271</v>
      </c>
      <c r="M679" s="123"/>
      <c r="N679" s="123"/>
      <c r="O679" s="123"/>
      <c r="P679" s="15"/>
      <c r="Q679" s="41"/>
      <c r="R679" s="123">
        <v>26</v>
      </c>
      <c r="S679" s="123" t="s">
        <v>461</v>
      </c>
      <c r="T679" s="123">
        <v>2020</v>
      </c>
      <c r="U679" s="47" t="s">
        <v>475</v>
      </c>
      <c r="V679" s="5">
        <v>3</v>
      </c>
    </row>
    <row r="680" spans="1:24" x14ac:dyDescent="0.3">
      <c r="A680" s="99">
        <v>679</v>
      </c>
      <c r="B680" s="9" t="s">
        <v>1340</v>
      </c>
      <c r="C680" s="28" t="s">
        <v>1341</v>
      </c>
      <c r="D680" s="9" t="s">
        <v>1342</v>
      </c>
      <c r="E680" s="258">
        <v>44042</v>
      </c>
      <c r="F680" s="122">
        <v>0.16143518518518518</v>
      </c>
      <c r="G680" s="2">
        <v>0.33333333333333331</v>
      </c>
      <c r="H680" s="13">
        <v>6</v>
      </c>
      <c r="I680" s="13">
        <v>2630</v>
      </c>
      <c r="J680" s="1" t="s">
        <v>770</v>
      </c>
      <c r="K680" s="9"/>
      <c r="L680" s="123">
        <v>272</v>
      </c>
      <c r="M680" s="123"/>
      <c r="N680" s="123"/>
      <c r="O680" s="123"/>
      <c r="P680" s="15"/>
      <c r="Q680" s="41"/>
      <c r="R680" s="123">
        <v>30</v>
      </c>
      <c r="S680" s="123" t="s">
        <v>461</v>
      </c>
      <c r="T680" s="123">
        <v>2020</v>
      </c>
      <c r="U680" s="47" t="s">
        <v>476</v>
      </c>
      <c r="V680" s="5"/>
      <c r="X680" s="5">
        <v>11</v>
      </c>
    </row>
    <row r="681" spans="1:24" x14ac:dyDescent="0.3">
      <c r="A681" s="99">
        <v>680</v>
      </c>
      <c r="B681" s="9" t="s">
        <v>1344</v>
      </c>
      <c r="C681" s="28" t="s">
        <v>521</v>
      </c>
      <c r="D681" s="9" t="s">
        <v>1343</v>
      </c>
      <c r="E681" s="258">
        <v>44045</v>
      </c>
      <c r="F681" s="125">
        <v>0.16766203703703705</v>
      </c>
      <c r="G681" s="2">
        <v>0.3125</v>
      </c>
      <c r="H681" s="13">
        <v>4</v>
      </c>
      <c r="I681" s="13">
        <v>4220</v>
      </c>
      <c r="J681" s="1" t="s">
        <v>146</v>
      </c>
      <c r="K681" s="9"/>
      <c r="L681" s="123"/>
      <c r="M681" s="123"/>
      <c r="N681" s="123"/>
      <c r="O681" s="123"/>
      <c r="P681" s="15"/>
      <c r="Q681" s="41"/>
      <c r="R681" s="123">
        <v>2</v>
      </c>
      <c r="S681" s="123" t="s">
        <v>460</v>
      </c>
      <c r="T681" s="123">
        <v>2020</v>
      </c>
      <c r="U681" s="47" t="s">
        <v>474</v>
      </c>
      <c r="V681" s="5">
        <v>2</v>
      </c>
    </row>
    <row r="682" spans="1:24" x14ac:dyDescent="0.3">
      <c r="A682" s="99">
        <v>681</v>
      </c>
      <c r="B682" s="9" t="s">
        <v>1345</v>
      </c>
      <c r="C682" s="28" t="s">
        <v>1348</v>
      </c>
      <c r="D682" s="9" t="s">
        <v>1346</v>
      </c>
      <c r="E682" s="273">
        <v>44051</v>
      </c>
      <c r="F682" s="122">
        <v>0.1663773148148148</v>
      </c>
      <c r="G682" s="2">
        <v>0.375</v>
      </c>
      <c r="H682" s="13">
        <v>8</v>
      </c>
      <c r="I682" s="13">
        <v>8783</v>
      </c>
      <c r="J682" s="1" t="s">
        <v>1052</v>
      </c>
      <c r="K682" s="9" t="s">
        <v>1347</v>
      </c>
      <c r="L682" s="123">
        <v>273</v>
      </c>
      <c r="M682" s="123"/>
      <c r="N682" s="123"/>
      <c r="O682" s="123"/>
      <c r="P682" s="15"/>
      <c r="Q682" s="41"/>
      <c r="R682" s="123">
        <v>8</v>
      </c>
      <c r="S682" s="123" t="s">
        <v>460</v>
      </c>
      <c r="T682" s="123">
        <v>2020</v>
      </c>
      <c r="U682" s="47" t="s">
        <v>474</v>
      </c>
      <c r="V682" s="5"/>
    </row>
    <row r="683" spans="1:24" x14ac:dyDescent="0.3">
      <c r="A683" s="99">
        <v>682</v>
      </c>
      <c r="B683" s="9" t="s">
        <v>1350</v>
      </c>
      <c r="C683" s="28" t="s">
        <v>39</v>
      </c>
      <c r="D683" s="9" t="s">
        <v>566</v>
      </c>
      <c r="E683" s="273">
        <v>44052</v>
      </c>
      <c r="F683" s="125">
        <v>0.18521990740740743</v>
      </c>
      <c r="G683" s="2">
        <v>0.33333333333333331</v>
      </c>
      <c r="H683" s="13">
        <v>6</v>
      </c>
      <c r="I683" s="13">
        <v>4100</v>
      </c>
      <c r="J683" s="1" t="s">
        <v>39</v>
      </c>
      <c r="K683" s="9"/>
      <c r="L683" s="123"/>
      <c r="M683" s="123"/>
      <c r="N683" s="123"/>
      <c r="O683" s="123"/>
      <c r="P683" s="15"/>
      <c r="Q683" s="41"/>
      <c r="R683" s="123">
        <v>9</v>
      </c>
      <c r="S683" s="123" t="s">
        <v>460</v>
      </c>
      <c r="T683" s="123">
        <v>2020</v>
      </c>
      <c r="U683" s="47" t="s">
        <v>475</v>
      </c>
      <c r="V683" s="5">
        <v>2</v>
      </c>
    </row>
    <row r="684" spans="1:24" x14ac:dyDescent="0.3">
      <c r="A684" s="99">
        <v>683</v>
      </c>
      <c r="B684" s="9" t="s">
        <v>1351</v>
      </c>
      <c r="C684" s="28" t="s">
        <v>727</v>
      </c>
      <c r="D684" s="9" t="s">
        <v>1352</v>
      </c>
      <c r="E684" s="258">
        <v>44059</v>
      </c>
      <c r="F684" s="125">
        <v>0.17694444444444446</v>
      </c>
      <c r="G684" s="2">
        <v>0.33333333333333331</v>
      </c>
      <c r="H684" s="13">
        <v>6</v>
      </c>
      <c r="I684" s="13">
        <v>2500</v>
      </c>
      <c r="J684" s="1" t="s">
        <v>1843</v>
      </c>
      <c r="K684" s="9"/>
      <c r="L684" s="123"/>
      <c r="M684" s="123"/>
      <c r="N684" s="123"/>
      <c r="O684" s="123"/>
      <c r="P684" s="15"/>
      <c r="Q684" s="41"/>
      <c r="R684" s="123">
        <v>16</v>
      </c>
      <c r="S684" s="123" t="s">
        <v>460</v>
      </c>
      <c r="T684" s="123">
        <v>2020</v>
      </c>
      <c r="U684" s="47" t="s">
        <v>475</v>
      </c>
      <c r="V684" s="5">
        <v>1</v>
      </c>
    </row>
    <row r="685" spans="1:24" x14ac:dyDescent="0.3">
      <c r="A685" s="99">
        <v>684</v>
      </c>
      <c r="B685" s="9" t="s">
        <v>813</v>
      </c>
      <c r="C685" s="28" t="s">
        <v>39</v>
      </c>
      <c r="D685" s="9" t="s">
        <v>814</v>
      </c>
      <c r="E685" s="258">
        <v>44061</v>
      </c>
      <c r="F685" s="122">
        <v>0.16381944444444443</v>
      </c>
      <c r="G685" s="2">
        <v>0.375</v>
      </c>
      <c r="H685" s="13">
        <v>6</v>
      </c>
      <c r="I685" s="13">
        <v>4100</v>
      </c>
      <c r="J685" s="1" t="s">
        <v>39</v>
      </c>
      <c r="K685" s="9"/>
      <c r="L685" s="123">
        <v>274</v>
      </c>
      <c r="M685" s="123"/>
      <c r="N685" s="123"/>
      <c r="O685" s="123"/>
      <c r="P685" s="15" t="s">
        <v>12</v>
      </c>
      <c r="Q685" s="41"/>
      <c r="R685" s="123">
        <v>18</v>
      </c>
      <c r="S685" s="123" t="s">
        <v>460</v>
      </c>
      <c r="T685" s="123">
        <v>2020</v>
      </c>
      <c r="U685" s="47" t="s">
        <v>479</v>
      </c>
      <c r="V685" s="5">
        <v>1</v>
      </c>
    </row>
    <row r="686" spans="1:24" x14ac:dyDescent="0.3">
      <c r="A686" s="99">
        <v>685</v>
      </c>
      <c r="B686" s="9" t="s">
        <v>1315</v>
      </c>
      <c r="C686" s="28" t="s">
        <v>847</v>
      </c>
      <c r="D686" s="9" t="s">
        <v>848</v>
      </c>
      <c r="E686" s="258">
        <v>44069</v>
      </c>
      <c r="F686" s="125">
        <v>0.19232638888888889</v>
      </c>
      <c r="G686" s="2">
        <v>0.29166666666666669</v>
      </c>
      <c r="H686" s="13">
        <v>7</v>
      </c>
      <c r="I686" s="13">
        <v>2800</v>
      </c>
      <c r="J686" s="1" t="s">
        <v>750</v>
      </c>
      <c r="K686" s="9"/>
      <c r="L686" s="123"/>
      <c r="M686" s="123"/>
      <c r="N686" s="123"/>
      <c r="O686" s="123"/>
      <c r="P686" s="15" t="s">
        <v>12</v>
      </c>
      <c r="Q686" s="41"/>
      <c r="R686" s="123">
        <v>26</v>
      </c>
      <c r="S686" s="123" t="s">
        <v>460</v>
      </c>
      <c r="T686" s="123">
        <v>2020</v>
      </c>
      <c r="U686" s="47" t="s">
        <v>478</v>
      </c>
      <c r="V686" s="5">
        <v>1</v>
      </c>
      <c r="W686" s="5">
        <v>15</v>
      </c>
      <c r="X686" s="5">
        <v>6</v>
      </c>
    </row>
    <row r="687" spans="1:24" x14ac:dyDescent="0.3">
      <c r="A687" s="99">
        <v>686</v>
      </c>
      <c r="B687" s="9" t="s">
        <v>1362</v>
      </c>
      <c r="C687" s="28" t="s">
        <v>1358</v>
      </c>
      <c r="D687" s="9" t="s">
        <v>1359</v>
      </c>
      <c r="E687" s="258">
        <v>44093</v>
      </c>
      <c r="F687" s="125">
        <v>0.18936342592592592</v>
      </c>
      <c r="G687" s="2">
        <v>0.42708333333333331</v>
      </c>
      <c r="H687" s="13">
        <v>1</v>
      </c>
      <c r="I687" s="13">
        <v>9940</v>
      </c>
      <c r="J687" s="1" t="s">
        <v>840</v>
      </c>
      <c r="K687" s="9" t="s">
        <v>1360</v>
      </c>
      <c r="L687" s="123"/>
      <c r="M687" s="123"/>
      <c r="N687" s="123"/>
      <c r="O687" s="123"/>
      <c r="P687" s="15"/>
      <c r="Q687" s="41"/>
      <c r="R687" s="123">
        <v>20</v>
      </c>
      <c r="S687" s="123" t="s">
        <v>462</v>
      </c>
      <c r="T687" s="123">
        <v>2020</v>
      </c>
      <c r="U687" s="47" t="s">
        <v>474</v>
      </c>
      <c r="V687" s="5">
        <v>1</v>
      </c>
      <c r="W687" s="5">
        <v>1</v>
      </c>
      <c r="X687" s="5">
        <v>1</v>
      </c>
    </row>
    <row r="688" spans="1:24" x14ac:dyDescent="0.3">
      <c r="A688" s="99">
        <v>687</v>
      </c>
      <c r="B688" s="9" t="s">
        <v>379</v>
      </c>
      <c r="C688" s="28" t="s">
        <v>569</v>
      </c>
      <c r="D688" s="9" t="s">
        <v>559</v>
      </c>
      <c r="E688" s="258">
        <v>44108</v>
      </c>
      <c r="F688" s="125">
        <v>0.18070601851851853</v>
      </c>
      <c r="G688" s="2">
        <v>0.33333333333333331</v>
      </c>
      <c r="H688" s="13">
        <v>6</v>
      </c>
      <c r="I688" s="13">
        <v>2605</v>
      </c>
      <c r="J688" s="1" t="s">
        <v>34</v>
      </c>
      <c r="K688" s="9"/>
      <c r="L688" s="123"/>
      <c r="M688" s="123"/>
      <c r="N688" s="123"/>
      <c r="O688" s="123"/>
      <c r="P688" s="15"/>
      <c r="Q688" s="41"/>
      <c r="R688" s="123">
        <v>4</v>
      </c>
      <c r="S688" s="123" t="s">
        <v>463</v>
      </c>
      <c r="T688" s="123">
        <v>2020</v>
      </c>
      <c r="U688" s="47" t="s">
        <v>475</v>
      </c>
      <c r="V688" s="5">
        <v>1</v>
      </c>
    </row>
    <row r="689" spans="1:24" x14ac:dyDescent="0.3">
      <c r="A689" s="99">
        <v>688</v>
      </c>
      <c r="B689" s="9" t="s">
        <v>1363</v>
      </c>
      <c r="C689" s="28" t="s">
        <v>677</v>
      </c>
      <c r="D689" s="9" t="s">
        <v>1159</v>
      </c>
      <c r="E689" s="258">
        <v>44114</v>
      </c>
      <c r="F689" s="125">
        <v>0.17998842592592593</v>
      </c>
      <c r="G689" s="2">
        <v>0.375</v>
      </c>
      <c r="H689" s="13">
        <v>4</v>
      </c>
      <c r="I689" s="13">
        <v>2620</v>
      </c>
      <c r="J689" s="1" t="s">
        <v>766</v>
      </c>
      <c r="K689" s="9"/>
      <c r="L689" s="123"/>
      <c r="M689" s="123"/>
      <c r="N689" s="123"/>
      <c r="O689" s="123"/>
      <c r="P689" s="15"/>
      <c r="Q689" s="41"/>
      <c r="R689" s="123">
        <v>10</v>
      </c>
      <c r="S689" s="123" t="s">
        <v>463</v>
      </c>
      <c r="T689" s="123">
        <v>2020</v>
      </c>
      <c r="U689" s="47" t="s">
        <v>474</v>
      </c>
      <c r="V689" s="5">
        <v>1</v>
      </c>
      <c r="W689" s="5">
        <v>2</v>
      </c>
    </row>
    <row r="690" spans="1:24" x14ac:dyDescent="0.3">
      <c r="A690" s="99">
        <v>689</v>
      </c>
      <c r="B690" s="9" t="s">
        <v>1364</v>
      </c>
      <c r="C690" s="28" t="s">
        <v>1367</v>
      </c>
      <c r="D690" s="9" t="s">
        <v>1365</v>
      </c>
      <c r="E690" s="275">
        <v>44127</v>
      </c>
      <c r="F690" s="125">
        <v>0.22348379629629631</v>
      </c>
      <c r="G690" s="2">
        <v>0.41666666666666669</v>
      </c>
      <c r="H690" s="13">
        <v>6</v>
      </c>
      <c r="I690" s="13">
        <v>2680</v>
      </c>
      <c r="J690" s="1" t="s">
        <v>1041</v>
      </c>
      <c r="K690" s="9" t="s">
        <v>1366</v>
      </c>
      <c r="L690" s="123"/>
      <c r="M690" s="123"/>
      <c r="N690" s="123"/>
      <c r="O690" s="123">
        <v>7</v>
      </c>
      <c r="P690" s="15"/>
      <c r="Q690" s="41"/>
      <c r="R690" s="123">
        <v>23</v>
      </c>
      <c r="S690" s="123" t="s">
        <v>463</v>
      </c>
      <c r="T690" s="123">
        <v>2020</v>
      </c>
      <c r="U690" s="47" t="s">
        <v>477</v>
      </c>
      <c r="V690" s="5"/>
    </row>
    <row r="691" spans="1:24" x14ac:dyDescent="0.3">
      <c r="A691" s="99">
        <v>690</v>
      </c>
      <c r="B691" s="9" t="s">
        <v>1373</v>
      </c>
      <c r="C691" s="28" t="s">
        <v>1374</v>
      </c>
      <c r="D691" s="9" t="s">
        <v>1375</v>
      </c>
      <c r="E691" s="275">
        <v>44128</v>
      </c>
      <c r="F691" s="125">
        <v>0.21467592592592591</v>
      </c>
      <c r="G691" s="2">
        <v>0.41666666666666669</v>
      </c>
      <c r="H691" s="13">
        <v>2</v>
      </c>
      <c r="I691" s="13">
        <v>4660</v>
      </c>
      <c r="J691" s="1" t="s">
        <v>1042</v>
      </c>
      <c r="K691" s="9" t="s">
        <v>1376</v>
      </c>
      <c r="L691" s="123"/>
      <c r="M691" s="123"/>
      <c r="N691" s="123"/>
      <c r="O691" s="123">
        <v>8</v>
      </c>
      <c r="P691" s="15"/>
      <c r="Q691" s="41"/>
      <c r="R691" s="123">
        <v>24</v>
      </c>
      <c r="S691" s="123" t="s">
        <v>463</v>
      </c>
      <c r="T691" s="123">
        <v>2020</v>
      </c>
      <c r="U691" s="47" t="s">
        <v>474</v>
      </c>
      <c r="V691" s="5"/>
    </row>
    <row r="692" spans="1:24" x14ac:dyDescent="0.3">
      <c r="A692" s="99">
        <v>691</v>
      </c>
      <c r="B692" s="9" t="s">
        <v>1377</v>
      </c>
      <c r="C692" s="28" t="s">
        <v>1040</v>
      </c>
      <c r="D692" s="9" t="s">
        <v>1378</v>
      </c>
      <c r="E692" s="275">
        <v>44129</v>
      </c>
      <c r="F692" s="125">
        <v>0.22020833333333334</v>
      </c>
      <c r="G692" s="2">
        <v>0.3125</v>
      </c>
      <c r="H692" s="13">
        <v>6</v>
      </c>
      <c r="I692" s="13">
        <v>4000</v>
      </c>
      <c r="J692" s="1" t="s">
        <v>1040</v>
      </c>
      <c r="K692" s="9" t="s">
        <v>1379</v>
      </c>
      <c r="L692" s="123"/>
      <c r="M692" s="123"/>
      <c r="N692" s="123"/>
      <c r="O692" s="123">
        <v>9</v>
      </c>
      <c r="P692" s="28" t="s">
        <v>1380</v>
      </c>
      <c r="Q692" s="41"/>
      <c r="R692" s="123">
        <v>25</v>
      </c>
      <c r="S692" s="123" t="s">
        <v>463</v>
      </c>
      <c r="T692" s="123">
        <v>2020</v>
      </c>
      <c r="U692" s="47" t="s">
        <v>475</v>
      </c>
      <c r="V692" s="5">
        <v>3</v>
      </c>
      <c r="W692" s="5">
        <v>1</v>
      </c>
      <c r="X692" s="5">
        <v>5</v>
      </c>
    </row>
    <row r="693" spans="1:24" x14ac:dyDescent="0.3">
      <c r="A693" s="99">
        <v>692</v>
      </c>
      <c r="B693" s="9" t="s">
        <v>1381</v>
      </c>
      <c r="C693" s="28" t="s">
        <v>1278</v>
      </c>
      <c r="D693" s="9" t="s">
        <v>1382</v>
      </c>
      <c r="E693" s="258">
        <v>44150</v>
      </c>
      <c r="F693" s="125">
        <v>0.18124999999999999</v>
      </c>
      <c r="G693" s="2">
        <v>0.33333333333333331</v>
      </c>
      <c r="H693" s="13">
        <v>8</v>
      </c>
      <c r="I693" s="13">
        <v>3450</v>
      </c>
      <c r="J693" s="1" t="s">
        <v>1032</v>
      </c>
      <c r="K693" s="9"/>
      <c r="L693" s="123"/>
      <c r="M693" s="123"/>
      <c r="N693" s="123"/>
      <c r="O693" s="123"/>
      <c r="P693" s="28"/>
      <c r="Q693" s="41"/>
      <c r="R693" s="123">
        <v>15</v>
      </c>
      <c r="S693" s="123" t="s">
        <v>464</v>
      </c>
      <c r="T693" s="123">
        <v>2020</v>
      </c>
      <c r="U693" s="47" t="s">
        <v>475</v>
      </c>
      <c r="V693" s="5">
        <v>1</v>
      </c>
    </row>
    <row r="694" spans="1:24" x14ac:dyDescent="0.3">
      <c r="A694" s="99">
        <v>693</v>
      </c>
      <c r="B694" s="9" t="s">
        <v>1383</v>
      </c>
      <c r="C694" s="28" t="s">
        <v>33</v>
      </c>
      <c r="D694" s="9" t="s">
        <v>563</v>
      </c>
      <c r="E694" s="258">
        <v>44152</v>
      </c>
      <c r="F694" s="125">
        <v>0.18307870370370372</v>
      </c>
      <c r="G694" s="2">
        <v>0.66666666666666663</v>
      </c>
      <c r="H694" s="13">
        <v>6</v>
      </c>
      <c r="I694" s="13">
        <v>4690</v>
      </c>
      <c r="J694" s="1" t="s">
        <v>752</v>
      </c>
      <c r="K694" s="9"/>
      <c r="L694" s="123"/>
      <c r="M694" s="123"/>
      <c r="N694" s="123"/>
      <c r="O694" s="123"/>
      <c r="P694" s="28"/>
      <c r="Q694" s="41"/>
      <c r="R694" s="123">
        <v>17</v>
      </c>
      <c r="S694" s="123" t="s">
        <v>464</v>
      </c>
      <c r="T694" s="123">
        <v>2020</v>
      </c>
      <c r="U694" s="47" t="s">
        <v>479</v>
      </c>
      <c r="V694" s="5"/>
    </row>
    <row r="695" spans="1:24" x14ac:dyDescent="0.3">
      <c r="A695" s="99">
        <v>694</v>
      </c>
      <c r="B695" s="9" t="s">
        <v>1385</v>
      </c>
      <c r="C695" s="28" t="s">
        <v>753</v>
      </c>
      <c r="D695" s="9" t="s">
        <v>1386</v>
      </c>
      <c r="E695" s="258">
        <v>44156</v>
      </c>
      <c r="F695" s="125">
        <v>0.16905092592592594</v>
      </c>
      <c r="G695" s="2">
        <v>0.33333333333333331</v>
      </c>
      <c r="H695" s="13">
        <v>8</v>
      </c>
      <c r="I695" s="13">
        <v>5300</v>
      </c>
      <c r="J695" s="1" t="s">
        <v>753</v>
      </c>
      <c r="K695" s="9"/>
      <c r="L695" s="123"/>
      <c r="M695" s="123"/>
      <c r="N695" s="123"/>
      <c r="O695" s="123"/>
      <c r="P695" s="28"/>
      <c r="Q695" s="41"/>
      <c r="R695" s="123">
        <v>21</v>
      </c>
      <c r="S695" s="123" t="s">
        <v>464</v>
      </c>
      <c r="T695" s="123">
        <v>2020</v>
      </c>
      <c r="U695" s="47" t="s">
        <v>474</v>
      </c>
      <c r="V695" s="5">
        <v>2</v>
      </c>
    </row>
    <row r="696" spans="1:24" x14ac:dyDescent="0.3">
      <c r="A696" s="99">
        <v>695</v>
      </c>
      <c r="B696" s="9" t="s">
        <v>1388</v>
      </c>
      <c r="C696" s="28" t="s">
        <v>39</v>
      </c>
      <c r="D696" s="9" t="s">
        <v>566</v>
      </c>
      <c r="E696" s="258">
        <v>44158</v>
      </c>
      <c r="F696" s="125">
        <v>0.2053935185185185</v>
      </c>
      <c r="G696" s="2">
        <v>0.35416666666666669</v>
      </c>
      <c r="H696" s="13">
        <v>6</v>
      </c>
      <c r="I696" s="13">
        <v>4100</v>
      </c>
      <c r="J696" s="1" t="s">
        <v>39</v>
      </c>
      <c r="K696" s="9"/>
      <c r="L696" s="123"/>
      <c r="M696" s="123"/>
      <c r="N696" s="123"/>
      <c r="O696" s="123"/>
      <c r="P696" s="15" t="s">
        <v>12</v>
      </c>
      <c r="Q696" s="41"/>
      <c r="R696" s="123">
        <v>23</v>
      </c>
      <c r="S696" s="123" t="s">
        <v>464</v>
      </c>
      <c r="T696" s="123">
        <v>2020</v>
      </c>
      <c r="U696" s="47" t="s">
        <v>480</v>
      </c>
      <c r="V696" s="5"/>
    </row>
    <row r="697" spans="1:24" x14ac:dyDescent="0.3">
      <c r="A697" s="99">
        <v>696</v>
      </c>
      <c r="B697" s="9" t="s">
        <v>1389</v>
      </c>
      <c r="C697" s="28" t="s">
        <v>1057</v>
      </c>
      <c r="D697" s="9" t="s">
        <v>1391</v>
      </c>
      <c r="E697" s="258">
        <v>44161</v>
      </c>
      <c r="F697" s="125">
        <v>0.18347222222222223</v>
      </c>
      <c r="G697" s="2">
        <v>0.41666666666666669</v>
      </c>
      <c r="H697" s="13">
        <v>7</v>
      </c>
      <c r="I697" s="13">
        <v>7800</v>
      </c>
      <c r="J697" s="1" t="s">
        <v>1057</v>
      </c>
      <c r="K697" s="9" t="s">
        <v>1390</v>
      </c>
      <c r="L697" s="123"/>
      <c r="M697" s="123"/>
      <c r="N697" s="123"/>
      <c r="O697" s="123"/>
      <c r="P697" s="15" t="s">
        <v>12</v>
      </c>
      <c r="Q697" s="41"/>
      <c r="R697" s="123">
        <v>26</v>
      </c>
      <c r="S697" s="123" t="s">
        <v>464</v>
      </c>
      <c r="T697" s="123">
        <v>2020</v>
      </c>
      <c r="U697" s="47" t="s">
        <v>476</v>
      </c>
      <c r="V697" s="5"/>
    </row>
    <row r="698" spans="1:24" x14ac:dyDescent="0.3">
      <c r="A698" s="99">
        <v>697</v>
      </c>
      <c r="B698" s="9" t="s">
        <v>1393</v>
      </c>
      <c r="C698" s="28" t="s">
        <v>146</v>
      </c>
      <c r="D698" s="9" t="s">
        <v>1171</v>
      </c>
      <c r="E698" s="273">
        <v>44163</v>
      </c>
      <c r="F698" s="122">
        <v>0.1645486111111111</v>
      </c>
      <c r="G698" s="2">
        <v>0.33333333333333331</v>
      </c>
      <c r="H698" s="13">
        <v>4</v>
      </c>
      <c r="I698" s="13">
        <v>4200</v>
      </c>
      <c r="J698" s="1" t="s">
        <v>146</v>
      </c>
      <c r="K698" s="9"/>
      <c r="L698" s="123">
        <v>275</v>
      </c>
      <c r="M698" s="123"/>
      <c r="N698" s="123"/>
      <c r="O698" s="123"/>
      <c r="P698" s="15" t="s">
        <v>12</v>
      </c>
      <c r="Q698" s="41"/>
      <c r="R698" s="123">
        <v>28</v>
      </c>
      <c r="S698" s="123" t="s">
        <v>464</v>
      </c>
      <c r="T698" s="123">
        <v>2020</v>
      </c>
      <c r="U698" s="47" t="s">
        <v>474</v>
      </c>
      <c r="V698" s="5"/>
    </row>
    <row r="699" spans="1:24" x14ac:dyDescent="0.3">
      <c r="A699" s="99">
        <v>698</v>
      </c>
      <c r="B699" s="9" t="s">
        <v>1394</v>
      </c>
      <c r="C699" s="28" t="s">
        <v>39</v>
      </c>
      <c r="D699" s="9" t="s">
        <v>566</v>
      </c>
      <c r="E699" s="273">
        <v>44164</v>
      </c>
      <c r="F699" s="125">
        <v>0.19614583333333332</v>
      </c>
      <c r="G699" s="2">
        <v>0.375</v>
      </c>
      <c r="H699" s="13">
        <v>6</v>
      </c>
      <c r="I699" s="13">
        <v>4100</v>
      </c>
      <c r="J699" s="1" t="s">
        <v>39</v>
      </c>
      <c r="K699" s="9"/>
      <c r="L699" s="123"/>
      <c r="M699" s="123"/>
      <c r="N699" s="123"/>
      <c r="O699" s="123"/>
      <c r="P699" s="15"/>
      <c r="Q699" s="41"/>
      <c r="R699" s="123">
        <v>29</v>
      </c>
      <c r="S699" s="123" t="s">
        <v>464</v>
      </c>
      <c r="T699" s="123">
        <v>2020</v>
      </c>
      <c r="U699" s="47" t="s">
        <v>475</v>
      </c>
      <c r="V699" s="5">
        <v>4</v>
      </c>
      <c r="X699" s="5">
        <v>7</v>
      </c>
    </row>
    <row r="700" spans="1:24" x14ac:dyDescent="0.3">
      <c r="A700" s="99">
        <v>699</v>
      </c>
      <c r="B700" s="9" t="s">
        <v>1395</v>
      </c>
      <c r="C700" s="28" t="s">
        <v>39</v>
      </c>
      <c r="D700" s="9" t="s">
        <v>1396</v>
      </c>
      <c r="E700" s="258">
        <v>44170</v>
      </c>
      <c r="F700" s="122">
        <v>0.16037037037037036</v>
      </c>
      <c r="G700" s="2">
        <v>0.35416666666666669</v>
      </c>
      <c r="H700" s="13">
        <v>6</v>
      </c>
      <c r="I700" s="13">
        <v>4100</v>
      </c>
      <c r="J700" s="1" t="s">
        <v>39</v>
      </c>
      <c r="K700" s="9"/>
      <c r="L700" s="123">
        <v>276</v>
      </c>
      <c r="M700" s="123"/>
      <c r="N700" s="123"/>
      <c r="O700" s="123"/>
      <c r="P700" s="15" t="s">
        <v>12</v>
      </c>
      <c r="Q700" s="41"/>
      <c r="R700" s="123">
        <v>5</v>
      </c>
      <c r="S700" s="123" t="s">
        <v>465</v>
      </c>
      <c r="T700" s="123">
        <v>2020</v>
      </c>
      <c r="U700" s="47" t="s">
        <v>474</v>
      </c>
      <c r="V700" s="5">
        <v>1</v>
      </c>
    </row>
    <row r="701" spans="1:24" x14ac:dyDescent="0.3">
      <c r="A701" s="99">
        <v>700</v>
      </c>
      <c r="B701" s="9" t="s">
        <v>1769</v>
      </c>
      <c r="C701" s="28" t="s">
        <v>1399</v>
      </c>
      <c r="D701" s="9" t="s">
        <v>1400</v>
      </c>
      <c r="E701" s="258">
        <v>44177</v>
      </c>
      <c r="F701" s="122">
        <v>0.15658564814814815</v>
      </c>
      <c r="G701" s="2">
        <v>0.375</v>
      </c>
      <c r="H701" s="13">
        <v>6</v>
      </c>
      <c r="I701" s="13">
        <v>4540</v>
      </c>
      <c r="J701" s="1" t="s">
        <v>758</v>
      </c>
      <c r="K701" s="9"/>
      <c r="L701" s="123">
        <v>277</v>
      </c>
      <c r="M701" s="123"/>
      <c r="N701" s="123"/>
      <c r="O701" s="123"/>
      <c r="P701" s="15" t="s">
        <v>12</v>
      </c>
      <c r="Q701" s="41"/>
      <c r="R701" s="123">
        <v>12</v>
      </c>
      <c r="S701" s="123" t="s">
        <v>465</v>
      </c>
      <c r="T701" s="123">
        <v>2020</v>
      </c>
      <c r="U701" s="47" t="s">
        <v>474</v>
      </c>
      <c r="V701" s="5">
        <v>1</v>
      </c>
    </row>
    <row r="702" spans="1:24" x14ac:dyDescent="0.3">
      <c r="A702" s="99">
        <v>701</v>
      </c>
      <c r="B702" s="9" t="s">
        <v>1621</v>
      </c>
      <c r="C702" s="28" t="s">
        <v>569</v>
      </c>
      <c r="D702" s="9" t="s">
        <v>559</v>
      </c>
      <c r="E702" s="258">
        <v>44185</v>
      </c>
      <c r="F702" s="122">
        <v>0.16494212962962962</v>
      </c>
      <c r="G702" s="2">
        <v>0.35416666666666669</v>
      </c>
      <c r="H702" s="13">
        <v>6</v>
      </c>
      <c r="I702" s="13">
        <v>2605</v>
      </c>
      <c r="J702" s="1" t="s">
        <v>34</v>
      </c>
      <c r="K702" s="9"/>
      <c r="L702" s="123">
        <v>278</v>
      </c>
      <c r="M702" s="123"/>
      <c r="N702" s="123"/>
      <c r="O702" s="123"/>
      <c r="P702" s="15" t="s">
        <v>12</v>
      </c>
      <c r="Q702" s="41"/>
      <c r="R702" s="123">
        <v>20</v>
      </c>
      <c r="S702" s="123" t="s">
        <v>465</v>
      </c>
      <c r="T702" s="123">
        <v>2020</v>
      </c>
      <c r="U702" s="47" t="s">
        <v>475</v>
      </c>
      <c r="V702" s="5">
        <v>1</v>
      </c>
    </row>
    <row r="703" spans="1:24" x14ac:dyDescent="0.3">
      <c r="A703" s="99">
        <v>702</v>
      </c>
      <c r="B703" s="9" t="s">
        <v>1401</v>
      </c>
      <c r="C703" s="28" t="s">
        <v>303</v>
      </c>
      <c r="D703" s="9" t="s">
        <v>1402</v>
      </c>
      <c r="E703" s="258">
        <v>44190</v>
      </c>
      <c r="F703" s="177">
        <v>0.12263888888888889</v>
      </c>
      <c r="G703" s="2">
        <v>0.41666666666666669</v>
      </c>
      <c r="H703" s="13">
        <v>6</v>
      </c>
      <c r="I703" s="13">
        <v>3600</v>
      </c>
      <c r="J703" s="1" t="s">
        <v>303</v>
      </c>
      <c r="K703" s="9"/>
      <c r="L703" s="123"/>
      <c r="M703" s="123"/>
      <c r="N703" s="123"/>
      <c r="O703" s="123"/>
      <c r="P703" s="15" t="s">
        <v>12</v>
      </c>
      <c r="Q703" s="41"/>
      <c r="R703" s="123">
        <v>25</v>
      </c>
      <c r="S703" s="123" t="s">
        <v>465</v>
      </c>
      <c r="T703" s="123">
        <v>2020</v>
      </c>
      <c r="U703" s="47" t="s">
        <v>477</v>
      </c>
      <c r="V703" s="5"/>
    </row>
    <row r="704" spans="1:24" x14ac:dyDescent="0.3">
      <c r="A704" s="99">
        <v>703</v>
      </c>
      <c r="B704" s="9" t="s">
        <v>1404</v>
      </c>
      <c r="C704" s="28" t="s">
        <v>38</v>
      </c>
      <c r="D704" s="9" t="s">
        <v>1405</v>
      </c>
      <c r="E704" s="275">
        <v>44192</v>
      </c>
      <c r="F704" s="121">
        <v>0.13025462962962964</v>
      </c>
      <c r="G704" s="2">
        <v>0.375</v>
      </c>
      <c r="H704" s="13">
        <v>6</v>
      </c>
      <c r="I704" s="13">
        <v>2635</v>
      </c>
      <c r="J704" s="1" t="s">
        <v>38</v>
      </c>
      <c r="K704" s="9"/>
      <c r="L704" s="123">
        <v>279</v>
      </c>
      <c r="M704" s="123"/>
      <c r="N704" s="123"/>
      <c r="O704" s="123"/>
      <c r="P704" s="15" t="s">
        <v>12</v>
      </c>
      <c r="Q704" s="41"/>
      <c r="R704" s="123">
        <v>27</v>
      </c>
      <c r="S704" s="123" t="s">
        <v>465</v>
      </c>
      <c r="T704" s="123">
        <v>2020</v>
      </c>
      <c r="U704" s="47" t="s">
        <v>475</v>
      </c>
      <c r="V704" s="5">
        <v>2</v>
      </c>
    </row>
    <row r="705" spans="1:24" x14ac:dyDescent="0.3">
      <c r="A705" s="99">
        <v>704</v>
      </c>
      <c r="B705" s="9" t="s">
        <v>860</v>
      </c>
      <c r="C705" s="28" t="s">
        <v>795</v>
      </c>
      <c r="D705" s="9" t="s">
        <v>1406</v>
      </c>
      <c r="E705" s="275">
        <v>44193</v>
      </c>
      <c r="F705" s="121">
        <v>0.13291666666666666</v>
      </c>
      <c r="G705" s="2">
        <v>0.33680555555555558</v>
      </c>
      <c r="H705" s="13">
        <v>6</v>
      </c>
      <c r="I705" s="13">
        <v>4100</v>
      </c>
      <c r="J705" s="1" t="s">
        <v>39</v>
      </c>
      <c r="K705" s="9"/>
      <c r="L705" s="123"/>
      <c r="M705" s="123"/>
      <c r="N705" s="123"/>
      <c r="O705" s="123"/>
      <c r="P705" s="15"/>
      <c r="Q705" s="41"/>
      <c r="R705" s="123">
        <v>28</v>
      </c>
      <c r="S705" s="123" t="s">
        <v>465</v>
      </c>
      <c r="T705" s="123">
        <v>2020</v>
      </c>
      <c r="U705" s="47" t="s">
        <v>480</v>
      </c>
      <c r="V705" s="5"/>
    </row>
    <row r="706" spans="1:24" x14ac:dyDescent="0.3">
      <c r="A706" s="99">
        <v>705</v>
      </c>
      <c r="B706" s="9" t="s">
        <v>1428</v>
      </c>
      <c r="C706" s="28" t="s">
        <v>39</v>
      </c>
      <c r="D706" s="9" t="s">
        <v>560</v>
      </c>
      <c r="E706" s="275">
        <v>44194</v>
      </c>
      <c r="F706" s="121">
        <v>0.13631944444444444</v>
      </c>
      <c r="G706" s="2">
        <v>0.35416666666666669</v>
      </c>
      <c r="H706" s="13">
        <v>6</v>
      </c>
      <c r="I706" s="13">
        <v>4100</v>
      </c>
      <c r="J706" s="1" t="s">
        <v>39</v>
      </c>
      <c r="K706" s="9"/>
      <c r="L706" s="123"/>
      <c r="M706" s="123"/>
      <c r="N706" s="123"/>
      <c r="O706" s="123"/>
      <c r="P706" s="15"/>
      <c r="Q706" s="41"/>
      <c r="R706" s="123">
        <v>29</v>
      </c>
      <c r="S706" s="123" t="s">
        <v>465</v>
      </c>
      <c r="T706" s="123">
        <v>2020</v>
      </c>
      <c r="U706" s="47" t="s">
        <v>479</v>
      </c>
      <c r="V706" s="5"/>
    </row>
    <row r="707" spans="1:24" x14ac:dyDescent="0.3">
      <c r="A707" s="99">
        <v>706</v>
      </c>
      <c r="B707" s="9" t="s">
        <v>1429</v>
      </c>
      <c r="C707" s="28" t="s">
        <v>39</v>
      </c>
      <c r="D707" s="9" t="s">
        <v>566</v>
      </c>
      <c r="E707" s="258">
        <v>44196</v>
      </c>
      <c r="F707" s="121">
        <v>0.13649305555555555</v>
      </c>
      <c r="G707" s="2">
        <v>0.375</v>
      </c>
      <c r="H707" s="13">
        <v>6</v>
      </c>
      <c r="I707" s="13">
        <v>4100</v>
      </c>
      <c r="J707" s="1" t="s">
        <v>39</v>
      </c>
      <c r="K707" s="9"/>
      <c r="L707" s="123"/>
      <c r="M707" s="123"/>
      <c r="N707" s="123"/>
      <c r="O707" s="123"/>
      <c r="P707" s="15" t="s">
        <v>12</v>
      </c>
      <c r="Q707" s="41"/>
      <c r="R707" s="123">
        <v>31</v>
      </c>
      <c r="S707" s="123" t="s">
        <v>465</v>
      </c>
      <c r="T707" s="123">
        <v>2020</v>
      </c>
      <c r="U707" s="47" t="s">
        <v>476</v>
      </c>
      <c r="V707" s="5"/>
      <c r="X707" s="5">
        <v>8</v>
      </c>
    </row>
    <row r="708" spans="1:24" x14ac:dyDescent="0.3">
      <c r="A708" s="13">
        <v>707</v>
      </c>
      <c r="B708" s="9" t="s">
        <v>1433</v>
      </c>
      <c r="C708" s="28" t="s">
        <v>39</v>
      </c>
      <c r="D708" s="9" t="s">
        <v>566</v>
      </c>
      <c r="E708" s="258">
        <v>44199</v>
      </c>
      <c r="F708" s="121">
        <v>0.14115740740740743</v>
      </c>
      <c r="G708" s="2">
        <v>0.375</v>
      </c>
      <c r="H708" s="13">
        <v>6</v>
      </c>
      <c r="I708" s="13">
        <v>4100</v>
      </c>
      <c r="J708" s="1" t="s">
        <v>39</v>
      </c>
      <c r="K708" s="9"/>
      <c r="L708" s="123"/>
      <c r="M708" s="123">
        <v>70</v>
      </c>
      <c r="N708" s="123"/>
      <c r="O708" s="123"/>
      <c r="P708" s="15" t="s">
        <v>12</v>
      </c>
      <c r="Q708" s="41"/>
      <c r="R708" s="123">
        <v>3</v>
      </c>
      <c r="S708" s="123" t="s">
        <v>466</v>
      </c>
      <c r="T708" s="123">
        <v>2021</v>
      </c>
      <c r="U708" s="47" t="s">
        <v>475</v>
      </c>
      <c r="V708" s="5">
        <v>4</v>
      </c>
      <c r="W708" s="5">
        <v>8</v>
      </c>
      <c r="X708" s="5">
        <v>1</v>
      </c>
    </row>
    <row r="709" spans="1:24" x14ac:dyDescent="0.3">
      <c r="A709" s="13">
        <v>708</v>
      </c>
      <c r="B709" s="9" t="s">
        <v>1446</v>
      </c>
      <c r="C709" s="28" t="s">
        <v>39</v>
      </c>
      <c r="D709" s="9" t="s">
        <v>566</v>
      </c>
      <c r="E709" s="258">
        <v>44254</v>
      </c>
      <c r="F709" s="121">
        <v>0.14133101851851851</v>
      </c>
      <c r="G709" s="2">
        <v>0.375</v>
      </c>
      <c r="H709" s="13">
        <v>6</v>
      </c>
      <c r="I709" s="13">
        <v>4100</v>
      </c>
      <c r="J709" s="1" t="s">
        <v>39</v>
      </c>
      <c r="K709" s="9"/>
      <c r="L709" s="123"/>
      <c r="M709" s="123">
        <v>71</v>
      </c>
      <c r="N709" s="123"/>
      <c r="O709" s="123"/>
      <c r="P709" s="15" t="s">
        <v>12</v>
      </c>
      <c r="Q709" s="41"/>
      <c r="R709" s="123">
        <v>27</v>
      </c>
      <c r="S709" s="123" t="s">
        <v>467</v>
      </c>
      <c r="T709" s="123">
        <v>2021</v>
      </c>
      <c r="U709" s="47" t="s">
        <v>474</v>
      </c>
      <c r="V709" s="5">
        <v>1</v>
      </c>
      <c r="X709" s="5">
        <v>1</v>
      </c>
    </row>
    <row r="710" spans="1:24" x14ac:dyDescent="0.3">
      <c r="A710" s="13">
        <v>709</v>
      </c>
      <c r="B710" s="9" t="s">
        <v>1448</v>
      </c>
      <c r="C710" s="28" t="s">
        <v>17</v>
      </c>
      <c r="D710" s="9" t="s">
        <v>1449</v>
      </c>
      <c r="E710" s="258">
        <v>44258</v>
      </c>
      <c r="F710" s="121">
        <v>0.14276620370370371</v>
      </c>
      <c r="G710" s="2">
        <v>0.66666666666666663</v>
      </c>
      <c r="H710" s="13">
        <v>2</v>
      </c>
      <c r="I710" s="13">
        <v>4700</v>
      </c>
      <c r="J710" s="1" t="s">
        <v>17</v>
      </c>
      <c r="K710" s="9"/>
      <c r="L710" s="123">
        <v>280</v>
      </c>
      <c r="M710" s="123"/>
      <c r="N710" s="123"/>
      <c r="O710" s="123"/>
      <c r="P710" s="15" t="s">
        <v>12</v>
      </c>
      <c r="Q710" s="41"/>
      <c r="R710" s="123">
        <v>3</v>
      </c>
      <c r="S710" s="123" t="s">
        <v>468</v>
      </c>
      <c r="T710" s="123">
        <v>2021</v>
      </c>
      <c r="U710" s="47" t="s">
        <v>478</v>
      </c>
      <c r="V710" s="5"/>
    </row>
    <row r="711" spans="1:24" x14ac:dyDescent="0.3">
      <c r="A711" s="13">
        <v>710</v>
      </c>
      <c r="B711" s="9" t="s">
        <v>1446</v>
      </c>
      <c r="C711" s="28" t="s">
        <v>39</v>
      </c>
      <c r="D711" s="9" t="s">
        <v>566</v>
      </c>
      <c r="E711" s="258">
        <v>44261</v>
      </c>
      <c r="F711" s="121">
        <v>0.14462962962962964</v>
      </c>
      <c r="G711" s="2">
        <v>0.375</v>
      </c>
      <c r="H711" s="13">
        <v>6</v>
      </c>
      <c r="I711" s="13">
        <v>4100</v>
      </c>
      <c r="J711" s="1" t="s">
        <v>39</v>
      </c>
      <c r="K711" s="9"/>
      <c r="L711" s="123"/>
      <c r="M711" s="123">
        <v>72</v>
      </c>
      <c r="N711" s="123"/>
      <c r="O711" s="123"/>
      <c r="P711" s="15" t="s">
        <v>12</v>
      </c>
      <c r="Q711" s="41"/>
      <c r="R711" s="123">
        <v>6</v>
      </c>
      <c r="S711" s="123" t="s">
        <v>468</v>
      </c>
      <c r="T711" s="123">
        <v>2021</v>
      </c>
      <c r="U711" s="47" t="s">
        <v>474</v>
      </c>
      <c r="V711" s="5">
        <v>2</v>
      </c>
      <c r="W711" s="5">
        <v>2</v>
      </c>
    </row>
    <row r="712" spans="1:24" x14ac:dyDescent="0.3">
      <c r="A712" s="13">
        <v>711</v>
      </c>
      <c r="B712" s="9" t="s">
        <v>1452</v>
      </c>
      <c r="C712" s="28" t="s">
        <v>39</v>
      </c>
      <c r="D712" s="9" t="s">
        <v>560</v>
      </c>
      <c r="E712" s="258">
        <v>44275</v>
      </c>
      <c r="F712" s="121">
        <v>0.14515046296296297</v>
      </c>
      <c r="G712" s="2">
        <v>0.375</v>
      </c>
      <c r="H712" s="13">
        <v>6</v>
      </c>
      <c r="I712" s="13">
        <v>4100</v>
      </c>
      <c r="J712" s="1" t="s">
        <v>39</v>
      </c>
      <c r="K712" s="9"/>
      <c r="L712" s="123">
        <v>281</v>
      </c>
      <c r="M712" s="123"/>
      <c r="N712" s="123"/>
      <c r="O712" s="123"/>
      <c r="P712" s="15" t="s">
        <v>12</v>
      </c>
      <c r="Q712" s="41"/>
      <c r="R712" s="123">
        <v>20</v>
      </c>
      <c r="S712" s="123" t="s">
        <v>468</v>
      </c>
      <c r="T712" s="123">
        <v>2021</v>
      </c>
      <c r="U712" s="47" t="s">
        <v>474</v>
      </c>
      <c r="V712" s="5">
        <v>1</v>
      </c>
    </row>
    <row r="713" spans="1:24" x14ac:dyDescent="0.3">
      <c r="A713" s="13">
        <v>712</v>
      </c>
      <c r="B713" s="9" t="s">
        <v>1456</v>
      </c>
      <c r="C713" s="28" t="s">
        <v>1455</v>
      </c>
      <c r="D713" s="9" t="s">
        <v>1454</v>
      </c>
      <c r="E713" s="273">
        <v>44283</v>
      </c>
      <c r="F713" s="121">
        <v>0.14581018518518518</v>
      </c>
      <c r="G713" s="2">
        <v>0.33333333333333331</v>
      </c>
      <c r="H713" s="13">
        <v>5</v>
      </c>
      <c r="I713" s="13">
        <v>2300</v>
      </c>
      <c r="J713" s="1" t="s">
        <v>1843</v>
      </c>
      <c r="K713" s="9"/>
      <c r="L713" s="123">
        <v>282</v>
      </c>
      <c r="M713" s="123"/>
      <c r="N713" s="123"/>
      <c r="O713" s="123"/>
      <c r="P713" s="15" t="s">
        <v>12</v>
      </c>
      <c r="Q713" s="41"/>
      <c r="R713" s="123">
        <v>28</v>
      </c>
      <c r="S713" s="123" t="s">
        <v>468</v>
      </c>
      <c r="T713" s="123">
        <v>2021</v>
      </c>
      <c r="U713" s="47" t="s">
        <v>475</v>
      </c>
      <c r="V713" s="5">
        <v>1</v>
      </c>
    </row>
    <row r="714" spans="1:24" x14ac:dyDescent="0.3">
      <c r="A714" s="13">
        <v>713</v>
      </c>
      <c r="B714" s="9" t="s">
        <v>1457</v>
      </c>
      <c r="C714" s="28" t="s">
        <v>39</v>
      </c>
      <c r="D714" s="9" t="s">
        <v>560</v>
      </c>
      <c r="E714" s="273">
        <v>44284</v>
      </c>
      <c r="F714" s="122">
        <v>0.14876157407407406</v>
      </c>
      <c r="G714" s="2">
        <v>0.66666666666666663</v>
      </c>
      <c r="H714" s="13">
        <v>6</v>
      </c>
      <c r="I714" s="13">
        <v>4100</v>
      </c>
      <c r="J714" s="1" t="s">
        <v>39</v>
      </c>
      <c r="K714" s="9"/>
      <c r="L714" s="123">
        <v>283</v>
      </c>
      <c r="M714" s="123"/>
      <c r="N714" s="123"/>
      <c r="O714" s="123"/>
      <c r="P714" s="15" t="s">
        <v>12</v>
      </c>
      <c r="Q714" s="41"/>
      <c r="R714" s="123">
        <v>29</v>
      </c>
      <c r="S714" s="123" t="s">
        <v>468</v>
      </c>
      <c r="T714" s="123">
        <v>2021</v>
      </c>
      <c r="U714" s="47" t="s">
        <v>480</v>
      </c>
      <c r="V714" s="5"/>
      <c r="X714" s="5">
        <v>5</v>
      </c>
    </row>
    <row r="715" spans="1:24" x14ac:dyDescent="0.3">
      <c r="A715" s="13">
        <v>714</v>
      </c>
      <c r="B715" s="9" t="s">
        <v>860</v>
      </c>
      <c r="C715" s="28" t="s">
        <v>795</v>
      </c>
      <c r="D715" s="9" t="s">
        <v>1406</v>
      </c>
      <c r="E715" s="276">
        <v>44287</v>
      </c>
      <c r="F715" s="122">
        <v>0.15002314814814813</v>
      </c>
      <c r="G715" s="2">
        <v>0.33333333333333331</v>
      </c>
      <c r="H715" s="13">
        <v>6</v>
      </c>
      <c r="I715" s="13">
        <v>4100</v>
      </c>
      <c r="J715" s="1" t="s">
        <v>39</v>
      </c>
      <c r="K715" s="9"/>
      <c r="L715" s="123"/>
      <c r="M715" s="123">
        <v>73</v>
      </c>
      <c r="N715" s="123"/>
      <c r="O715" s="123"/>
      <c r="P715" s="15" t="s">
        <v>12</v>
      </c>
      <c r="Q715" s="41"/>
      <c r="R715" s="123">
        <v>1</v>
      </c>
      <c r="S715" s="123" t="s">
        <v>469</v>
      </c>
      <c r="T715" s="123">
        <v>2021</v>
      </c>
      <c r="U715" s="47" t="s">
        <v>476</v>
      </c>
      <c r="V715" s="5"/>
    </row>
    <row r="716" spans="1:24" x14ac:dyDescent="0.3">
      <c r="A716" s="13">
        <v>715</v>
      </c>
      <c r="B716" s="9" t="s">
        <v>1461</v>
      </c>
      <c r="C716" s="28" t="s">
        <v>1462</v>
      </c>
      <c r="D716" s="9" t="s">
        <v>1463</v>
      </c>
      <c r="E716" s="276">
        <v>44288</v>
      </c>
      <c r="F716" s="122">
        <v>0.15061342592592594</v>
      </c>
      <c r="G716" s="2">
        <v>0.39583333333333331</v>
      </c>
      <c r="H716" s="13">
        <v>6</v>
      </c>
      <c r="I716" s="13">
        <v>4250</v>
      </c>
      <c r="J716" s="1" t="s">
        <v>17</v>
      </c>
      <c r="K716" s="9"/>
      <c r="L716" s="123"/>
      <c r="M716" s="123"/>
      <c r="N716" s="123"/>
      <c r="O716" s="123"/>
      <c r="P716" s="15"/>
      <c r="Q716" s="41"/>
      <c r="R716" s="123">
        <v>2</v>
      </c>
      <c r="S716" s="123" t="s">
        <v>469</v>
      </c>
      <c r="T716" s="123">
        <v>2021</v>
      </c>
      <c r="U716" s="47" t="s">
        <v>477</v>
      </c>
      <c r="V716" s="5"/>
    </row>
    <row r="717" spans="1:24" x14ac:dyDescent="0.3">
      <c r="A717" s="13">
        <v>716</v>
      </c>
      <c r="B717" s="9" t="s">
        <v>1469</v>
      </c>
      <c r="C717" s="28" t="s">
        <v>1468</v>
      </c>
      <c r="D717" s="9" t="s">
        <v>1465</v>
      </c>
      <c r="E717" s="276">
        <v>44289</v>
      </c>
      <c r="F717" s="122">
        <v>0.15202546296296296</v>
      </c>
      <c r="G717" s="2">
        <v>0.46875</v>
      </c>
      <c r="H717" s="13">
        <v>6</v>
      </c>
      <c r="I717" s="13">
        <v>8400</v>
      </c>
      <c r="J717" s="1" t="s">
        <v>1056</v>
      </c>
      <c r="K717" s="9" t="s">
        <v>1467</v>
      </c>
      <c r="L717" s="123">
        <v>284</v>
      </c>
      <c r="M717" s="123"/>
      <c r="N717" s="123"/>
      <c r="O717" s="123"/>
      <c r="P717" s="15" t="s">
        <v>12</v>
      </c>
      <c r="Q717" s="41"/>
      <c r="R717" s="123">
        <v>3</v>
      </c>
      <c r="S717" s="123" t="s">
        <v>469</v>
      </c>
      <c r="T717" s="123">
        <v>2021</v>
      </c>
      <c r="U717" s="47" t="s">
        <v>474</v>
      </c>
      <c r="V717" s="5"/>
    </row>
    <row r="718" spans="1:24" x14ac:dyDescent="0.3">
      <c r="A718" s="13">
        <v>717</v>
      </c>
      <c r="B718" s="9" t="s">
        <v>1470</v>
      </c>
      <c r="C718" s="28" t="s">
        <v>1471</v>
      </c>
      <c r="D718" s="9" t="s">
        <v>1466</v>
      </c>
      <c r="E718" s="276">
        <v>44290</v>
      </c>
      <c r="F718" s="122">
        <v>0.15386574074074075</v>
      </c>
      <c r="G718" s="2">
        <v>0.375</v>
      </c>
      <c r="H718" s="13">
        <v>6</v>
      </c>
      <c r="I718" s="13">
        <v>9640</v>
      </c>
      <c r="J718" s="1" t="s">
        <v>1845</v>
      </c>
      <c r="K718" s="9" t="s">
        <v>1472</v>
      </c>
      <c r="L718" s="123">
        <v>285</v>
      </c>
      <c r="M718" s="123"/>
      <c r="N718" s="123"/>
      <c r="O718" s="123"/>
      <c r="P718" s="15"/>
      <c r="Q718" s="41"/>
      <c r="R718" s="123">
        <v>4</v>
      </c>
      <c r="S718" s="123" t="s">
        <v>469</v>
      </c>
      <c r="T718" s="123">
        <v>2021</v>
      </c>
      <c r="U718" s="47" t="s">
        <v>475</v>
      </c>
      <c r="V718" s="5">
        <v>5</v>
      </c>
    </row>
    <row r="719" spans="1:24" x14ac:dyDescent="0.3">
      <c r="A719" s="13">
        <v>718</v>
      </c>
      <c r="B719" s="9" t="s">
        <v>1489</v>
      </c>
      <c r="C719" s="28" t="s">
        <v>727</v>
      </c>
      <c r="D719" s="9" t="s">
        <v>1352</v>
      </c>
      <c r="E719" s="273">
        <v>44296</v>
      </c>
      <c r="F719" s="122">
        <v>0.15425925925925926</v>
      </c>
      <c r="G719" s="2">
        <v>0.33333333333333331</v>
      </c>
      <c r="H719" s="13">
        <v>6</v>
      </c>
      <c r="I719" s="13">
        <v>2500</v>
      </c>
      <c r="J719" s="1" t="s">
        <v>1843</v>
      </c>
      <c r="K719" s="9"/>
      <c r="L719" s="123"/>
      <c r="M719" s="123">
        <v>74</v>
      </c>
      <c r="N719" s="123"/>
      <c r="O719" s="123"/>
      <c r="P719" s="15" t="s">
        <v>12</v>
      </c>
      <c r="Q719" s="41"/>
      <c r="R719" s="123">
        <v>10</v>
      </c>
      <c r="S719" s="123" t="s">
        <v>469</v>
      </c>
      <c r="T719" s="123">
        <v>2021</v>
      </c>
      <c r="U719" s="47" t="s">
        <v>474</v>
      </c>
      <c r="V719" s="5"/>
    </row>
    <row r="720" spans="1:24" x14ac:dyDescent="0.3">
      <c r="A720" s="13">
        <v>719</v>
      </c>
      <c r="B720" s="9" t="s">
        <v>1476</v>
      </c>
      <c r="C720" s="28" t="s">
        <v>39</v>
      </c>
      <c r="D720" s="9" t="s">
        <v>560</v>
      </c>
      <c r="E720" s="273">
        <v>44297</v>
      </c>
      <c r="F720" s="122">
        <v>0.15430555555555556</v>
      </c>
      <c r="G720" s="2">
        <v>0.375</v>
      </c>
      <c r="H720" s="13">
        <v>6</v>
      </c>
      <c r="I720" s="13">
        <v>4100</v>
      </c>
      <c r="J720" s="1" t="s">
        <v>39</v>
      </c>
      <c r="K720" s="9"/>
      <c r="L720" s="123">
        <v>286</v>
      </c>
      <c r="M720" s="123"/>
      <c r="N720" s="123"/>
      <c r="O720" s="123"/>
      <c r="P720" s="15"/>
      <c r="Q720" s="41"/>
      <c r="R720" s="123">
        <v>11</v>
      </c>
      <c r="S720" s="123" t="s">
        <v>469</v>
      </c>
      <c r="T720" s="123">
        <v>2021</v>
      </c>
      <c r="U720" s="47" t="s">
        <v>475</v>
      </c>
      <c r="V720" s="5">
        <v>2</v>
      </c>
    </row>
    <row r="721" spans="1:24" x14ac:dyDescent="0.3">
      <c r="A721" s="13">
        <v>720</v>
      </c>
      <c r="B721" s="9" t="s">
        <v>1479</v>
      </c>
      <c r="C721" s="28" t="s">
        <v>66</v>
      </c>
      <c r="D721" s="9" t="s">
        <v>1480</v>
      </c>
      <c r="E721" s="258">
        <v>44303</v>
      </c>
      <c r="F721" s="122">
        <v>0.15700231481481483</v>
      </c>
      <c r="G721" s="2">
        <v>0.33333333333333331</v>
      </c>
      <c r="H721" s="13">
        <v>5</v>
      </c>
      <c r="I721" s="13">
        <v>4270</v>
      </c>
      <c r="J721" s="1" t="s">
        <v>26</v>
      </c>
      <c r="K721" s="9"/>
      <c r="L721" s="123"/>
      <c r="M721" s="123">
        <v>75</v>
      </c>
      <c r="N721" s="123"/>
      <c r="O721" s="123"/>
      <c r="P721" s="15" t="s">
        <v>12</v>
      </c>
      <c r="Q721" s="41"/>
      <c r="R721" s="123">
        <v>17</v>
      </c>
      <c r="S721" s="123" t="s">
        <v>469</v>
      </c>
      <c r="T721" s="123">
        <v>2021</v>
      </c>
      <c r="U721" s="47" t="s">
        <v>474</v>
      </c>
      <c r="V721" s="5">
        <v>1</v>
      </c>
    </row>
    <row r="722" spans="1:24" x14ac:dyDescent="0.3">
      <c r="A722" s="13">
        <v>721</v>
      </c>
      <c r="B722" s="9" t="s">
        <v>1481</v>
      </c>
      <c r="C722" s="28" t="s">
        <v>39</v>
      </c>
      <c r="D722" s="9" t="s">
        <v>560</v>
      </c>
      <c r="E722" s="258">
        <v>44303</v>
      </c>
      <c r="F722" s="122">
        <v>0.15745370370370371</v>
      </c>
      <c r="G722" s="2">
        <v>0.66666666666666663</v>
      </c>
      <c r="H722" s="13">
        <v>6</v>
      </c>
      <c r="I722" s="13">
        <v>4100</v>
      </c>
      <c r="J722" s="1" t="s">
        <v>39</v>
      </c>
      <c r="K722" s="9"/>
      <c r="L722" s="123">
        <v>287</v>
      </c>
      <c r="M722" s="123"/>
      <c r="N722" s="123"/>
      <c r="O722" s="123"/>
      <c r="P722" s="15" t="s">
        <v>12</v>
      </c>
      <c r="Q722" s="41"/>
      <c r="R722" s="123">
        <v>19</v>
      </c>
      <c r="S722" s="123" t="s">
        <v>469</v>
      </c>
      <c r="T722" s="123">
        <v>2021</v>
      </c>
      <c r="U722" s="47" t="s">
        <v>480</v>
      </c>
      <c r="V722" s="5"/>
    </row>
    <row r="723" spans="1:24" x14ac:dyDescent="0.3">
      <c r="A723" s="13">
        <v>722</v>
      </c>
      <c r="B723" s="9" t="s">
        <v>1488</v>
      </c>
      <c r="C723" s="28" t="s">
        <v>727</v>
      </c>
      <c r="D723" s="9" t="s">
        <v>1352</v>
      </c>
      <c r="E723" s="273">
        <v>44310</v>
      </c>
      <c r="F723" s="122">
        <v>0.15810185185185185</v>
      </c>
      <c r="G723" s="2">
        <v>0.33333333333333331</v>
      </c>
      <c r="H723" s="13">
        <v>6</v>
      </c>
      <c r="I723" s="13">
        <v>2500</v>
      </c>
      <c r="J723" s="1" t="s">
        <v>1843</v>
      </c>
      <c r="K723" s="9"/>
      <c r="L723" s="123">
        <v>288</v>
      </c>
      <c r="M723" s="123"/>
      <c r="N723" s="123"/>
      <c r="O723" s="123"/>
      <c r="P723" s="15"/>
      <c r="Q723" s="41"/>
      <c r="R723" s="123">
        <v>24</v>
      </c>
      <c r="S723" s="123" t="s">
        <v>469</v>
      </c>
      <c r="T723" s="123">
        <v>2021</v>
      </c>
      <c r="U723" s="47" t="s">
        <v>474</v>
      </c>
      <c r="V723" s="5"/>
    </row>
    <row r="724" spans="1:24" x14ac:dyDescent="0.3">
      <c r="A724" s="13">
        <v>723</v>
      </c>
      <c r="B724" s="9" t="s">
        <v>1479</v>
      </c>
      <c r="C724" s="28" t="s">
        <v>66</v>
      </c>
      <c r="D724" s="9" t="s">
        <v>1480</v>
      </c>
      <c r="E724" s="273">
        <v>44311</v>
      </c>
      <c r="F724" s="122">
        <v>0.15870370370370371</v>
      </c>
      <c r="G724" s="2">
        <v>0.33333333333333331</v>
      </c>
      <c r="H724" s="13">
        <v>5</v>
      </c>
      <c r="I724" s="13">
        <v>4270</v>
      </c>
      <c r="J724" s="1" t="s">
        <v>26</v>
      </c>
      <c r="K724" s="9"/>
      <c r="L724" s="123">
        <v>289</v>
      </c>
      <c r="M724" s="123"/>
      <c r="N724" s="123"/>
      <c r="O724" s="123"/>
      <c r="P724" s="15"/>
      <c r="Q724" s="41"/>
      <c r="R724" s="123">
        <v>25</v>
      </c>
      <c r="S724" s="123" t="s">
        <v>469</v>
      </c>
      <c r="T724" s="123">
        <v>2021</v>
      </c>
      <c r="U724" s="47" t="s">
        <v>475</v>
      </c>
      <c r="V724" s="5">
        <v>3</v>
      </c>
    </row>
    <row r="725" spans="1:24" x14ac:dyDescent="0.3">
      <c r="A725" s="13">
        <v>724</v>
      </c>
      <c r="B725" s="9" t="s">
        <v>1481</v>
      </c>
      <c r="C725" s="28" t="s">
        <v>39</v>
      </c>
      <c r="D725" s="9" t="s">
        <v>560</v>
      </c>
      <c r="E725" s="273" t="s">
        <v>2300</v>
      </c>
      <c r="F725" s="122">
        <v>0.1590625</v>
      </c>
      <c r="G725" s="2">
        <v>0.375</v>
      </c>
      <c r="H725" s="13">
        <v>7</v>
      </c>
      <c r="I725" s="13">
        <v>4100</v>
      </c>
      <c r="J725" s="1" t="s">
        <v>39</v>
      </c>
      <c r="K725" s="9"/>
      <c r="L725" s="123">
        <v>290</v>
      </c>
      <c r="M725" s="123"/>
      <c r="N725" s="123"/>
      <c r="O725" s="123"/>
      <c r="P725" s="15"/>
      <c r="Q725" s="41"/>
      <c r="R725" s="123">
        <v>30</v>
      </c>
      <c r="S725" s="123" t="s">
        <v>469</v>
      </c>
      <c r="T725" s="123">
        <v>2021</v>
      </c>
      <c r="U725" s="47" t="s">
        <v>477</v>
      </c>
      <c r="V725" s="5"/>
      <c r="X725" s="5">
        <v>11</v>
      </c>
    </row>
    <row r="726" spans="1:24" x14ac:dyDescent="0.3">
      <c r="A726" s="13">
        <v>725</v>
      </c>
      <c r="B726" s="9" t="s">
        <v>1485</v>
      </c>
      <c r="C726" s="28" t="s">
        <v>1486</v>
      </c>
      <c r="D726" s="9" t="s">
        <v>1487</v>
      </c>
      <c r="E726" s="273">
        <v>44317</v>
      </c>
      <c r="F726" s="122">
        <v>0.15915509259259258</v>
      </c>
      <c r="G726" s="2">
        <v>0.375</v>
      </c>
      <c r="H726" s="13">
        <v>1</v>
      </c>
      <c r="I726" s="13">
        <v>4792</v>
      </c>
      <c r="J726" s="1" t="s">
        <v>13</v>
      </c>
      <c r="K726" s="9"/>
      <c r="L726" s="123"/>
      <c r="M726" s="123"/>
      <c r="N726" s="123"/>
      <c r="O726" s="123"/>
      <c r="P726" s="15"/>
      <c r="Q726" s="41"/>
      <c r="R726" s="123">
        <v>1</v>
      </c>
      <c r="S726" s="123" t="s">
        <v>459</v>
      </c>
      <c r="T726" s="123">
        <v>2021</v>
      </c>
      <c r="U726" s="47" t="s">
        <v>474</v>
      </c>
      <c r="V726" s="5">
        <v>2</v>
      </c>
    </row>
    <row r="727" spans="1:24" x14ac:dyDescent="0.3">
      <c r="A727" s="13">
        <v>726</v>
      </c>
      <c r="B727" s="9" t="s">
        <v>1491</v>
      </c>
      <c r="C727" s="28" t="s">
        <v>795</v>
      </c>
      <c r="D727" s="9" t="s">
        <v>1406</v>
      </c>
      <c r="E727" s="273">
        <v>44324</v>
      </c>
      <c r="F727" s="122">
        <v>0.15935185185185186</v>
      </c>
      <c r="G727" s="2">
        <v>0.33333333333333331</v>
      </c>
      <c r="H727" s="13">
        <v>6</v>
      </c>
      <c r="I727" s="13">
        <v>4100</v>
      </c>
      <c r="J727" s="1" t="s">
        <v>39</v>
      </c>
      <c r="K727" s="9"/>
      <c r="L727" s="123"/>
      <c r="M727" s="123"/>
      <c r="N727" s="123">
        <v>1</v>
      </c>
      <c r="O727" s="123"/>
      <c r="P727" s="28" t="s">
        <v>1561</v>
      </c>
      <c r="Q727" s="178" t="s">
        <v>12</v>
      </c>
      <c r="R727" s="123">
        <v>8</v>
      </c>
      <c r="S727" s="123" t="s">
        <v>459</v>
      </c>
      <c r="T727" s="123">
        <v>2021</v>
      </c>
      <c r="U727" s="47" t="s">
        <v>474</v>
      </c>
      <c r="V727" s="5"/>
    </row>
    <row r="728" spans="1:24" x14ac:dyDescent="0.3">
      <c r="A728" s="13">
        <v>727</v>
      </c>
      <c r="B728" s="9" t="s">
        <v>1505</v>
      </c>
      <c r="C728" s="28" t="s">
        <v>1741</v>
      </c>
      <c r="D728" s="9" t="s">
        <v>594</v>
      </c>
      <c r="E728" s="273">
        <v>44325</v>
      </c>
      <c r="F728" s="122">
        <v>0.16016203703703705</v>
      </c>
      <c r="G728" s="2">
        <v>0.33333333333333331</v>
      </c>
      <c r="H728" s="13">
        <v>6</v>
      </c>
      <c r="I728" s="13">
        <v>3500</v>
      </c>
      <c r="J728" s="1" t="s">
        <v>760</v>
      </c>
      <c r="K728" s="9"/>
      <c r="L728" s="123"/>
      <c r="M728" s="123"/>
      <c r="N728" s="123"/>
      <c r="O728" s="123"/>
      <c r="P728" s="28"/>
      <c r="Q728" s="178"/>
      <c r="R728" s="123">
        <v>9</v>
      </c>
      <c r="S728" s="123" t="s">
        <v>459</v>
      </c>
      <c r="T728" s="123">
        <v>2021</v>
      </c>
      <c r="U728" s="47" t="s">
        <v>475</v>
      </c>
      <c r="V728" s="5">
        <v>2</v>
      </c>
    </row>
    <row r="729" spans="1:24" x14ac:dyDescent="0.3">
      <c r="A729" s="13">
        <v>728</v>
      </c>
      <c r="B729" s="9" t="s">
        <v>1500</v>
      </c>
      <c r="C729" s="28" t="s">
        <v>717</v>
      </c>
      <c r="D729" s="9" t="s">
        <v>718</v>
      </c>
      <c r="E729" s="273">
        <v>44331</v>
      </c>
      <c r="F729" s="122">
        <v>0.16018518518518518</v>
      </c>
      <c r="G729" s="2">
        <v>0.375</v>
      </c>
      <c r="H729" s="13">
        <v>3</v>
      </c>
      <c r="I729" s="13">
        <v>4500</v>
      </c>
      <c r="J729" s="1" t="s">
        <v>758</v>
      </c>
      <c r="K729" s="9"/>
      <c r="L729" s="123"/>
      <c r="M729" s="123"/>
      <c r="N729" s="123"/>
      <c r="O729" s="123"/>
      <c r="P729" s="15" t="s">
        <v>12</v>
      </c>
      <c r="Q729" s="178"/>
      <c r="R729" s="123">
        <v>15</v>
      </c>
      <c r="S729" s="123" t="s">
        <v>459</v>
      </c>
      <c r="T729" s="123">
        <v>2021</v>
      </c>
      <c r="U729" s="47" t="s">
        <v>474</v>
      </c>
      <c r="V729" s="5"/>
    </row>
    <row r="730" spans="1:24" x14ac:dyDescent="0.3">
      <c r="A730" s="13">
        <v>729</v>
      </c>
      <c r="B730" s="9" t="s">
        <v>1503</v>
      </c>
      <c r="C730" s="28" t="s">
        <v>3</v>
      </c>
      <c r="D730" s="9" t="s">
        <v>1502</v>
      </c>
      <c r="E730" s="273">
        <v>44332</v>
      </c>
      <c r="F730" s="122">
        <v>0.16063657407407408</v>
      </c>
      <c r="G730" s="2">
        <v>0.375</v>
      </c>
      <c r="H730" s="13">
        <v>3</v>
      </c>
      <c r="I730" s="13">
        <v>2100</v>
      </c>
      <c r="J730" s="1" t="s">
        <v>1843</v>
      </c>
      <c r="K730" s="9"/>
      <c r="L730" s="123"/>
      <c r="M730" s="123"/>
      <c r="N730" s="123"/>
      <c r="O730" s="123"/>
      <c r="P730" s="15"/>
      <c r="Q730" s="178"/>
      <c r="R730" s="123">
        <v>16</v>
      </c>
      <c r="S730" s="123" t="s">
        <v>459</v>
      </c>
      <c r="T730" s="123">
        <v>2021</v>
      </c>
      <c r="U730" s="47" t="s">
        <v>475</v>
      </c>
      <c r="V730" s="5">
        <v>2</v>
      </c>
      <c r="W730" s="5">
        <v>9</v>
      </c>
    </row>
    <row r="731" spans="1:24" x14ac:dyDescent="0.3">
      <c r="A731" s="13">
        <v>730</v>
      </c>
      <c r="B731" s="9" t="s">
        <v>1504</v>
      </c>
      <c r="C731" s="28" t="s">
        <v>66</v>
      </c>
      <c r="D731" s="9" t="s">
        <v>1480</v>
      </c>
      <c r="E731" s="258">
        <v>44340</v>
      </c>
      <c r="F731" s="122">
        <v>0.16112268518518519</v>
      </c>
      <c r="G731" s="2">
        <v>0.33333333333333331</v>
      </c>
      <c r="H731" s="13">
        <v>5</v>
      </c>
      <c r="I731" s="13">
        <v>4270</v>
      </c>
      <c r="J731" s="1" t="s">
        <v>26</v>
      </c>
      <c r="K731" s="9"/>
      <c r="L731" s="123"/>
      <c r="M731" s="123"/>
      <c r="N731" s="123"/>
      <c r="O731" s="123"/>
      <c r="P731" s="15"/>
      <c r="Q731" s="178"/>
      <c r="R731" s="123">
        <v>24</v>
      </c>
      <c r="S731" s="123" t="s">
        <v>459</v>
      </c>
      <c r="T731" s="123">
        <v>2021</v>
      </c>
      <c r="U731" s="47" t="s">
        <v>480</v>
      </c>
      <c r="V731" s="5"/>
    </row>
    <row r="732" spans="1:24" x14ac:dyDescent="0.3">
      <c r="A732" s="13">
        <v>731</v>
      </c>
      <c r="B732" s="9" t="s">
        <v>1508</v>
      </c>
      <c r="C732" s="28" t="s">
        <v>146</v>
      </c>
      <c r="D732" s="9" t="s">
        <v>1509</v>
      </c>
      <c r="E732" s="273">
        <v>44345</v>
      </c>
      <c r="F732" s="122">
        <v>0.16157407407407406</v>
      </c>
      <c r="G732" s="2">
        <v>0.33333333333333331</v>
      </c>
      <c r="H732" s="13">
        <v>4</v>
      </c>
      <c r="I732" s="13">
        <v>4200</v>
      </c>
      <c r="J732" s="1" t="s">
        <v>146</v>
      </c>
      <c r="K732" s="9"/>
      <c r="L732" s="123"/>
      <c r="M732" s="123">
        <v>76</v>
      </c>
      <c r="N732" s="123"/>
      <c r="O732" s="123"/>
      <c r="P732" s="15"/>
      <c r="Q732" s="178"/>
      <c r="R732" s="123">
        <v>29</v>
      </c>
      <c r="S732" s="123" t="s">
        <v>459</v>
      </c>
      <c r="T732" s="123">
        <v>2021</v>
      </c>
      <c r="U732" s="47" t="s">
        <v>474</v>
      </c>
      <c r="V732" s="5"/>
    </row>
    <row r="733" spans="1:24" x14ac:dyDescent="0.3">
      <c r="A733" s="13">
        <v>732</v>
      </c>
      <c r="B733" s="9" t="s">
        <v>1510</v>
      </c>
      <c r="C733" s="28" t="s">
        <v>1511</v>
      </c>
      <c r="D733" s="9" t="s">
        <v>1512</v>
      </c>
      <c r="E733" s="273">
        <v>44346</v>
      </c>
      <c r="F733" s="122">
        <v>0.16168981481481481</v>
      </c>
      <c r="G733" s="2">
        <v>0.33333333333333331</v>
      </c>
      <c r="H733" s="13">
        <v>6</v>
      </c>
      <c r="I733" s="13">
        <v>2920</v>
      </c>
      <c r="J733" s="1" t="s">
        <v>1036</v>
      </c>
      <c r="K733" s="9" t="s">
        <v>1513</v>
      </c>
      <c r="L733" s="123"/>
      <c r="M733" s="123"/>
      <c r="N733" s="123"/>
      <c r="O733" s="123"/>
      <c r="P733" s="15"/>
      <c r="Q733" s="178"/>
      <c r="R733" s="123">
        <v>30</v>
      </c>
      <c r="S733" s="123" t="s">
        <v>459</v>
      </c>
      <c r="T733" s="123">
        <v>2021</v>
      </c>
      <c r="U733" s="47" t="s">
        <v>475</v>
      </c>
      <c r="V733" s="5">
        <v>3</v>
      </c>
      <c r="X733" s="5">
        <v>8</v>
      </c>
    </row>
    <row r="734" spans="1:24" x14ac:dyDescent="0.3">
      <c r="A734" s="13">
        <v>733</v>
      </c>
      <c r="B734" s="9" t="s">
        <v>1552</v>
      </c>
      <c r="C734" s="28" t="s">
        <v>164</v>
      </c>
      <c r="D734" s="9" t="s">
        <v>596</v>
      </c>
      <c r="E734" s="273">
        <v>44352</v>
      </c>
      <c r="F734" s="122">
        <v>0.16202546296296297</v>
      </c>
      <c r="G734" s="2">
        <v>0.375</v>
      </c>
      <c r="H734" s="13">
        <v>4</v>
      </c>
      <c r="I734" s="13">
        <v>4682</v>
      </c>
      <c r="J734" s="1" t="s">
        <v>752</v>
      </c>
      <c r="K734" s="9"/>
      <c r="L734" s="123"/>
      <c r="M734" s="123"/>
      <c r="N734" s="123"/>
      <c r="O734" s="123"/>
      <c r="P734" s="15"/>
      <c r="Q734" s="178"/>
      <c r="R734" s="123">
        <v>5</v>
      </c>
      <c r="S734" s="123" t="s">
        <v>470</v>
      </c>
      <c r="T734" s="123">
        <v>2021</v>
      </c>
      <c r="U734" s="47" t="s">
        <v>474</v>
      </c>
      <c r="V734" s="5"/>
    </row>
    <row r="735" spans="1:24" x14ac:dyDescent="0.3">
      <c r="A735" s="13">
        <v>734</v>
      </c>
      <c r="B735" s="9" t="s">
        <v>1515</v>
      </c>
      <c r="C735" s="28" t="s">
        <v>1516</v>
      </c>
      <c r="D735" s="9" t="s">
        <v>1517</v>
      </c>
      <c r="E735" s="273">
        <v>44353</v>
      </c>
      <c r="F735" s="122">
        <v>0.16305555555555554</v>
      </c>
      <c r="G735" s="2">
        <v>0.4375</v>
      </c>
      <c r="H735" s="13">
        <v>1</v>
      </c>
      <c r="I735" s="13">
        <v>8600</v>
      </c>
      <c r="J735" s="1" t="s">
        <v>171</v>
      </c>
      <c r="K735" s="9"/>
      <c r="L735" s="123"/>
      <c r="M735" s="123"/>
      <c r="N735" s="123"/>
      <c r="O735" s="123"/>
      <c r="P735" s="15"/>
      <c r="Q735" s="178"/>
      <c r="R735" s="123">
        <v>6</v>
      </c>
      <c r="S735" s="123" t="s">
        <v>470</v>
      </c>
      <c r="T735" s="123">
        <v>2021</v>
      </c>
      <c r="U735" s="47" t="s">
        <v>475</v>
      </c>
      <c r="V735" s="5">
        <v>2</v>
      </c>
    </row>
    <row r="736" spans="1:24" x14ac:dyDescent="0.3">
      <c r="A736" s="13">
        <v>735</v>
      </c>
      <c r="B736" s="9" t="s">
        <v>1519</v>
      </c>
      <c r="C736" s="28" t="s">
        <v>141</v>
      </c>
      <c r="D736" s="9" t="s">
        <v>592</v>
      </c>
      <c r="E736" s="258">
        <v>44359</v>
      </c>
      <c r="F736" s="122">
        <v>0.16383101851851853</v>
      </c>
      <c r="G736" s="2">
        <v>0.375</v>
      </c>
      <c r="H736" s="13">
        <v>6</v>
      </c>
      <c r="I736" s="13">
        <v>4262</v>
      </c>
      <c r="J736" s="1" t="s">
        <v>17</v>
      </c>
      <c r="K736" s="9"/>
      <c r="L736" s="123"/>
      <c r="M736" s="123">
        <v>77</v>
      </c>
      <c r="N736" s="123"/>
      <c r="O736" s="123"/>
      <c r="P736" s="15" t="s">
        <v>12</v>
      </c>
      <c r="Q736" s="178"/>
      <c r="R736" s="123">
        <v>12</v>
      </c>
      <c r="S736" s="123" t="s">
        <v>470</v>
      </c>
      <c r="T736" s="123">
        <v>2021</v>
      </c>
      <c r="U736" s="47" t="s">
        <v>474</v>
      </c>
      <c r="V736" s="5">
        <v>1</v>
      </c>
    </row>
    <row r="737" spans="1:24" x14ac:dyDescent="0.3">
      <c r="A737" s="13">
        <v>736</v>
      </c>
      <c r="B737" s="9" t="s">
        <v>1520</v>
      </c>
      <c r="C737" s="28" t="s">
        <v>11</v>
      </c>
      <c r="D737" s="9" t="s">
        <v>863</v>
      </c>
      <c r="E737" s="258">
        <v>44366</v>
      </c>
      <c r="F737" s="122">
        <v>0.16401620370370371</v>
      </c>
      <c r="G737" s="2">
        <v>0.33333333333333331</v>
      </c>
      <c r="H737" s="13">
        <v>6</v>
      </c>
      <c r="I737" s="13">
        <v>4180</v>
      </c>
      <c r="J737" s="1" t="s">
        <v>11</v>
      </c>
      <c r="K737" s="9"/>
      <c r="L737" s="123"/>
      <c r="M737" s="123"/>
      <c r="N737" s="123"/>
      <c r="O737" s="123"/>
      <c r="P737" s="15"/>
      <c r="Q737" s="178"/>
      <c r="R737" s="123">
        <v>19</v>
      </c>
      <c r="S737" s="123" t="s">
        <v>470</v>
      </c>
      <c r="T737" s="123">
        <v>2021</v>
      </c>
      <c r="U737" s="47" t="s">
        <v>474</v>
      </c>
      <c r="V737" s="5">
        <v>1</v>
      </c>
    </row>
    <row r="738" spans="1:24" x14ac:dyDescent="0.3">
      <c r="A738" s="13">
        <v>737</v>
      </c>
      <c r="B738" s="9" t="s">
        <v>1479</v>
      </c>
      <c r="C738" s="28" t="s">
        <v>66</v>
      </c>
      <c r="D738" s="9" t="s">
        <v>1480</v>
      </c>
      <c r="E738" s="258">
        <v>44373</v>
      </c>
      <c r="F738" s="122">
        <v>0.16401620370370371</v>
      </c>
      <c r="G738" s="2">
        <v>0.33333333333333331</v>
      </c>
      <c r="H738" s="13">
        <v>5</v>
      </c>
      <c r="I738" s="13">
        <v>4270</v>
      </c>
      <c r="J738" s="1" t="s">
        <v>26</v>
      </c>
      <c r="K738" s="9"/>
      <c r="L738" s="123"/>
      <c r="M738" s="123"/>
      <c r="N738" s="123"/>
      <c r="O738" s="123"/>
      <c r="P738" s="15"/>
      <c r="Q738" s="178"/>
      <c r="R738" s="123">
        <v>26</v>
      </c>
      <c r="S738" s="123" t="s">
        <v>470</v>
      </c>
      <c r="T738" s="123">
        <v>2021</v>
      </c>
      <c r="U738" s="47" t="s">
        <v>474</v>
      </c>
      <c r="V738" s="5">
        <v>1</v>
      </c>
      <c r="X738" s="5">
        <v>5</v>
      </c>
    </row>
    <row r="739" spans="1:24" x14ac:dyDescent="0.3">
      <c r="A739" s="13">
        <v>738</v>
      </c>
      <c r="B739" s="9" t="s">
        <v>1523</v>
      </c>
      <c r="C739" s="28" t="s">
        <v>1462</v>
      </c>
      <c r="D739" s="9" t="s">
        <v>1463</v>
      </c>
      <c r="E739" s="258">
        <v>44381</v>
      </c>
      <c r="F739" s="122">
        <v>0.16450231481481481</v>
      </c>
      <c r="G739" s="2">
        <v>0.35416666666666669</v>
      </c>
      <c r="H739" s="13">
        <v>6</v>
      </c>
      <c r="I739" s="13">
        <v>4250</v>
      </c>
      <c r="J739" s="1" t="s">
        <v>17</v>
      </c>
      <c r="K739" s="9"/>
      <c r="L739" s="123">
        <v>291</v>
      </c>
      <c r="M739" s="123"/>
      <c r="N739" s="123"/>
      <c r="O739" s="123"/>
      <c r="P739" s="15"/>
      <c r="Q739" s="178"/>
      <c r="R739" s="123">
        <v>4</v>
      </c>
      <c r="S739" s="123" t="s">
        <v>461</v>
      </c>
      <c r="T739" s="123">
        <v>2021</v>
      </c>
      <c r="U739" s="47" t="s">
        <v>475</v>
      </c>
      <c r="V739" s="5">
        <v>1</v>
      </c>
    </row>
    <row r="740" spans="1:24" x14ac:dyDescent="0.3">
      <c r="A740" s="13">
        <v>739</v>
      </c>
      <c r="B740" s="9" t="s">
        <v>415</v>
      </c>
      <c r="C740" s="28" t="s">
        <v>1524</v>
      </c>
      <c r="D740" s="9" t="s">
        <v>1525</v>
      </c>
      <c r="E740" s="277">
        <v>44384</v>
      </c>
      <c r="F740" s="122">
        <v>0.16493055555555555</v>
      </c>
      <c r="G740" s="2">
        <v>0.375</v>
      </c>
      <c r="H740" s="13">
        <v>4</v>
      </c>
      <c r="I740" s="13">
        <v>9510</v>
      </c>
      <c r="J740" s="1" t="s">
        <v>763</v>
      </c>
      <c r="K740" s="9"/>
      <c r="L740" s="123"/>
      <c r="M740" s="123"/>
      <c r="N740" s="123"/>
      <c r="O740" s="123"/>
      <c r="P740" s="15"/>
      <c r="Q740" s="178"/>
      <c r="R740" s="123">
        <v>7</v>
      </c>
      <c r="S740" s="123" t="s">
        <v>461</v>
      </c>
      <c r="T740" s="123">
        <v>2021</v>
      </c>
      <c r="U740" s="47" t="s">
        <v>478</v>
      </c>
      <c r="V740" s="5"/>
    </row>
    <row r="741" spans="1:24" x14ac:dyDescent="0.3">
      <c r="A741" s="13">
        <v>740</v>
      </c>
      <c r="B741" s="9" t="s">
        <v>414</v>
      </c>
      <c r="C741" s="28" t="s">
        <v>1528</v>
      </c>
      <c r="D741" s="9" t="s">
        <v>1526</v>
      </c>
      <c r="E741" s="277">
        <v>44385</v>
      </c>
      <c r="F741" s="122">
        <v>0.1650462962962963</v>
      </c>
      <c r="G741" s="2">
        <v>0.375</v>
      </c>
      <c r="H741" s="13">
        <v>6</v>
      </c>
      <c r="I741" s="13">
        <v>7400</v>
      </c>
      <c r="J741" s="1" t="s">
        <v>1053</v>
      </c>
      <c r="K741" s="9" t="s">
        <v>1527</v>
      </c>
      <c r="L741" s="123"/>
      <c r="M741" s="123"/>
      <c r="N741" s="123"/>
      <c r="O741" s="123"/>
      <c r="P741" s="15"/>
      <c r="Q741" s="178"/>
      <c r="R741" s="123">
        <v>8</v>
      </c>
      <c r="S741" s="123" t="s">
        <v>461</v>
      </c>
      <c r="T741" s="123">
        <v>2021</v>
      </c>
      <c r="U741" s="47" t="s">
        <v>476</v>
      </c>
      <c r="V741" s="5"/>
    </row>
    <row r="742" spans="1:24" x14ac:dyDescent="0.3">
      <c r="A742" s="13">
        <v>741</v>
      </c>
      <c r="B742" s="9" t="s">
        <v>413</v>
      </c>
      <c r="C742" s="28" t="s">
        <v>1529</v>
      </c>
      <c r="D742" s="9" t="s">
        <v>1530</v>
      </c>
      <c r="E742" s="277">
        <v>44386</v>
      </c>
      <c r="F742" s="122">
        <v>0.16526620370370371</v>
      </c>
      <c r="G742" s="2">
        <v>0.375</v>
      </c>
      <c r="H742" s="13">
        <v>4</v>
      </c>
      <c r="I742" s="13">
        <v>6780</v>
      </c>
      <c r="J742" s="1" t="s">
        <v>951</v>
      </c>
      <c r="K742" s="9"/>
      <c r="L742" s="123"/>
      <c r="M742" s="123"/>
      <c r="N742" s="123"/>
      <c r="O742" s="123"/>
      <c r="P742" s="15"/>
      <c r="Q742" s="178"/>
      <c r="R742" s="123">
        <v>9</v>
      </c>
      <c r="S742" s="123" t="s">
        <v>461</v>
      </c>
      <c r="T742" s="123">
        <v>2021</v>
      </c>
      <c r="U742" s="47" t="s">
        <v>477</v>
      </c>
      <c r="V742" s="5"/>
    </row>
    <row r="743" spans="1:24" x14ac:dyDescent="0.3">
      <c r="A743" s="13">
        <v>742</v>
      </c>
      <c r="B743" s="9" t="s">
        <v>412</v>
      </c>
      <c r="C743" s="28" t="s">
        <v>1531</v>
      </c>
      <c r="D743" s="9" t="s">
        <v>1532</v>
      </c>
      <c r="E743" s="277">
        <v>44387</v>
      </c>
      <c r="F743" s="122">
        <v>0.16540509259259259</v>
      </c>
      <c r="G743" s="2">
        <v>0.375</v>
      </c>
      <c r="H743" s="13">
        <v>9</v>
      </c>
      <c r="I743" s="13">
        <v>4653</v>
      </c>
      <c r="J743" s="1" t="s">
        <v>752</v>
      </c>
      <c r="K743" s="9"/>
      <c r="L743" s="123"/>
      <c r="M743" s="123">
        <v>78</v>
      </c>
      <c r="N743" s="123"/>
      <c r="O743" s="123"/>
      <c r="P743" s="15" t="s">
        <v>12</v>
      </c>
      <c r="Q743" s="178"/>
      <c r="R743" s="123">
        <v>10</v>
      </c>
      <c r="S743" s="123" t="s">
        <v>461</v>
      </c>
      <c r="T743" s="123">
        <v>2021</v>
      </c>
      <c r="U743" s="47" t="s">
        <v>474</v>
      </c>
      <c r="V743" s="5"/>
    </row>
    <row r="744" spans="1:24" x14ac:dyDescent="0.3">
      <c r="A744" s="13">
        <v>743</v>
      </c>
      <c r="B744" s="9" t="s">
        <v>1327</v>
      </c>
      <c r="C744" s="28" t="s">
        <v>759</v>
      </c>
      <c r="D744" s="9" t="s">
        <v>1536</v>
      </c>
      <c r="E744" s="277">
        <v>44388</v>
      </c>
      <c r="F744" s="122">
        <v>0.1660648148148148</v>
      </c>
      <c r="G744" s="2">
        <v>0.375</v>
      </c>
      <c r="H744" s="13">
        <v>6</v>
      </c>
      <c r="I744" s="13">
        <v>3480</v>
      </c>
      <c r="J744" s="1" t="s">
        <v>759</v>
      </c>
      <c r="K744" s="9"/>
      <c r="L744" s="123"/>
      <c r="M744" s="123"/>
      <c r="N744" s="123"/>
      <c r="O744" s="123"/>
      <c r="P744" s="15"/>
      <c r="Q744" s="178"/>
      <c r="R744" s="123">
        <v>11</v>
      </c>
      <c r="S744" s="123" t="s">
        <v>461</v>
      </c>
      <c r="T744" s="123">
        <v>2021</v>
      </c>
      <c r="U744" s="47" t="s">
        <v>475</v>
      </c>
      <c r="V744" s="5">
        <v>5</v>
      </c>
    </row>
    <row r="745" spans="1:24" x14ac:dyDescent="0.3">
      <c r="A745" s="13">
        <v>744</v>
      </c>
      <c r="B745" s="9" t="s">
        <v>1537</v>
      </c>
      <c r="C745" s="28" t="s">
        <v>727</v>
      </c>
      <c r="D745" s="9" t="s">
        <v>1352</v>
      </c>
      <c r="E745" s="258">
        <v>44391</v>
      </c>
      <c r="F745" s="122">
        <v>0.16627314814814814</v>
      </c>
      <c r="G745" s="2">
        <v>0.25</v>
      </c>
      <c r="H745" s="13">
        <v>6</v>
      </c>
      <c r="I745" s="13">
        <v>2500</v>
      </c>
      <c r="J745" s="1" t="s">
        <v>1843</v>
      </c>
      <c r="K745" s="9"/>
      <c r="L745" s="123"/>
      <c r="M745" s="123"/>
      <c r="N745" s="123"/>
      <c r="O745" s="123"/>
      <c r="P745" s="15" t="s">
        <v>12</v>
      </c>
      <c r="Q745" s="178"/>
      <c r="R745" s="123">
        <v>14</v>
      </c>
      <c r="S745" s="123" t="s">
        <v>461</v>
      </c>
      <c r="T745" s="123">
        <v>2021</v>
      </c>
      <c r="U745" s="47" t="s">
        <v>478</v>
      </c>
      <c r="V745" s="5"/>
    </row>
    <row r="746" spans="1:24" x14ac:dyDescent="0.3">
      <c r="A746" s="13">
        <v>745</v>
      </c>
      <c r="B746" s="9" t="s">
        <v>1538</v>
      </c>
      <c r="C746" s="28" t="s">
        <v>72</v>
      </c>
      <c r="D746" s="9" t="s">
        <v>590</v>
      </c>
      <c r="E746" s="273">
        <v>44395</v>
      </c>
      <c r="F746" s="122">
        <v>0.16649305555555557</v>
      </c>
      <c r="G746" s="2">
        <v>0.25</v>
      </c>
      <c r="H746" s="13">
        <v>6</v>
      </c>
      <c r="I746" s="13">
        <v>2670</v>
      </c>
      <c r="J746" s="1" t="s">
        <v>326</v>
      </c>
      <c r="K746" s="9"/>
      <c r="L746" s="123"/>
      <c r="M746" s="123"/>
      <c r="N746" s="123"/>
      <c r="O746" s="123"/>
      <c r="P746" s="15"/>
      <c r="Q746" s="178"/>
      <c r="R746" s="123">
        <v>18</v>
      </c>
      <c r="S746" s="123" t="s">
        <v>461</v>
      </c>
      <c r="T746" s="123">
        <v>2021</v>
      </c>
      <c r="U746" s="47" t="s">
        <v>475</v>
      </c>
      <c r="V746" s="5">
        <v>2</v>
      </c>
    </row>
    <row r="747" spans="1:24" x14ac:dyDescent="0.3">
      <c r="A747" s="13">
        <v>746</v>
      </c>
      <c r="B747" s="9" t="s">
        <v>649</v>
      </c>
      <c r="C747" s="28" t="s">
        <v>647</v>
      </c>
      <c r="D747" s="9" t="s">
        <v>648</v>
      </c>
      <c r="E747" s="273">
        <v>37091</v>
      </c>
      <c r="F747" s="122">
        <v>0.16665509259259259</v>
      </c>
      <c r="G747" s="2">
        <v>0.3125</v>
      </c>
      <c r="H747" s="13">
        <v>6</v>
      </c>
      <c r="I747" s="13">
        <v>4241</v>
      </c>
      <c r="J747" s="1" t="s">
        <v>146</v>
      </c>
      <c r="K747" s="9"/>
      <c r="L747" s="123">
        <v>292</v>
      </c>
      <c r="M747" s="123"/>
      <c r="N747" s="123"/>
      <c r="O747" s="123"/>
      <c r="P747" s="15" t="s">
        <v>12</v>
      </c>
      <c r="Q747" s="178"/>
      <c r="R747" s="123">
        <v>19</v>
      </c>
      <c r="S747" s="123" t="s">
        <v>461</v>
      </c>
      <c r="T747" s="123">
        <v>2021</v>
      </c>
      <c r="U747" s="47" t="s">
        <v>480</v>
      </c>
      <c r="V747" s="5"/>
    </row>
    <row r="748" spans="1:24" x14ac:dyDescent="0.3">
      <c r="A748" s="13">
        <v>747</v>
      </c>
      <c r="B748" s="9" t="s">
        <v>1539</v>
      </c>
      <c r="C748" s="28" t="s">
        <v>1540</v>
      </c>
      <c r="D748" s="9" t="s">
        <v>1541</v>
      </c>
      <c r="E748" s="258">
        <v>44401</v>
      </c>
      <c r="F748" s="125">
        <v>0.16694444444444445</v>
      </c>
      <c r="G748" s="2">
        <v>0.375</v>
      </c>
      <c r="H748" s="13">
        <v>4</v>
      </c>
      <c r="I748" s="13">
        <v>7790</v>
      </c>
      <c r="J748" s="1" t="s">
        <v>1058</v>
      </c>
      <c r="K748" s="9" t="s">
        <v>1542</v>
      </c>
      <c r="L748" s="123"/>
      <c r="M748" s="123"/>
      <c r="N748" s="123"/>
      <c r="O748" s="123"/>
      <c r="P748" s="15"/>
      <c r="Q748" s="178"/>
      <c r="R748" s="123">
        <v>24</v>
      </c>
      <c r="S748" s="123" t="s">
        <v>461</v>
      </c>
      <c r="T748" s="123">
        <v>2021</v>
      </c>
      <c r="U748" s="47" t="s">
        <v>474</v>
      </c>
      <c r="V748" s="5">
        <v>2</v>
      </c>
    </row>
    <row r="749" spans="1:24" x14ac:dyDescent="0.3">
      <c r="A749" s="13">
        <v>748</v>
      </c>
      <c r="B749" s="9" t="s">
        <v>1207</v>
      </c>
      <c r="C749" s="28" t="s">
        <v>146</v>
      </c>
      <c r="D749" s="9" t="s">
        <v>1317</v>
      </c>
      <c r="E749" s="258">
        <v>44406</v>
      </c>
      <c r="F749" s="125">
        <v>0.16861111111111113</v>
      </c>
      <c r="G749" s="2">
        <v>0.33333333333333331</v>
      </c>
      <c r="H749" s="13">
        <v>5</v>
      </c>
      <c r="I749" s="13">
        <v>4200</v>
      </c>
      <c r="J749" s="1" t="s">
        <v>146</v>
      </c>
      <c r="K749" s="9"/>
      <c r="L749" s="123">
        <v>293</v>
      </c>
      <c r="M749" s="123"/>
      <c r="N749" s="123"/>
      <c r="O749" s="123"/>
      <c r="P749" s="15"/>
      <c r="Q749" s="178"/>
      <c r="R749" s="123">
        <v>29</v>
      </c>
      <c r="S749" s="123" t="s">
        <v>461</v>
      </c>
      <c r="T749" s="123">
        <v>2021</v>
      </c>
      <c r="U749" s="47" t="s">
        <v>476</v>
      </c>
      <c r="V749" s="5">
        <v>1</v>
      </c>
      <c r="X749" s="5">
        <v>11</v>
      </c>
    </row>
    <row r="750" spans="1:24" x14ac:dyDescent="0.3">
      <c r="A750" s="13">
        <v>749</v>
      </c>
      <c r="B750" s="9" t="s">
        <v>1207</v>
      </c>
      <c r="C750" s="28" t="s">
        <v>146</v>
      </c>
      <c r="D750" s="9" t="s">
        <v>1317</v>
      </c>
      <c r="E750" s="258">
        <v>44413</v>
      </c>
      <c r="F750" s="125">
        <v>0.16927083333333334</v>
      </c>
      <c r="G750" s="2">
        <v>0.33333333333333331</v>
      </c>
      <c r="H750" s="13">
        <v>5</v>
      </c>
      <c r="I750" s="13">
        <v>4200</v>
      </c>
      <c r="J750" s="1" t="s">
        <v>146</v>
      </c>
      <c r="K750" s="9"/>
      <c r="L750" s="123">
        <v>294</v>
      </c>
      <c r="M750" s="123"/>
      <c r="N750" s="123"/>
      <c r="O750" s="123"/>
      <c r="P750" s="15" t="s">
        <v>12</v>
      </c>
      <c r="Q750" s="178"/>
      <c r="R750" s="123">
        <v>5</v>
      </c>
      <c r="S750" s="123" t="s">
        <v>460</v>
      </c>
      <c r="T750" s="123">
        <v>2021</v>
      </c>
      <c r="U750" s="47" t="s">
        <v>476</v>
      </c>
      <c r="V750" s="5">
        <v>1</v>
      </c>
    </row>
    <row r="751" spans="1:24" x14ac:dyDescent="0.3">
      <c r="A751" s="13">
        <v>750</v>
      </c>
      <c r="B751" s="9" t="s">
        <v>1543</v>
      </c>
      <c r="C751" s="28" t="s">
        <v>39</v>
      </c>
      <c r="D751" s="9" t="s">
        <v>560</v>
      </c>
      <c r="E751" s="274">
        <v>44417</v>
      </c>
      <c r="F751" s="125">
        <v>0.1694097222222222</v>
      </c>
      <c r="G751" s="2">
        <v>0.33333333333333331</v>
      </c>
      <c r="H751" s="13">
        <v>7</v>
      </c>
      <c r="I751" s="13">
        <v>4100</v>
      </c>
      <c r="J751" s="1" t="s">
        <v>39</v>
      </c>
      <c r="K751" s="9"/>
      <c r="L751" s="123"/>
      <c r="M751" s="123"/>
      <c r="N751" s="123"/>
      <c r="O751" s="123"/>
      <c r="P751" s="15"/>
      <c r="Q751" s="178"/>
      <c r="R751" s="123">
        <v>9</v>
      </c>
      <c r="S751" s="123" t="s">
        <v>460</v>
      </c>
      <c r="T751" s="123">
        <v>2021</v>
      </c>
      <c r="U751" s="47" t="s">
        <v>480</v>
      </c>
      <c r="V751" s="5"/>
    </row>
    <row r="752" spans="1:24" x14ac:dyDescent="0.3">
      <c r="A752" s="13">
        <v>751</v>
      </c>
      <c r="B752" s="9" t="s">
        <v>1544</v>
      </c>
      <c r="C752" s="28" t="s">
        <v>39</v>
      </c>
      <c r="D752" s="9" t="s">
        <v>560</v>
      </c>
      <c r="E752" s="274">
        <v>44417</v>
      </c>
      <c r="F752" s="125">
        <v>0.17204861111111111</v>
      </c>
      <c r="G752" s="2">
        <v>0.5625</v>
      </c>
      <c r="H752" s="13">
        <v>6</v>
      </c>
      <c r="I752" s="13">
        <v>4100</v>
      </c>
      <c r="J752" s="1" t="s">
        <v>39</v>
      </c>
      <c r="K752" s="9"/>
      <c r="L752" s="123"/>
      <c r="M752" s="123"/>
      <c r="N752" s="123"/>
      <c r="O752" s="123"/>
      <c r="P752" s="15"/>
      <c r="Q752" s="178"/>
      <c r="R752" s="123">
        <v>9</v>
      </c>
      <c r="S752" s="123" t="s">
        <v>460</v>
      </c>
      <c r="T752" s="123">
        <v>2021</v>
      </c>
      <c r="U752" s="47" t="s">
        <v>480</v>
      </c>
      <c r="V752" s="5">
        <v>2</v>
      </c>
    </row>
    <row r="753" spans="1:24" x14ac:dyDescent="0.3">
      <c r="A753" s="13">
        <v>752</v>
      </c>
      <c r="B753" s="9" t="s">
        <v>1546</v>
      </c>
      <c r="C753" s="28" t="s">
        <v>677</v>
      </c>
      <c r="D753" s="9" t="s">
        <v>1545</v>
      </c>
      <c r="E753" s="258">
        <v>44429</v>
      </c>
      <c r="F753" s="125">
        <v>0.17223379629629632</v>
      </c>
      <c r="G753" s="2">
        <v>0.34791666666666665</v>
      </c>
      <c r="H753" s="13">
        <v>6</v>
      </c>
      <c r="I753" s="13">
        <v>2620</v>
      </c>
      <c r="J753" s="1" t="s">
        <v>766</v>
      </c>
      <c r="K753" s="9"/>
      <c r="L753" s="123">
        <v>295</v>
      </c>
      <c r="M753" s="123"/>
      <c r="N753" s="123"/>
      <c r="O753" s="123"/>
      <c r="P753" s="15"/>
      <c r="Q753" s="178"/>
      <c r="R753" s="123">
        <v>21</v>
      </c>
      <c r="S753" s="123" t="s">
        <v>460</v>
      </c>
      <c r="T753" s="123">
        <v>2021</v>
      </c>
      <c r="U753" s="47" t="s">
        <v>474</v>
      </c>
      <c r="V753" s="5">
        <v>1</v>
      </c>
    </row>
    <row r="754" spans="1:24" x14ac:dyDescent="0.3">
      <c r="A754" s="13">
        <v>753</v>
      </c>
      <c r="B754" s="9" t="s">
        <v>1550</v>
      </c>
      <c r="C754" s="28" t="s">
        <v>647</v>
      </c>
      <c r="D754" s="9" t="s">
        <v>648</v>
      </c>
      <c r="E754" s="273">
        <v>44431</v>
      </c>
      <c r="F754" s="125">
        <v>0.17317129629629632</v>
      </c>
      <c r="G754" s="2">
        <v>0.375</v>
      </c>
      <c r="H754" s="13">
        <v>6</v>
      </c>
      <c r="I754" s="13">
        <v>4241</v>
      </c>
      <c r="J754" s="1" t="s">
        <v>146</v>
      </c>
      <c r="K754" s="9"/>
      <c r="L754" s="123">
        <v>296</v>
      </c>
      <c r="M754" s="123"/>
      <c r="N754" s="123"/>
      <c r="O754" s="123"/>
      <c r="P754" s="15" t="s">
        <v>12</v>
      </c>
      <c r="Q754" s="178"/>
      <c r="R754" s="123">
        <v>23</v>
      </c>
      <c r="S754" s="123" t="s">
        <v>460</v>
      </c>
      <c r="T754" s="123">
        <v>2021</v>
      </c>
      <c r="U754" s="47" t="s">
        <v>480</v>
      </c>
      <c r="V754" s="5"/>
    </row>
    <row r="755" spans="1:24" x14ac:dyDescent="0.3">
      <c r="A755" s="13">
        <v>754</v>
      </c>
      <c r="B755" s="9" t="s">
        <v>813</v>
      </c>
      <c r="C755" s="28" t="s">
        <v>39</v>
      </c>
      <c r="D755" s="9" t="s">
        <v>814</v>
      </c>
      <c r="E755" s="273">
        <v>44432</v>
      </c>
      <c r="F755" s="125">
        <v>0.17391203703703703</v>
      </c>
      <c r="G755" s="2">
        <v>0.375</v>
      </c>
      <c r="H755" s="13">
        <v>6</v>
      </c>
      <c r="I755" s="13">
        <v>4100</v>
      </c>
      <c r="J755" s="1" t="s">
        <v>39</v>
      </c>
      <c r="K755" s="9"/>
      <c r="L755" s="123"/>
      <c r="M755" s="123"/>
      <c r="N755" s="123"/>
      <c r="O755" s="123"/>
      <c r="P755" s="15" t="s">
        <v>12</v>
      </c>
      <c r="Q755" s="178"/>
      <c r="R755" s="123">
        <v>24</v>
      </c>
      <c r="S755" s="123" t="s">
        <v>460</v>
      </c>
      <c r="T755" s="123">
        <v>2021</v>
      </c>
      <c r="U755" s="47" t="s">
        <v>479</v>
      </c>
      <c r="V755" s="5">
        <v>2</v>
      </c>
      <c r="X755" s="5">
        <v>6</v>
      </c>
    </row>
    <row r="756" spans="1:24" x14ac:dyDescent="0.3">
      <c r="A756" s="13">
        <v>755</v>
      </c>
      <c r="B756" s="9" t="s">
        <v>1489</v>
      </c>
      <c r="C756" s="28" t="s">
        <v>727</v>
      </c>
      <c r="D756" s="9" t="s">
        <v>1352</v>
      </c>
      <c r="E756" s="258">
        <v>44440</v>
      </c>
      <c r="F756" s="125">
        <v>0.17405092592592594</v>
      </c>
      <c r="G756" s="2">
        <v>0.33333333333333331</v>
      </c>
      <c r="H756" s="13">
        <v>6</v>
      </c>
      <c r="I756" s="13">
        <v>2500</v>
      </c>
      <c r="J756" s="1" t="s">
        <v>1843</v>
      </c>
      <c r="K756" s="9"/>
      <c r="L756" s="123">
        <v>297</v>
      </c>
      <c r="M756" s="123"/>
      <c r="N756" s="123"/>
      <c r="O756" s="123"/>
      <c r="P756" s="15"/>
      <c r="Q756" s="178"/>
      <c r="R756" s="123">
        <v>1</v>
      </c>
      <c r="S756" s="123" t="s">
        <v>462</v>
      </c>
      <c r="T756" s="123">
        <v>2021</v>
      </c>
      <c r="U756" s="47" t="s">
        <v>478</v>
      </c>
      <c r="V756" s="5"/>
    </row>
    <row r="757" spans="1:24" x14ac:dyDescent="0.3">
      <c r="A757" s="13">
        <v>756</v>
      </c>
      <c r="B757" s="9" t="s">
        <v>1557</v>
      </c>
      <c r="C757" s="28" t="s">
        <v>11</v>
      </c>
      <c r="D757" s="9" t="s">
        <v>1560</v>
      </c>
      <c r="E757" s="273">
        <v>44443</v>
      </c>
      <c r="F757" s="125">
        <v>0.17445601851851852</v>
      </c>
      <c r="G757" s="2">
        <v>0.33333333333333331</v>
      </c>
      <c r="H757" s="13">
        <v>4</v>
      </c>
      <c r="I757" s="13">
        <v>4180</v>
      </c>
      <c r="J757" s="1" t="s">
        <v>11</v>
      </c>
      <c r="K757" s="9"/>
      <c r="L757" s="123">
        <v>298</v>
      </c>
      <c r="M757" s="123"/>
      <c r="N757" s="123"/>
      <c r="O757" s="123"/>
      <c r="P757" s="15"/>
      <c r="Q757" s="178"/>
      <c r="R757" s="123">
        <v>4</v>
      </c>
      <c r="S757" s="123" t="s">
        <v>462</v>
      </c>
      <c r="T757" s="123">
        <v>2021</v>
      </c>
      <c r="U757" s="47" t="s">
        <v>474</v>
      </c>
      <c r="V757" s="5"/>
    </row>
    <row r="758" spans="1:24" x14ac:dyDescent="0.3">
      <c r="A758" s="13">
        <v>757</v>
      </c>
      <c r="B758" s="9" t="s">
        <v>1558</v>
      </c>
      <c r="C758" s="28" t="s">
        <v>431</v>
      </c>
      <c r="D758" s="9" t="s">
        <v>811</v>
      </c>
      <c r="E758" s="273">
        <v>44444</v>
      </c>
      <c r="F758" s="125">
        <v>0.17451388888888889</v>
      </c>
      <c r="G758" s="2">
        <v>0.40625</v>
      </c>
      <c r="H758" s="13">
        <v>2</v>
      </c>
      <c r="I758" s="13">
        <v>4330</v>
      </c>
      <c r="J758" s="1" t="s">
        <v>755</v>
      </c>
      <c r="K758" s="9"/>
      <c r="L758" s="123">
        <v>299</v>
      </c>
      <c r="M758" s="123"/>
      <c r="N758" s="123"/>
      <c r="O758" s="123"/>
      <c r="P758" s="28" t="s">
        <v>1559</v>
      </c>
      <c r="Q758" s="178"/>
      <c r="R758" s="123">
        <v>5</v>
      </c>
      <c r="S758" s="123" t="s">
        <v>462</v>
      </c>
      <c r="T758" s="123">
        <v>2021</v>
      </c>
      <c r="U758" s="47" t="s">
        <v>475</v>
      </c>
      <c r="V758" s="5">
        <v>3</v>
      </c>
    </row>
    <row r="759" spans="1:24" x14ac:dyDescent="0.3">
      <c r="A759" s="13">
        <v>758</v>
      </c>
      <c r="B759" s="9" t="s">
        <v>813</v>
      </c>
      <c r="C759" s="28" t="s">
        <v>39</v>
      </c>
      <c r="D759" s="9" t="s">
        <v>814</v>
      </c>
      <c r="E759" s="258">
        <v>44446</v>
      </c>
      <c r="F759" s="125">
        <v>0.17458333333333334</v>
      </c>
      <c r="G759" s="2">
        <v>0.375</v>
      </c>
      <c r="H759" s="13">
        <v>6</v>
      </c>
      <c r="I759" s="13">
        <v>4100</v>
      </c>
      <c r="J759" s="1" t="s">
        <v>39</v>
      </c>
      <c r="K759" s="9"/>
      <c r="L759" s="123">
        <v>300</v>
      </c>
      <c r="M759" s="123"/>
      <c r="N759" s="123"/>
      <c r="O759" s="123"/>
      <c r="P759" s="15" t="s">
        <v>12</v>
      </c>
      <c r="Q759" s="178"/>
      <c r="R759" s="123">
        <v>7</v>
      </c>
      <c r="S759" s="123" t="s">
        <v>462</v>
      </c>
      <c r="T759" s="123">
        <v>2021</v>
      </c>
      <c r="U759" s="47" t="s">
        <v>479</v>
      </c>
      <c r="V759" s="5">
        <v>1</v>
      </c>
    </row>
    <row r="760" spans="1:24" x14ac:dyDescent="0.3">
      <c r="A760" s="13">
        <v>759</v>
      </c>
      <c r="B760" s="9" t="s">
        <v>813</v>
      </c>
      <c r="C760" s="28" t="s">
        <v>39</v>
      </c>
      <c r="D760" s="9" t="s">
        <v>814</v>
      </c>
      <c r="E760" s="258">
        <v>44453</v>
      </c>
      <c r="F760" s="125">
        <v>0.1746875</v>
      </c>
      <c r="G760" s="2">
        <v>0.375</v>
      </c>
      <c r="H760" s="13">
        <v>6</v>
      </c>
      <c r="I760" s="13">
        <v>4100</v>
      </c>
      <c r="J760" s="1" t="s">
        <v>39</v>
      </c>
      <c r="K760" s="9"/>
      <c r="L760" s="123">
        <v>301</v>
      </c>
      <c r="M760" s="123"/>
      <c r="N760" s="123"/>
      <c r="O760" s="123"/>
      <c r="P760" s="15"/>
      <c r="Q760" s="178"/>
      <c r="R760" s="123">
        <v>14</v>
      </c>
      <c r="S760" s="123" t="s">
        <v>462</v>
      </c>
      <c r="T760" s="123">
        <v>2021</v>
      </c>
      <c r="U760" s="47" t="s">
        <v>479</v>
      </c>
      <c r="V760" s="5"/>
    </row>
    <row r="761" spans="1:24" x14ac:dyDescent="0.3">
      <c r="A761" s="13">
        <v>760</v>
      </c>
      <c r="B761" s="9" t="s">
        <v>1357</v>
      </c>
      <c r="C761" s="28" t="s">
        <v>1358</v>
      </c>
      <c r="D761" s="9" t="s">
        <v>1563</v>
      </c>
      <c r="E761" s="273">
        <v>44457</v>
      </c>
      <c r="F761" s="125">
        <v>0.17475694444444445</v>
      </c>
      <c r="G761" s="2">
        <v>0.38958333333333334</v>
      </c>
      <c r="H761" s="13">
        <v>1</v>
      </c>
      <c r="I761" s="13">
        <v>9940</v>
      </c>
      <c r="J761" s="1" t="s">
        <v>840</v>
      </c>
      <c r="K761" s="9"/>
      <c r="L761" s="123">
        <v>302</v>
      </c>
      <c r="M761" s="123"/>
      <c r="N761" s="123"/>
      <c r="O761" s="123"/>
      <c r="P761" s="15"/>
      <c r="Q761" s="178"/>
      <c r="R761" s="123">
        <v>18</v>
      </c>
      <c r="S761" s="123" t="s">
        <v>462</v>
      </c>
      <c r="T761" s="123">
        <v>2021</v>
      </c>
      <c r="U761" s="47" t="s">
        <v>474</v>
      </c>
      <c r="V761" s="5"/>
    </row>
    <row r="762" spans="1:24" x14ac:dyDescent="0.3">
      <c r="A762" s="13">
        <v>761</v>
      </c>
      <c r="B762" s="9" t="s">
        <v>1564</v>
      </c>
      <c r="C762" s="28" t="s">
        <v>538</v>
      </c>
      <c r="D762" s="9" t="s">
        <v>605</v>
      </c>
      <c r="E762" s="273">
        <v>44458</v>
      </c>
      <c r="F762" s="125">
        <v>0.17500000000000002</v>
      </c>
      <c r="G762" s="2">
        <v>0.375</v>
      </c>
      <c r="H762" s="13">
        <v>8</v>
      </c>
      <c r="I762" s="13">
        <v>6700</v>
      </c>
      <c r="J762" s="1" t="s">
        <v>538</v>
      </c>
      <c r="K762" s="9"/>
      <c r="L762" s="123"/>
      <c r="M762" s="123"/>
      <c r="N762" s="123"/>
      <c r="O762" s="123"/>
      <c r="P762" s="15"/>
      <c r="Q762" s="178"/>
      <c r="R762" s="123">
        <v>19</v>
      </c>
      <c r="S762" s="123" t="s">
        <v>462</v>
      </c>
      <c r="T762" s="123">
        <v>2021</v>
      </c>
      <c r="U762" s="47" t="s">
        <v>475</v>
      </c>
      <c r="V762" s="5">
        <v>3</v>
      </c>
    </row>
    <row r="763" spans="1:24" x14ac:dyDescent="0.3">
      <c r="A763" s="13">
        <v>762</v>
      </c>
      <c r="B763" s="9" t="s">
        <v>1566</v>
      </c>
      <c r="C763" s="28" t="s">
        <v>664</v>
      </c>
      <c r="D763" s="9" t="s">
        <v>1567</v>
      </c>
      <c r="E763" s="258">
        <v>44464</v>
      </c>
      <c r="F763" s="125">
        <v>0.1751736111111111</v>
      </c>
      <c r="G763" s="2">
        <v>0.33333333333333331</v>
      </c>
      <c r="H763" s="13">
        <v>4</v>
      </c>
      <c r="I763" s="13">
        <v>4070</v>
      </c>
      <c r="J763" s="1" t="s">
        <v>755</v>
      </c>
      <c r="K763" s="9"/>
      <c r="L763" s="123"/>
      <c r="M763" s="123">
        <v>79</v>
      </c>
      <c r="N763" s="123"/>
      <c r="O763" s="123"/>
      <c r="P763" s="15" t="s">
        <v>12</v>
      </c>
      <c r="Q763" s="178"/>
      <c r="R763" s="123">
        <v>25</v>
      </c>
      <c r="S763" s="123" t="s">
        <v>462</v>
      </c>
      <c r="T763" s="123">
        <v>2021</v>
      </c>
      <c r="U763" s="47" t="s">
        <v>474</v>
      </c>
      <c r="V763" s="5">
        <v>1</v>
      </c>
    </row>
    <row r="764" spans="1:24" x14ac:dyDescent="0.3">
      <c r="A764" s="13">
        <v>763</v>
      </c>
      <c r="B764" s="9" t="s">
        <v>298</v>
      </c>
      <c r="C764" s="28" t="s">
        <v>17</v>
      </c>
      <c r="D764" s="9" t="s">
        <v>612</v>
      </c>
      <c r="E764" s="273">
        <v>44466</v>
      </c>
      <c r="F764" s="125">
        <v>0.17527777777777778</v>
      </c>
      <c r="G764" s="2">
        <v>0.35416666666666669</v>
      </c>
      <c r="H764" s="13">
        <v>4</v>
      </c>
      <c r="I764" s="13">
        <v>4700</v>
      </c>
      <c r="J764" s="1" t="s">
        <v>17</v>
      </c>
      <c r="K764" s="9"/>
      <c r="L764" s="123">
        <v>303</v>
      </c>
      <c r="M764" s="123"/>
      <c r="N764" s="123"/>
      <c r="O764" s="123"/>
      <c r="P764" s="15"/>
      <c r="Q764" s="178"/>
      <c r="R764" s="123">
        <v>27</v>
      </c>
      <c r="S764" s="123" t="s">
        <v>462</v>
      </c>
      <c r="T764" s="123">
        <v>2021</v>
      </c>
      <c r="U764" s="47" t="s">
        <v>480</v>
      </c>
      <c r="V764" s="5"/>
    </row>
    <row r="765" spans="1:24" x14ac:dyDescent="0.3">
      <c r="A765" s="13">
        <v>764</v>
      </c>
      <c r="B765" s="9" t="s">
        <v>813</v>
      </c>
      <c r="C765" s="28" t="s">
        <v>39</v>
      </c>
      <c r="D765" s="9" t="s">
        <v>814</v>
      </c>
      <c r="E765" s="273">
        <v>44467</v>
      </c>
      <c r="F765" s="125">
        <v>0.17724537037037036</v>
      </c>
      <c r="G765" s="2">
        <v>0.375</v>
      </c>
      <c r="H765" s="13">
        <v>6</v>
      </c>
      <c r="I765" s="13">
        <v>4100</v>
      </c>
      <c r="J765" s="1" t="s">
        <v>39</v>
      </c>
      <c r="K765" s="9"/>
      <c r="L765" s="123"/>
      <c r="M765" s="123"/>
      <c r="N765" s="123"/>
      <c r="O765" s="123"/>
      <c r="P765" s="15"/>
      <c r="Q765" s="178"/>
      <c r="R765" s="123">
        <v>28</v>
      </c>
      <c r="S765" s="123" t="s">
        <v>462</v>
      </c>
      <c r="T765" s="123">
        <v>2021</v>
      </c>
      <c r="U765" s="47" t="s">
        <v>479</v>
      </c>
      <c r="V765" s="5"/>
      <c r="X765" s="5">
        <v>10</v>
      </c>
    </row>
    <row r="766" spans="1:24" x14ac:dyDescent="0.3">
      <c r="A766" s="13">
        <v>765</v>
      </c>
      <c r="B766" s="9" t="s">
        <v>1608</v>
      </c>
      <c r="C766" s="28" t="s">
        <v>39</v>
      </c>
      <c r="D766" s="9" t="s">
        <v>566</v>
      </c>
      <c r="E766" s="273">
        <v>44470</v>
      </c>
      <c r="F766" s="125">
        <v>0.17734953703703704</v>
      </c>
      <c r="G766" s="2">
        <v>0.33333333333333331</v>
      </c>
      <c r="H766" s="13">
        <v>6</v>
      </c>
      <c r="I766" s="13">
        <v>4100</v>
      </c>
      <c r="J766" s="1" t="s">
        <v>39</v>
      </c>
      <c r="K766" s="9"/>
      <c r="L766" s="123">
        <v>304</v>
      </c>
      <c r="M766" s="123"/>
      <c r="N766" s="123"/>
      <c r="O766" s="123"/>
      <c r="P766" s="15" t="s">
        <v>12</v>
      </c>
      <c r="Q766" s="178"/>
      <c r="R766" s="123">
        <v>1</v>
      </c>
      <c r="S766" s="123" t="s">
        <v>463</v>
      </c>
      <c r="T766" s="123">
        <v>2021</v>
      </c>
      <c r="U766" s="47" t="s">
        <v>477</v>
      </c>
      <c r="V766" s="5"/>
    </row>
    <row r="767" spans="1:24" x14ac:dyDescent="0.3">
      <c r="A767" s="13">
        <v>766</v>
      </c>
      <c r="B767" s="9" t="s">
        <v>1609</v>
      </c>
      <c r="C767" s="28" t="s">
        <v>17</v>
      </c>
      <c r="D767" s="9" t="s">
        <v>1610</v>
      </c>
      <c r="E767" s="273">
        <v>44471</v>
      </c>
      <c r="F767" s="125">
        <v>0.17775462962962962</v>
      </c>
      <c r="G767" s="2">
        <v>0.375</v>
      </c>
      <c r="H767" s="13">
        <v>8</v>
      </c>
      <c r="I767" s="13">
        <v>4700</v>
      </c>
      <c r="J767" s="1" t="s">
        <v>17</v>
      </c>
      <c r="K767" s="9"/>
      <c r="L767" s="123"/>
      <c r="M767" s="123"/>
      <c r="N767" s="123"/>
      <c r="O767" s="123"/>
      <c r="P767" s="15"/>
      <c r="Q767" s="178"/>
      <c r="R767" s="123">
        <v>2</v>
      </c>
      <c r="S767" s="123" t="s">
        <v>463</v>
      </c>
      <c r="T767" s="123">
        <v>2021</v>
      </c>
      <c r="U767" s="47" t="s">
        <v>474</v>
      </c>
      <c r="V767" s="5">
        <v>4</v>
      </c>
    </row>
    <row r="768" spans="1:24" x14ac:dyDescent="0.3">
      <c r="A768" s="13">
        <v>767</v>
      </c>
      <c r="B768" s="9" t="s">
        <v>1614</v>
      </c>
      <c r="C768" s="28" t="s">
        <v>1611</v>
      </c>
      <c r="D768" s="9" t="s">
        <v>1613</v>
      </c>
      <c r="E768" s="258">
        <v>44477</v>
      </c>
      <c r="F768" s="125">
        <v>0.17776620370370369</v>
      </c>
      <c r="G768" s="2">
        <v>0.41666666666666669</v>
      </c>
      <c r="H768" s="13">
        <v>2</v>
      </c>
      <c r="I768" s="13">
        <v>7730</v>
      </c>
      <c r="J768" s="1" t="s">
        <v>1063</v>
      </c>
      <c r="K768" s="9"/>
      <c r="L768" s="123"/>
      <c r="M768" s="123"/>
      <c r="N768" s="123"/>
      <c r="O768" s="123"/>
      <c r="P768" s="15"/>
      <c r="Q768" s="178"/>
      <c r="R768" s="123">
        <v>8</v>
      </c>
      <c r="S768" s="123" t="s">
        <v>463</v>
      </c>
      <c r="T768" s="123">
        <v>2021</v>
      </c>
      <c r="U768" s="47" t="s">
        <v>477</v>
      </c>
      <c r="V768" s="5">
        <v>1</v>
      </c>
    </row>
    <row r="769" spans="1:24" x14ac:dyDescent="0.3">
      <c r="A769" s="13">
        <v>768</v>
      </c>
      <c r="B769" s="9" t="s">
        <v>813</v>
      </c>
      <c r="C769" s="28" t="s">
        <v>39</v>
      </c>
      <c r="D769" s="9" t="s">
        <v>814</v>
      </c>
      <c r="E769" s="273">
        <v>44481</v>
      </c>
      <c r="F769" s="125">
        <v>0.17788194444444447</v>
      </c>
      <c r="G769" s="2">
        <v>0.375</v>
      </c>
      <c r="H769" s="13">
        <v>6</v>
      </c>
      <c r="I769" s="13">
        <v>4100</v>
      </c>
      <c r="J769" s="1" t="s">
        <v>39</v>
      </c>
      <c r="K769" s="9"/>
      <c r="L769" s="123">
        <v>305</v>
      </c>
      <c r="M769" s="123"/>
      <c r="N769" s="123"/>
      <c r="O769" s="123"/>
      <c r="P769" s="15" t="s">
        <v>12</v>
      </c>
      <c r="Q769" s="178"/>
      <c r="R769" s="123">
        <v>12</v>
      </c>
      <c r="S769" s="123" t="s">
        <v>463</v>
      </c>
      <c r="T769" s="123">
        <v>2021</v>
      </c>
      <c r="U769" s="47" t="s">
        <v>479</v>
      </c>
      <c r="V769" s="5"/>
    </row>
    <row r="770" spans="1:24" x14ac:dyDescent="0.3">
      <c r="A770" s="13">
        <v>769</v>
      </c>
      <c r="B770" s="9" t="s">
        <v>502</v>
      </c>
      <c r="C770" s="28" t="s">
        <v>501</v>
      </c>
      <c r="D770" s="9" t="s">
        <v>584</v>
      </c>
      <c r="E770" s="273">
        <v>44482</v>
      </c>
      <c r="F770" s="125">
        <v>0.17812500000000001</v>
      </c>
      <c r="G770" s="2">
        <v>0.33333333333333331</v>
      </c>
      <c r="H770" s="13">
        <v>7</v>
      </c>
      <c r="I770" s="13">
        <v>1805</v>
      </c>
      <c r="J770" s="1" t="s">
        <v>501</v>
      </c>
      <c r="K770" s="9"/>
      <c r="L770" s="123">
        <v>306</v>
      </c>
      <c r="M770" s="123"/>
      <c r="N770" s="123"/>
      <c r="O770" s="123"/>
      <c r="P770" s="15" t="s">
        <v>12</v>
      </c>
      <c r="Q770" s="178"/>
      <c r="R770" s="123">
        <v>13</v>
      </c>
      <c r="S770" s="123" t="s">
        <v>463</v>
      </c>
      <c r="T770" s="123">
        <v>2021</v>
      </c>
      <c r="U770" s="47" t="s">
        <v>478</v>
      </c>
      <c r="V770" s="5"/>
    </row>
    <row r="771" spans="1:24" x14ac:dyDescent="0.3">
      <c r="A771" s="13">
        <v>770</v>
      </c>
      <c r="B771" s="9" t="s">
        <v>1620</v>
      </c>
      <c r="C771" s="28" t="s">
        <v>753</v>
      </c>
      <c r="D771" s="9" t="s">
        <v>1615</v>
      </c>
      <c r="E771" s="273">
        <v>44485</v>
      </c>
      <c r="F771" s="125">
        <v>0.17906250000000001</v>
      </c>
      <c r="G771" s="2">
        <v>0.33333333333333331</v>
      </c>
      <c r="H771" s="13">
        <v>6</v>
      </c>
      <c r="I771" s="13">
        <v>5300</v>
      </c>
      <c r="J771" s="1" t="s">
        <v>753</v>
      </c>
      <c r="K771" s="9"/>
      <c r="L771" s="123">
        <v>307</v>
      </c>
      <c r="M771" s="123"/>
      <c r="N771" s="123"/>
      <c r="O771" s="123"/>
      <c r="P771" s="15"/>
      <c r="Q771" s="178"/>
      <c r="R771" s="123">
        <v>16</v>
      </c>
      <c r="S771" s="123" t="s">
        <v>463</v>
      </c>
      <c r="T771" s="123">
        <v>2021</v>
      </c>
      <c r="U771" s="47" t="s">
        <v>474</v>
      </c>
      <c r="V771" s="5"/>
    </row>
    <row r="772" spans="1:24" x14ac:dyDescent="0.3">
      <c r="A772" s="13">
        <v>771</v>
      </c>
      <c r="B772" s="9" t="s">
        <v>1616</v>
      </c>
      <c r="C772" s="28" t="s">
        <v>1617</v>
      </c>
      <c r="D772" s="9" t="s">
        <v>586</v>
      </c>
      <c r="E772" s="273">
        <v>44486</v>
      </c>
      <c r="F772" s="125">
        <v>0.18194444444444444</v>
      </c>
      <c r="G772" s="2">
        <v>0.33333333333333331</v>
      </c>
      <c r="H772" s="13">
        <v>6</v>
      </c>
      <c r="I772" s="13">
        <v>4200</v>
      </c>
      <c r="J772" s="1" t="s">
        <v>146</v>
      </c>
      <c r="K772" s="9"/>
      <c r="L772" s="123"/>
      <c r="M772" s="123"/>
      <c r="N772" s="123"/>
      <c r="O772" s="123"/>
      <c r="P772" s="15"/>
      <c r="Q772" s="178"/>
      <c r="R772" s="123">
        <v>17</v>
      </c>
      <c r="S772" s="123" t="s">
        <v>463</v>
      </c>
      <c r="T772" s="123">
        <v>2021</v>
      </c>
      <c r="U772" s="47" t="s">
        <v>475</v>
      </c>
      <c r="V772" s="5">
        <v>4</v>
      </c>
    </row>
    <row r="773" spans="1:24" x14ac:dyDescent="0.3">
      <c r="A773" s="13">
        <v>772</v>
      </c>
      <c r="B773" s="9" t="s">
        <v>1619</v>
      </c>
      <c r="C773" s="28" t="s">
        <v>569</v>
      </c>
      <c r="D773" s="9" t="s">
        <v>559</v>
      </c>
      <c r="E773" s="258">
        <v>44488</v>
      </c>
      <c r="F773" s="125">
        <v>0.18219907407407407</v>
      </c>
      <c r="G773" s="2">
        <v>0.33333333333333331</v>
      </c>
      <c r="H773" s="13">
        <v>6</v>
      </c>
      <c r="I773" s="13">
        <v>2605</v>
      </c>
      <c r="J773" s="1" t="s">
        <v>34</v>
      </c>
      <c r="K773" s="9"/>
      <c r="L773" s="123"/>
      <c r="M773" s="123"/>
      <c r="N773" s="123"/>
      <c r="O773" s="123"/>
      <c r="P773" s="15"/>
      <c r="Q773" s="178"/>
      <c r="R773" s="123">
        <v>19</v>
      </c>
      <c r="S773" s="123" t="s">
        <v>463</v>
      </c>
      <c r="T773" s="123">
        <v>2021</v>
      </c>
      <c r="U773" s="47" t="s">
        <v>479</v>
      </c>
      <c r="V773" s="5"/>
    </row>
    <row r="774" spans="1:24" x14ac:dyDescent="0.3">
      <c r="A774" s="13">
        <v>773</v>
      </c>
      <c r="B774" s="9" t="s">
        <v>813</v>
      </c>
      <c r="C774" s="28" t="s">
        <v>39</v>
      </c>
      <c r="D774" s="9" t="s">
        <v>814</v>
      </c>
      <c r="E774" s="258">
        <v>44491</v>
      </c>
      <c r="F774" s="125">
        <v>0.18416666666666667</v>
      </c>
      <c r="G774" s="2">
        <v>0.66666666666666663</v>
      </c>
      <c r="H774" s="13">
        <v>6</v>
      </c>
      <c r="I774" s="13">
        <v>4100</v>
      </c>
      <c r="J774" s="1" t="s">
        <v>39</v>
      </c>
      <c r="K774" s="9"/>
      <c r="L774" s="123">
        <v>308</v>
      </c>
      <c r="M774" s="123"/>
      <c r="N774" s="123"/>
      <c r="O774" s="123"/>
      <c r="P774" s="15"/>
      <c r="Q774" s="178"/>
      <c r="R774" s="123">
        <v>22</v>
      </c>
      <c r="S774" s="123" t="s">
        <v>463</v>
      </c>
      <c r="T774" s="123">
        <v>2021</v>
      </c>
      <c r="U774" s="47" t="s">
        <v>477</v>
      </c>
      <c r="V774" s="5"/>
    </row>
    <row r="775" spans="1:24" x14ac:dyDescent="0.3">
      <c r="A775" s="13">
        <v>774</v>
      </c>
      <c r="B775" s="9" t="s">
        <v>1622</v>
      </c>
      <c r="C775" s="28" t="s">
        <v>1511</v>
      </c>
      <c r="D775" s="9" t="s">
        <v>1512</v>
      </c>
      <c r="E775" s="258">
        <v>44493</v>
      </c>
      <c r="F775" s="125">
        <v>0.18418981481481481</v>
      </c>
      <c r="G775" s="2">
        <v>0.33333333333333331</v>
      </c>
      <c r="H775" s="13">
        <v>6</v>
      </c>
      <c r="I775" s="13">
        <v>2920</v>
      </c>
      <c r="J775" s="1" t="s">
        <v>1036</v>
      </c>
      <c r="K775" s="9"/>
      <c r="L775" s="123"/>
      <c r="M775" s="123"/>
      <c r="N775" s="123"/>
      <c r="O775" s="123"/>
      <c r="P775" s="15"/>
      <c r="Q775" s="178"/>
      <c r="R775" s="123">
        <v>24</v>
      </c>
      <c r="S775" s="123" t="s">
        <v>463</v>
      </c>
      <c r="T775" s="123">
        <v>2021</v>
      </c>
      <c r="U775" s="47" t="s">
        <v>475</v>
      </c>
      <c r="V775" s="5">
        <v>3</v>
      </c>
    </row>
    <row r="776" spans="1:24" x14ac:dyDescent="0.3">
      <c r="A776" s="13">
        <v>775</v>
      </c>
      <c r="B776" s="9" t="s">
        <v>1628</v>
      </c>
      <c r="C776" s="28" t="s">
        <v>1625</v>
      </c>
      <c r="D776" s="9" t="s">
        <v>1624</v>
      </c>
      <c r="E776" s="275">
        <v>44498</v>
      </c>
      <c r="F776" s="125">
        <v>0.18454861111111109</v>
      </c>
      <c r="G776" s="2">
        <v>0.375</v>
      </c>
      <c r="H776" s="13">
        <v>6</v>
      </c>
      <c r="I776" s="13">
        <v>8420</v>
      </c>
      <c r="J776" s="1" t="s">
        <v>1056</v>
      </c>
      <c r="K776" s="9"/>
      <c r="L776" s="123"/>
      <c r="M776" s="123"/>
      <c r="N776" s="123"/>
      <c r="O776" s="123"/>
      <c r="P776" s="15"/>
      <c r="Q776" s="178"/>
      <c r="R776" s="123">
        <v>29</v>
      </c>
      <c r="S776" s="123" t="s">
        <v>463</v>
      </c>
      <c r="T776" s="123">
        <v>2021</v>
      </c>
      <c r="U776" s="47" t="s">
        <v>477</v>
      </c>
      <c r="V776" s="5"/>
    </row>
    <row r="777" spans="1:24" x14ac:dyDescent="0.3">
      <c r="A777" s="13">
        <v>776</v>
      </c>
      <c r="B777" s="9" t="s">
        <v>1629</v>
      </c>
      <c r="C777" s="28" t="s">
        <v>1626</v>
      </c>
      <c r="D777" s="9" t="s">
        <v>1627</v>
      </c>
      <c r="E777" s="275">
        <v>44499</v>
      </c>
      <c r="F777" s="125">
        <v>0.18454861111111109</v>
      </c>
      <c r="G777" s="2">
        <v>0.375</v>
      </c>
      <c r="H777" s="13">
        <v>10</v>
      </c>
      <c r="I777" s="13">
        <v>8240</v>
      </c>
      <c r="J777" s="1" t="s">
        <v>1060</v>
      </c>
      <c r="K777" s="9" t="s">
        <v>1623</v>
      </c>
      <c r="L777" s="123">
        <v>309</v>
      </c>
      <c r="M777" s="123"/>
      <c r="N777" s="123"/>
      <c r="O777" s="123"/>
      <c r="P777" s="15"/>
      <c r="Q777" s="178"/>
      <c r="R777" s="123">
        <v>30</v>
      </c>
      <c r="S777" s="123" t="s">
        <v>463</v>
      </c>
      <c r="T777" s="123">
        <v>2021</v>
      </c>
      <c r="U777" s="47" t="s">
        <v>474</v>
      </c>
      <c r="V777" s="5"/>
    </row>
    <row r="778" spans="1:24" x14ac:dyDescent="0.3">
      <c r="A778" s="13">
        <v>777</v>
      </c>
      <c r="B778" s="9" t="s">
        <v>1630</v>
      </c>
      <c r="C778" s="28" t="s">
        <v>1631</v>
      </c>
      <c r="D778" s="9" t="s">
        <v>1635</v>
      </c>
      <c r="E778" s="275">
        <v>44500</v>
      </c>
      <c r="F778" s="125">
        <v>0.18464120370370371</v>
      </c>
      <c r="G778" s="2">
        <v>0.375</v>
      </c>
      <c r="H778" s="13">
        <v>8</v>
      </c>
      <c r="I778" s="13">
        <v>8300</v>
      </c>
      <c r="J778" s="1" t="s">
        <v>1059</v>
      </c>
      <c r="K778" s="9" t="s">
        <v>1632</v>
      </c>
      <c r="L778" s="123"/>
      <c r="M778" s="123"/>
      <c r="N778" s="123"/>
      <c r="O778" s="123"/>
      <c r="P778" s="15"/>
      <c r="Q778" s="178"/>
      <c r="R778" s="123">
        <v>31</v>
      </c>
      <c r="S778" s="123" t="s">
        <v>463</v>
      </c>
      <c r="T778" s="123">
        <v>2021</v>
      </c>
      <c r="U778" s="47" t="s">
        <v>475</v>
      </c>
      <c r="V778" s="5">
        <v>3</v>
      </c>
      <c r="X778" s="5">
        <v>13</v>
      </c>
    </row>
    <row r="779" spans="1:24" x14ac:dyDescent="0.3">
      <c r="A779" s="13">
        <v>778</v>
      </c>
      <c r="B779" s="9" t="s">
        <v>813</v>
      </c>
      <c r="C779" s="28" t="s">
        <v>39</v>
      </c>
      <c r="D779" s="9" t="s">
        <v>814</v>
      </c>
      <c r="E779" s="258">
        <v>44502</v>
      </c>
      <c r="F779" s="125">
        <v>0.1862384259259259</v>
      </c>
      <c r="G779" s="2">
        <v>0.375</v>
      </c>
      <c r="H779" s="13">
        <v>6</v>
      </c>
      <c r="I779" s="13">
        <v>4100</v>
      </c>
      <c r="J779" s="1" t="s">
        <v>39</v>
      </c>
      <c r="K779" s="9"/>
      <c r="L779" s="123"/>
      <c r="M779" s="123"/>
      <c r="N779" s="123"/>
      <c r="O779" s="123"/>
      <c r="P779" s="15" t="s">
        <v>12</v>
      </c>
      <c r="Q779" s="178"/>
      <c r="R779" s="123">
        <v>2</v>
      </c>
      <c r="S779" s="123" t="s">
        <v>464</v>
      </c>
      <c r="T779" s="123">
        <v>2021</v>
      </c>
      <c r="U779" s="47" t="s">
        <v>479</v>
      </c>
      <c r="V779" s="5"/>
    </row>
    <row r="780" spans="1:24" x14ac:dyDescent="0.3">
      <c r="A780" s="13">
        <v>779</v>
      </c>
      <c r="B780" s="9" t="s">
        <v>1636</v>
      </c>
      <c r="C780" s="28" t="s">
        <v>11</v>
      </c>
      <c r="D780" s="9" t="s">
        <v>863</v>
      </c>
      <c r="E780" s="258">
        <v>44506</v>
      </c>
      <c r="F780" s="125">
        <v>0.18630787037037036</v>
      </c>
      <c r="G780" s="2">
        <v>0.375</v>
      </c>
      <c r="H780" s="13">
        <v>6</v>
      </c>
      <c r="I780" s="13">
        <v>4180</v>
      </c>
      <c r="J780" s="1" t="s">
        <v>11</v>
      </c>
      <c r="K780" s="9"/>
      <c r="L780" s="123"/>
      <c r="M780" s="123"/>
      <c r="N780" s="123"/>
      <c r="O780" s="123"/>
      <c r="P780" s="15"/>
      <c r="Q780" s="178"/>
      <c r="R780" s="123">
        <v>6</v>
      </c>
      <c r="S780" s="123" t="s">
        <v>464</v>
      </c>
      <c r="T780" s="123">
        <v>2021</v>
      </c>
      <c r="U780" s="47" t="s">
        <v>474</v>
      </c>
      <c r="V780" s="5">
        <v>2</v>
      </c>
    </row>
    <row r="781" spans="1:24" x14ac:dyDescent="0.3">
      <c r="A781" s="13">
        <v>780</v>
      </c>
      <c r="B781" s="9" t="s">
        <v>1640</v>
      </c>
      <c r="C781" s="28" t="s">
        <v>1638</v>
      </c>
      <c r="D781" s="9" t="s">
        <v>1639</v>
      </c>
      <c r="E781" s="273">
        <v>44513</v>
      </c>
      <c r="F781" s="125">
        <v>0.18648148148148147</v>
      </c>
      <c r="G781" s="2">
        <v>0.375</v>
      </c>
      <c r="H781" s="13">
        <v>6</v>
      </c>
      <c r="I781" s="13">
        <v>5750</v>
      </c>
      <c r="J781" s="1" t="s">
        <v>1045</v>
      </c>
      <c r="K781" s="9"/>
      <c r="L781" s="123">
        <v>310</v>
      </c>
      <c r="M781" s="123"/>
      <c r="N781" s="123"/>
      <c r="O781" s="123"/>
      <c r="P781" s="15"/>
      <c r="Q781" s="178"/>
      <c r="R781" s="123">
        <v>13</v>
      </c>
      <c r="S781" s="123" t="s">
        <v>464</v>
      </c>
      <c r="T781" s="123">
        <v>2021</v>
      </c>
      <c r="U781" s="47" t="s">
        <v>474</v>
      </c>
      <c r="V781" s="5"/>
    </row>
    <row r="782" spans="1:24" x14ac:dyDescent="0.3">
      <c r="A782" s="13">
        <v>781</v>
      </c>
      <c r="B782" s="9" t="s">
        <v>1641</v>
      </c>
      <c r="C782" s="28" t="s">
        <v>13</v>
      </c>
      <c r="D782" s="9" t="s">
        <v>558</v>
      </c>
      <c r="E782" s="273">
        <v>44514</v>
      </c>
      <c r="F782" s="125">
        <v>0.18688657407407408</v>
      </c>
      <c r="G782" s="2">
        <v>0.375</v>
      </c>
      <c r="H782" s="13">
        <v>8</v>
      </c>
      <c r="I782" s="13">
        <v>4760</v>
      </c>
      <c r="J782" s="1" t="s">
        <v>13</v>
      </c>
      <c r="K782" s="9"/>
      <c r="L782" s="123"/>
      <c r="M782" s="123"/>
      <c r="N782" s="123"/>
      <c r="O782" s="123"/>
      <c r="P782" s="15"/>
      <c r="Q782" s="178"/>
      <c r="R782" s="123">
        <v>14</v>
      </c>
      <c r="S782" s="123" t="s">
        <v>464</v>
      </c>
      <c r="T782" s="123">
        <v>2021</v>
      </c>
      <c r="U782" s="47" t="s">
        <v>475</v>
      </c>
      <c r="V782" s="5">
        <v>2</v>
      </c>
    </row>
    <row r="783" spans="1:24" x14ac:dyDescent="0.3">
      <c r="A783" s="13">
        <v>782</v>
      </c>
      <c r="B783" s="9" t="s">
        <v>813</v>
      </c>
      <c r="C783" s="28" t="s">
        <v>39</v>
      </c>
      <c r="D783" s="9" t="s">
        <v>814</v>
      </c>
      <c r="E783" s="258">
        <v>44516</v>
      </c>
      <c r="F783" s="125">
        <v>0.18714120370370371</v>
      </c>
      <c r="G783" s="2">
        <v>0.375</v>
      </c>
      <c r="H783" s="13">
        <v>6</v>
      </c>
      <c r="I783" s="13">
        <v>4100</v>
      </c>
      <c r="J783" s="1" t="s">
        <v>39</v>
      </c>
      <c r="K783" s="9"/>
      <c r="L783" s="123"/>
      <c r="M783" s="123"/>
      <c r="N783" s="123"/>
      <c r="O783" s="123"/>
      <c r="P783" s="15"/>
      <c r="Q783" s="178"/>
      <c r="R783" s="123">
        <v>16</v>
      </c>
      <c r="S783" s="123" t="s">
        <v>464</v>
      </c>
      <c r="T783" s="123">
        <v>2021</v>
      </c>
      <c r="U783" s="47" t="s">
        <v>479</v>
      </c>
      <c r="V783" s="5"/>
    </row>
    <row r="784" spans="1:24" x14ac:dyDescent="0.3">
      <c r="A784" s="13">
        <v>783</v>
      </c>
      <c r="B784" s="9" t="s">
        <v>1642</v>
      </c>
      <c r="C784" s="28" t="s">
        <v>1644</v>
      </c>
      <c r="D784" s="9" t="s">
        <v>1643</v>
      </c>
      <c r="E784" s="258">
        <v>44521</v>
      </c>
      <c r="F784" s="125">
        <v>0.18715277777777775</v>
      </c>
      <c r="G784" s="2">
        <v>0.33333333333333331</v>
      </c>
      <c r="H784" s="13">
        <v>6</v>
      </c>
      <c r="I784" s="13">
        <v>2300</v>
      </c>
      <c r="J784" s="1" t="s">
        <v>1843</v>
      </c>
      <c r="K784" s="9"/>
      <c r="L784" s="123"/>
      <c r="M784" s="123"/>
      <c r="N784" s="123"/>
      <c r="O784" s="123"/>
      <c r="P784" s="15"/>
      <c r="Q784" s="178"/>
      <c r="R784" s="123">
        <v>21</v>
      </c>
      <c r="S784" s="123" t="s">
        <v>464</v>
      </c>
      <c r="T784" s="123">
        <v>2021</v>
      </c>
      <c r="U784" s="47" t="s">
        <v>475</v>
      </c>
      <c r="V784" s="5">
        <v>2</v>
      </c>
    </row>
    <row r="785" spans="1:24" x14ac:dyDescent="0.3">
      <c r="A785" s="13">
        <v>784</v>
      </c>
      <c r="B785" s="9" t="s">
        <v>813</v>
      </c>
      <c r="C785" s="28" t="s">
        <v>39</v>
      </c>
      <c r="D785" s="9" t="s">
        <v>814</v>
      </c>
      <c r="E785" s="273">
        <v>44523</v>
      </c>
      <c r="F785" s="125">
        <v>0.1879861111111111</v>
      </c>
      <c r="G785" s="2">
        <v>0.375</v>
      </c>
      <c r="H785" s="13">
        <v>6</v>
      </c>
      <c r="I785" s="13">
        <v>4100</v>
      </c>
      <c r="J785" s="1" t="s">
        <v>39</v>
      </c>
      <c r="K785" s="9"/>
      <c r="L785" s="123">
        <v>311</v>
      </c>
      <c r="M785" s="123"/>
      <c r="N785" s="123"/>
      <c r="O785" s="123"/>
      <c r="P785" s="15" t="s">
        <v>12</v>
      </c>
      <c r="Q785" s="178"/>
      <c r="R785" s="123">
        <v>23</v>
      </c>
      <c r="S785" s="123" t="s">
        <v>464</v>
      </c>
      <c r="T785" s="123">
        <v>2021</v>
      </c>
      <c r="U785" s="47" t="s">
        <v>479</v>
      </c>
      <c r="V785" s="5"/>
    </row>
    <row r="786" spans="1:24" x14ac:dyDescent="0.3">
      <c r="A786" s="13">
        <v>785</v>
      </c>
      <c r="B786" s="9" t="s">
        <v>1645</v>
      </c>
      <c r="C786" s="28" t="s">
        <v>847</v>
      </c>
      <c r="D786" s="9" t="s">
        <v>848</v>
      </c>
      <c r="E786" s="273">
        <v>44524</v>
      </c>
      <c r="F786" s="125">
        <v>0.18857638888888886</v>
      </c>
      <c r="G786" s="2">
        <v>0.33333333333333331</v>
      </c>
      <c r="H786" s="13">
        <v>7</v>
      </c>
      <c r="I786" s="13">
        <v>2800</v>
      </c>
      <c r="J786" s="1" t="s">
        <v>750</v>
      </c>
      <c r="K786" s="9"/>
      <c r="L786" s="123"/>
      <c r="M786" s="123"/>
      <c r="N786" s="123"/>
      <c r="O786" s="123">
        <v>10</v>
      </c>
      <c r="P786" s="15" t="s">
        <v>12</v>
      </c>
      <c r="Q786" s="187" t="s">
        <v>1646</v>
      </c>
      <c r="R786" s="123">
        <v>24</v>
      </c>
      <c r="S786" s="123" t="s">
        <v>464</v>
      </c>
      <c r="T786" s="123">
        <v>2021</v>
      </c>
      <c r="U786" s="47" t="s">
        <v>478</v>
      </c>
      <c r="V786" s="5">
        <v>2</v>
      </c>
      <c r="X786" s="5">
        <v>8</v>
      </c>
    </row>
    <row r="787" spans="1:24" x14ac:dyDescent="0.3">
      <c r="A787" s="13">
        <v>786</v>
      </c>
      <c r="B787" s="9" t="s">
        <v>1654</v>
      </c>
      <c r="C787" s="28" t="s">
        <v>39</v>
      </c>
      <c r="D787" s="9" t="s">
        <v>560</v>
      </c>
      <c r="E787" s="278">
        <v>44532</v>
      </c>
      <c r="F787" s="125">
        <v>0.18877314814814816</v>
      </c>
      <c r="G787" s="2">
        <v>0.20833333333333334</v>
      </c>
      <c r="H787" s="13">
        <v>6</v>
      </c>
      <c r="I787" s="13">
        <v>4100</v>
      </c>
      <c r="J787" s="1" t="s">
        <v>39</v>
      </c>
      <c r="K787" s="9"/>
      <c r="L787" s="123"/>
      <c r="M787" s="123"/>
      <c r="N787" s="123"/>
      <c r="O787" s="123">
        <v>11</v>
      </c>
      <c r="P787" s="15" t="s">
        <v>12</v>
      </c>
      <c r="Q787" s="187"/>
      <c r="R787" s="123">
        <v>2</v>
      </c>
      <c r="S787" s="123" t="s">
        <v>465</v>
      </c>
      <c r="T787" s="123">
        <v>2021</v>
      </c>
      <c r="U787" s="47" t="s">
        <v>476</v>
      </c>
      <c r="V787" s="5"/>
    </row>
    <row r="788" spans="1:24" x14ac:dyDescent="0.3">
      <c r="A788" s="13">
        <v>787</v>
      </c>
      <c r="B788" s="9" t="s">
        <v>1655</v>
      </c>
      <c r="C788" s="28" t="s">
        <v>39</v>
      </c>
      <c r="D788" s="9" t="s">
        <v>560</v>
      </c>
      <c r="E788" s="278">
        <v>44532</v>
      </c>
      <c r="F788" s="125">
        <v>0.18905092592592596</v>
      </c>
      <c r="G788" s="2">
        <v>0.45833333333333331</v>
      </c>
      <c r="H788" s="13">
        <v>6</v>
      </c>
      <c r="I788" s="13">
        <v>4100</v>
      </c>
      <c r="J788" s="1" t="s">
        <v>39</v>
      </c>
      <c r="K788" s="9"/>
      <c r="L788" s="123"/>
      <c r="M788" s="123"/>
      <c r="N788" s="123"/>
      <c r="O788" s="123">
        <v>12</v>
      </c>
      <c r="P788" s="15"/>
      <c r="Q788" s="187"/>
      <c r="R788" s="123">
        <v>2</v>
      </c>
      <c r="S788" s="123" t="s">
        <v>465</v>
      </c>
      <c r="T788" s="123">
        <v>2021</v>
      </c>
      <c r="U788" s="47" t="s">
        <v>476</v>
      </c>
      <c r="V788" s="5"/>
    </row>
    <row r="789" spans="1:24" x14ac:dyDescent="0.3">
      <c r="A789" s="13">
        <v>788</v>
      </c>
      <c r="B789" s="9" t="s">
        <v>1656</v>
      </c>
      <c r="C789" s="28" t="s">
        <v>39</v>
      </c>
      <c r="D789" s="9" t="s">
        <v>560</v>
      </c>
      <c r="E789" s="278">
        <v>44532</v>
      </c>
      <c r="F789" s="125">
        <v>0.19021990740740743</v>
      </c>
      <c r="G789" s="2">
        <v>0.70833333333333337</v>
      </c>
      <c r="H789" s="13">
        <v>6</v>
      </c>
      <c r="I789" s="13">
        <v>4100</v>
      </c>
      <c r="J789" s="1" t="s">
        <v>39</v>
      </c>
      <c r="K789" s="9"/>
      <c r="L789" s="123"/>
      <c r="M789" s="123"/>
      <c r="N789" s="123"/>
      <c r="O789" s="123">
        <v>13</v>
      </c>
      <c r="P789" s="15"/>
      <c r="Q789" s="187"/>
      <c r="R789" s="123">
        <v>2</v>
      </c>
      <c r="S789" s="123" t="s">
        <v>465</v>
      </c>
      <c r="T789" s="123">
        <v>2021</v>
      </c>
      <c r="U789" s="47" t="s">
        <v>476</v>
      </c>
      <c r="V789" s="5"/>
    </row>
    <row r="790" spans="1:24" x14ac:dyDescent="0.3">
      <c r="A790" s="13">
        <v>789</v>
      </c>
      <c r="B790" s="9" t="s">
        <v>1657</v>
      </c>
      <c r="C790" s="28" t="s">
        <v>39</v>
      </c>
      <c r="D790" s="9" t="s">
        <v>560</v>
      </c>
      <c r="E790" s="278">
        <v>44533</v>
      </c>
      <c r="F790" s="125">
        <v>0.19182870370370372</v>
      </c>
      <c r="G790" s="2">
        <v>0.25</v>
      </c>
      <c r="H790" s="13">
        <v>6</v>
      </c>
      <c r="I790" s="13">
        <v>4100</v>
      </c>
      <c r="J790" s="1" t="s">
        <v>39</v>
      </c>
      <c r="K790" s="9"/>
      <c r="L790" s="123"/>
      <c r="M790" s="123"/>
      <c r="N790" s="123"/>
      <c r="O790" s="123">
        <v>13</v>
      </c>
      <c r="P790" s="15"/>
      <c r="Q790" s="187"/>
      <c r="R790" s="123">
        <v>3</v>
      </c>
      <c r="S790" s="123" t="s">
        <v>465</v>
      </c>
      <c r="T790" s="123">
        <v>2021</v>
      </c>
      <c r="U790" s="47" t="s">
        <v>477</v>
      </c>
      <c r="V790" s="5"/>
    </row>
    <row r="791" spans="1:24" x14ac:dyDescent="0.3">
      <c r="A791" s="13">
        <v>790</v>
      </c>
      <c r="B791" s="9" t="s">
        <v>1658</v>
      </c>
      <c r="C791" s="28" t="s">
        <v>39</v>
      </c>
      <c r="D791" s="9" t="s">
        <v>560</v>
      </c>
      <c r="E791" s="278">
        <v>44533</v>
      </c>
      <c r="F791" s="125">
        <v>0.1940625</v>
      </c>
      <c r="G791" s="2">
        <v>0.5</v>
      </c>
      <c r="H791" s="13">
        <v>6</v>
      </c>
      <c r="I791" s="13">
        <v>4100</v>
      </c>
      <c r="J791" s="1" t="s">
        <v>39</v>
      </c>
      <c r="K791" s="9"/>
      <c r="L791" s="123"/>
      <c r="M791" s="123"/>
      <c r="N791" s="123"/>
      <c r="O791" s="123">
        <v>14</v>
      </c>
      <c r="P791" s="15"/>
      <c r="Q791" s="187"/>
      <c r="R791" s="123">
        <v>3</v>
      </c>
      <c r="S791" s="123" t="s">
        <v>465</v>
      </c>
      <c r="T791" s="123">
        <v>2021</v>
      </c>
      <c r="U791" s="47" t="s">
        <v>477</v>
      </c>
      <c r="V791" s="5"/>
    </row>
    <row r="792" spans="1:24" x14ac:dyDescent="0.3">
      <c r="A792" s="13">
        <v>791</v>
      </c>
      <c r="B792" s="9" t="s">
        <v>1659</v>
      </c>
      <c r="C792" s="28" t="s">
        <v>39</v>
      </c>
      <c r="D792" s="9" t="s">
        <v>560</v>
      </c>
      <c r="E792" s="278">
        <v>44534</v>
      </c>
      <c r="F792" s="125">
        <v>0.19434027777777776</v>
      </c>
      <c r="G792" s="2">
        <v>0.29166666666666669</v>
      </c>
      <c r="H792" s="13">
        <v>6</v>
      </c>
      <c r="I792" s="13">
        <v>4100</v>
      </c>
      <c r="J792" s="1" t="s">
        <v>39</v>
      </c>
      <c r="K792" s="9"/>
      <c r="L792" s="123"/>
      <c r="M792" s="123"/>
      <c r="N792" s="123"/>
      <c r="O792" s="123">
        <v>15</v>
      </c>
      <c r="P792" s="15"/>
      <c r="Q792" s="187"/>
      <c r="R792" s="123">
        <v>4</v>
      </c>
      <c r="S792" s="123" t="s">
        <v>465</v>
      </c>
      <c r="T792" s="123">
        <v>2021</v>
      </c>
      <c r="U792" s="47" t="s">
        <v>474</v>
      </c>
      <c r="V792" s="5">
        <v>6</v>
      </c>
      <c r="W792" s="5">
        <v>28</v>
      </c>
    </row>
    <row r="793" spans="1:24" x14ac:dyDescent="0.3">
      <c r="A793" s="13">
        <v>792</v>
      </c>
      <c r="B793" s="9" t="s">
        <v>813</v>
      </c>
      <c r="C793" s="28" t="s">
        <v>39</v>
      </c>
      <c r="D793" s="9" t="s">
        <v>814</v>
      </c>
      <c r="E793" s="258">
        <v>44547</v>
      </c>
      <c r="F793" s="125">
        <v>0.19916666666666669</v>
      </c>
      <c r="G793" s="2">
        <v>0.66666666666666663</v>
      </c>
      <c r="H793" s="13">
        <v>6</v>
      </c>
      <c r="I793" s="13">
        <v>4100</v>
      </c>
      <c r="J793" s="1" t="s">
        <v>39</v>
      </c>
      <c r="K793" s="9"/>
      <c r="L793" s="123">
        <v>312</v>
      </c>
      <c r="M793" s="123"/>
      <c r="N793" s="123"/>
      <c r="O793" s="123"/>
      <c r="P793" s="15"/>
      <c r="Q793" s="187"/>
      <c r="R793" s="123">
        <v>17</v>
      </c>
      <c r="S793" s="123" t="s">
        <v>465</v>
      </c>
      <c r="T793" s="123">
        <v>2021</v>
      </c>
      <c r="U793" s="47" t="s">
        <v>477</v>
      </c>
      <c r="V793" s="5">
        <v>1</v>
      </c>
    </row>
    <row r="794" spans="1:24" x14ac:dyDescent="0.3">
      <c r="A794" s="13">
        <v>793</v>
      </c>
      <c r="B794" s="9" t="s">
        <v>1661</v>
      </c>
      <c r="C794" s="28" t="s">
        <v>1046</v>
      </c>
      <c r="D794" s="9" t="s">
        <v>1660</v>
      </c>
      <c r="E794" s="258">
        <v>44550</v>
      </c>
      <c r="F794" s="125">
        <v>0.20017361111111112</v>
      </c>
      <c r="G794" s="2">
        <v>0.625</v>
      </c>
      <c r="H794" s="13">
        <v>4</v>
      </c>
      <c r="I794" s="13">
        <v>6100</v>
      </c>
      <c r="J794" s="1" t="s">
        <v>1046</v>
      </c>
      <c r="K794" s="9"/>
      <c r="L794" s="123"/>
      <c r="M794" s="123"/>
      <c r="N794" s="123"/>
      <c r="O794" s="123"/>
      <c r="P794" s="15"/>
      <c r="Q794" s="187"/>
      <c r="R794" s="123">
        <v>20</v>
      </c>
      <c r="S794" s="123" t="s">
        <v>465</v>
      </c>
      <c r="T794" s="123">
        <v>2021</v>
      </c>
      <c r="U794" s="47" t="s">
        <v>480</v>
      </c>
      <c r="V794" s="5"/>
    </row>
    <row r="795" spans="1:24" x14ac:dyDescent="0.3">
      <c r="A795" s="13">
        <v>794</v>
      </c>
      <c r="B795" s="9" t="s">
        <v>1662</v>
      </c>
      <c r="C795" s="28" t="s">
        <v>1663</v>
      </c>
      <c r="D795" s="9" t="s">
        <v>1664</v>
      </c>
      <c r="E795" s="258">
        <v>44555</v>
      </c>
      <c r="F795" s="125">
        <v>0.21243055555555557</v>
      </c>
      <c r="G795" s="2">
        <v>0.41666666666666669</v>
      </c>
      <c r="H795" s="13">
        <v>6</v>
      </c>
      <c r="I795" s="13">
        <v>4653</v>
      </c>
      <c r="J795" s="1" t="s">
        <v>752</v>
      </c>
      <c r="K795" s="9"/>
      <c r="L795" s="123"/>
      <c r="M795" s="123"/>
      <c r="N795" s="123"/>
      <c r="O795" s="123"/>
      <c r="P795" s="15"/>
      <c r="Q795" s="187"/>
      <c r="R795" s="123">
        <v>25</v>
      </c>
      <c r="S795" s="123" t="s">
        <v>465</v>
      </c>
      <c r="T795" s="123">
        <v>2021</v>
      </c>
      <c r="U795" s="47" t="s">
        <v>474</v>
      </c>
      <c r="V795" s="5">
        <v>2</v>
      </c>
      <c r="X795" s="5">
        <v>9</v>
      </c>
    </row>
    <row r="796" spans="1:24" x14ac:dyDescent="0.3">
      <c r="A796" s="99">
        <v>795</v>
      </c>
      <c r="B796" s="9" t="s">
        <v>1673</v>
      </c>
      <c r="C796" s="28" t="s">
        <v>727</v>
      </c>
      <c r="D796" s="9" t="s">
        <v>1352</v>
      </c>
      <c r="E796" s="258">
        <v>44563</v>
      </c>
      <c r="F796" s="125">
        <v>0.21880787037037039</v>
      </c>
      <c r="G796" s="2">
        <v>0.33333333333333331</v>
      </c>
      <c r="H796" s="13">
        <v>6</v>
      </c>
      <c r="I796" s="13">
        <v>2500</v>
      </c>
      <c r="J796" s="1" t="s">
        <v>1843</v>
      </c>
      <c r="K796" s="9"/>
      <c r="L796" s="123"/>
      <c r="M796" s="123"/>
      <c r="N796" s="123"/>
      <c r="O796" s="123"/>
      <c r="P796" s="15"/>
      <c r="Q796" s="187"/>
      <c r="R796" s="123">
        <v>2</v>
      </c>
      <c r="S796" s="123" t="s">
        <v>466</v>
      </c>
      <c r="T796" s="123">
        <v>2022</v>
      </c>
      <c r="U796" s="47" t="s">
        <v>475</v>
      </c>
      <c r="V796" s="5">
        <v>1</v>
      </c>
      <c r="W796" s="5">
        <v>3</v>
      </c>
    </row>
    <row r="797" spans="1:24" x14ac:dyDescent="0.3">
      <c r="A797" s="99">
        <v>796</v>
      </c>
      <c r="B797" s="9" t="s">
        <v>1674</v>
      </c>
      <c r="C797" s="28" t="s">
        <v>39</v>
      </c>
      <c r="D797" s="9" t="s">
        <v>566</v>
      </c>
      <c r="E797" s="258">
        <v>44577</v>
      </c>
      <c r="F797" s="125">
        <v>0.21907407407407409</v>
      </c>
      <c r="G797" s="2">
        <v>0.33333333333333331</v>
      </c>
      <c r="H797" s="13">
        <v>6</v>
      </c>
      <c r="I797" s="13">
        <v>4100</v>
      </c>
      <c r="J797" s="1" t="s">
        <v>39</v>
      </c>
      <c r="K797" s="9"/>
      <c r="L797" s="123"/>
      <c r="M797" s="123"/>
      <c r="N797" s="123"/>
      <c r="O797" s="123"/>
      <c r="P797" s="15"/>
      <c r="Q797" s="187"/>
      <c r="R797" s="123">
        <v>16</v>
      </c>
      <c r="S797" s="123" t="s">
        <v>466</v>
      </c>
      <c r="T797" s="123">
        <v>2022</v>
      </c>
      <c r="U797" s="47" t="s">
        <v>475</v>
      </c>
      <c r="V797" s="5">
        <v>1</v>
      </c>
      <c r="X797" s="5">
        <v>2</v>
      </c>
    </row>
    <row r="798" spans="1:24" x14ac:dyDescent="0.3">
      <c r="A798" s="99">
        <v>797</v>
      </c>
      <c r="B798" s="9" t="s">
        <v>1677</v>
      </c>
      <c r="C798" s="28" t="s">
        <v>39</v>
      </c>
      <c r="D798" s="9" t="s">
        <v>566</v>
      </c>
      <c r="E798" s="258">
        <v>44598</v>
      </c>
      <c r="F798" s="125">
        <v>0.22458333333333333</v>
      </c>
      <c r="G798" s="2">
        <v>0.375</v>
      </c>
      <c r="H798" s="13">
        <v>6</v>
      </c>
      <c r="I798" s="13">
        <v>4100</v>
      </c>
      <c r="J798" s="1" t="s">
        <v>39</v>
      </c>
      <c r="K798" s="9"/>
      <c r="L798" s="123"/>
      <c r="M798" s="123"/>
      <c r="N798" s="123"/>
      <c r="O798" s="123"/>
      <c r="P798" s="15"/>
      <c r="Q798" s="187"/>
      <c r="R798" s="123">
        <v>6</v>
      </c>
      <c r="S798" s="123" t="s">
        <v>467</v>
      </c>
      <c r="T798" s="123">
        <v>2022</v>
      </c>
      <c r="U798" s="47" t="s">
        <v>475</v>
      </c>
      <c r="V798" s="5">
        <v>1</v>
      </c>
    </row>
    <row r="799" spans="1:24" x14ac:dyDescent="0.3">
      <c r="A799" s="99">
        <v>798</v>
      </c>
      <c r="B799" s="9" t="s">
        <v>1678</v>
      </c>
      <c r="C799" s="28" t="s">
        <v>1679</v>
      </c>
      <c r="D799" s="9" t="s">
        <v>1679</v>
      </c>
      <c r="E799" s="258">
        <v>44604</v>
      </c>
      <c r="F799" s="125">
        <v>0.22777777777777777</v>
      </c>
      <c r="G799" s="2">
        <v>0.64583333333333337</v>
      </c>
      <c r="H799" s="13">
        <v>7</v>
      </c>
      <c r="I799" s="13">
        <v>4220</v>
      </c>
      <c r="J799" s="1" t="s">
        <v>146</v>
      </c>
      <c r="K799" s="9"/>
      <c r="L799" s="123"/>
      <c r="M799" s="123"/>
      <c r="N799" s="123"/>
      <c r="O799" s="123"/>
      <c r="P799" s="15" t="s">
        <v>12</v>
      </c>
      <c r="Q799" s="187"/>
      <c r="R799" s="123">
        <v>12</v>
      </c>
      <c r="S799" s="123" t="s">
        <v>467</v>
      </c>
      <c r="T799" s="123">
        <v>2022</v>
      </c>
      <c r="U799" s="47" t="s">
        <v>474</v>
      </c>
      <c r="V799" s="5">
        <v>1</v>
      </c>
    </row>
    <row r="800" spans="1:24" x14ac:dyDescent="0.3">
      <c r="A800" s="99">
        <v>799</v>
      </c>
      <c r="B800" s="9" t="s">
        <v>1711</v>
      </c>
      <c r="C800" s="28" t="s">
        <v>749</v>
      </c>
      <c r="D800" s="9" t="s">
        <v>1682</v>
      </c>
      <c r="E800" s="273">
        <v>44611</v>
      </c>
      <c r="F800" s="125">
        <v>0.22965277777777779</v>
      </c>
      <c r="G800" s="2">
        <v>0.33333333333333331</v>
      </c>
      <c r="H800" s="13">
        <v>1</v>
      </c>
      <c r="I800" s="13">
        <v>4600</v>
      </c>
      <c r="J800" s="1" t="s">
        <v>749</v>
      </c>
      <c r="K800" s="9"/>
      <c r="L800" s="123"/>
      <c r="M800" s="123"/>
      <c r="N800" s="123"/>
      <c r="O800" s="123"/>
      <c r="P800" s="15"/>
      <c r="Q800" s="187"/>
      <c r="R800" s="123">
        <v>19</v>
      </c>
      <c r="S800" s="123" t="s">
        <v>467</v>
      </c>
      <c r="T800" s="123">
        <v>2022</v>
      </c>
      <c r="U800" s="47" t="s">
        <v>474</v>
      </c>
      <c r="V800" s="5"/>
    </row>
    <row r="801" spans="1:24" x14ac:dyDescent="0.3">
      <c r="A801" s="99">
        <v>800</v>
      </c>
      <c r="B801" s="9" t="s">
        <v>1712</v>
      </c>
      <c r="C801" s="28" t="s">
        <v>753</v>
      </c>
      <c r="D801" s="9" t="s">
        <v>1684</v>
      </c>
      <c r="E801" s="273">
        <v>44612</v>
      </c>
      <c r="F801" s="125">
        <v>0.23119212962962962</v>
      </c>
      <c r="G801" s="2">
        <v>0.83497685185185189</v>
      </c>
      <c r="H801" s="13">
        <v>8</v>
      </c>
      <c r="I801" s="13">
        <v>5300</v>
      </c>
      <c r="J801" s="1" t="s">
        <v>753</v>
      </c>
      <c r="K801" s="9"/>
      <c r="L801" s="123"/>
      <c r="M801" s="123"/>
      <c r="N801" s="123"/>
      <c r="O801" s="123"/>
      <c r="P801" s="15"/>
      <c r="Q801" s="187"/>
      <c r="R801" s="123">
        <v>20</v>
      </c>
      <c r="S801" s="123" t="s">
        <v>467</v>
      </c>
      <c r="T801" s="123">
        <v>2022</v>
      </c>
      <c r="U801" s="47" t="s">
        <v>475</v>
      </c>
      <c r="V801" s="5">
        <v>2</v>
      </c>
    </row>
    <row r="802" spans="1:24" x14ac:dyDescent="0.3">
      <c r="A802" s="99">
        <v>801</v>
      </c>
      <c r="B802" s="9" t="s">
        <v>813</v>
      </c>
      <c r="C802" s="28" t="s">
        <v>39</v>
      </c>
      <c r="D802" s="9" t="s">
        <v>814</v>
      </c>
      <c r="E802" s="258">
        <v>44614</v>
      </c>
      <c r="F802" s="122">
        <v>0.16230324074074073</v>
      </c>
      <c r="G802" s="2">
        <v>0.375</v>
      </c>
      <c r="H802" s="13">
        <v>6</v>
      </c>
      <c r="I802" s="13">
        <v>4100</v>
      </c>
      <c r="J802" s="1" t="s">
        <v>39</v>
      </c>
      <c r="K802" s="9"/>
      <c r="L802" s="123">
        <v>313</v>
      </c>
      <c r="M802" s="123"/>
      <c r="N802" s="123"/>
      <c r="O802" s="123"/>
      <c r="P802" s="15"/>
      <c r="Q802" s="187"/>
      <c r="R802" s="123">
        <v>22</v>
      </c>
      <c r="S802" s="123" t="s">
        <v>467</v>
      </c>
      <c r="T802" s="123">
        <v>2022</v>
      </c>
      <c r="U802" s="47" t="s">
        <v>479</v>
      </c>
      <c r="V802" s="5"/>
    </row>
    <row r="803" spans="1:24" x14ac:dyDescent="0.3">
      <c r="A803" s="99">
        <v>802</v>
      </c>
      <c r="B803" s="9" t="s">
        <v>1683</v>
      </c>
      <c r="C803" s="28" t="s">
        <v>1617</v>
      </c>
      <c r="D803" s="9" t="s">
        <v>586</v>
      </c>
      <c r="E803" s="273">
        <v>44619</v>
      </c>
      <c r="F803" s="125">
        <v>0.17372685185185185</v>
      </c>
      <c r="G803" s="2">
        <v>0.33333333333333331</v>
      </c>
      <c r="H803" s="13">
        <v>6</v>
      </c>
      <c r="I803" s="13">
        <v>4200</v>
      </c>
      <c r="J803" s="1" t="s">
        <v>146</v>
      </c>
      <c r="K803" s="9"/>
      <c r="L803" s="123"/>
      <c r="M803" s="123"/>
      <c r="N803" s="123"/>
      <c r="O803" s="123"/>
      <c r="P803" s="15"/>
      <c r="Q803" s="187"/>
      <c r="R803" s="123">
        <v>27</v>
      </c>
      <c r="S803" s="123" t="s">
        <v>467</v>
      </c>
      <c r="T803" s="123">
        <v>2022</v>
      </c>
      <c r="U803" s="47" t="s">
        <v>475</v>
      </c>
      <c r="V803" s="5">
        <v>2</v>
      </c>
    </row>
    <row r="804" spans="1:24" x14ac:dyDescent="0.3">
      <c r="A804" s="99">
        <v>803</v>
      </c>
      <c r="B804" s="9" t="s">
        <v>1685</v>
      </c>
      <c r="C804" s="28" t="s">
        <v>727</v>
      </c>
      <c r="D804" s="9" t="s">
        <v>1352</v>
      </c>
      <c r="E804" s="273">
        <v>44620</v>
      </c>
      <c r="F804" s="122">
        <v>0.16503472222222224</v>
      </c>
      <c r="G804" s="2">
        <v>0.33333333333333331</v>
      </c>
      <c r="H804" s="13">
        <v>6</v>
      </c>
      <c r="I804" s="13">
        <v>2500</v>
      </c>
      <c r="J804" s="1" t="s">
        <v>1843</v>
      </c>
      <c r="K804" s="9"/>
      <c r="L804" s="123">
        <v>314</v>
      </c>
      <c r="M804" s="123"/>
      <c r="N804" s="123"/>
      <c r="O804" s="123"/>
      <c r="P804" s="15" t="s">
        <v>12</v>
      </c>
      <c r="Q804" s="187" t="s">
        <v>1686</v>
      </c>
      <c r="R804" s="123">
        <v>28</v>
      </c>
      <c r="S804" s="123" t="s">
        <v>467</v>
      </c>
      <c r="T804" s="123">
        <v>2022</v>
      </c>
      <c r="U804" s="47" t="s">
        <v>480</v>
      </c>
      <c r="V804" s="5"/>
      <c r="X804" s="5">
        <v>7</v>
      </c>
    </row>
    <row r="805" spans="1:24" x14ac:dyDescent="0.3">
      <c r="A805" s="99">
        <v>804</v>
      </c>
      <c r="B805" s="9" t="s">
        <v>1685</v>
      </c>
      <c r="C805" s="28" t="s">
        <v>727</v>
      </c>
      <c r="D805" s="9" t="s">
        <v>1352</v>
      </c>
      <c r="E805" s="258">
        <v>44624</v>
      </c>
      <c r="F805" s="122">
        <v>0.15445601851851851</v>
      </c>
      <c r="G805" s="2">
        <v>0.33333333333333331</v>
      </c>
      <c r="H805" s="13">
        <v>6</v>
      </c>
      <c r="I805" s="13">
        <v>2500</v>
      </c>
      <c r="J805" s="1" t="s">
        <v>1843</v>
      </c>
      <c r="K805" s="9"/>
      <c r="L805" s="123">
        <v>315</v>
      </c>
      <c r="M805" s="123"/>
      <c r="N805" s="123"/>
      <c r="O805" s="123"/>
      <c r="P805" s="15"/>
      <c r="Q805" s="187"/>
      <c r="R805" s="123">
        <v>4</v>
      </c>
      <c r="S805" s="123" t="s">
        <v>468</v>
      </c>
      <c r="T805" s="123">
        <v>2022</v>
      </c>
      <c r="U805" s="47" t="s">
        <v>477</v>
      </c>
      <c r="V805" s="5">
        <v>2</v>
      </c>
    </row>
    <row r="806" spans="1:24" x14ac:dyDescent="0.3">
      <c r="A806" s="99">
        <v>805</v>
      </c>
      <c r="B806" s="9" t="s">
        <v>1709</v>
      </c>
      <c r="C806" s="28" t="s">
        <v>39</v>
      </c>
      <c r="D806" s="9" t="s">
        <v>814</v>
      </c>
      <c r="E806" s="258">
        <v>44628</v>
      </c>
      <c r="F806" s="122">
        <v>0.16150462962962964</v>
      </c>
      <c r="G806" s="2">
        <v>0.375</v>
      </c>
      <c r="H806" s="13">
        <v>6</v>
      </c>
      <c r="I806" s="13">
        <v>4100</v>
      </c>
      <c r="J806" s="1" t="s">
        <v>39</v>
      </c>
      <c r="K806" s="9"/>
      <c r="L806" s="123">
        <v>316</v>
      </c>
      <c r="M806" s="123"/>
      <c r="N806" s="123"/>
      <c r="O806" s="123"/>
      <c r="P806" s="15"/>
      <c r="Q806" s="187"/>
      <c r="R806" s="123">
        <v>8</v>
      </c>
      <c r="S806" s="123" t="s">
        <v>468</v>
      </c>
      <c r="T806" s="123">
        <v>2022</v>
      </c>
      <c r="U806" s="47" t="s">
        <v>479</v>
      </c>
      <c r="V806" s="5"/>
    </row>
    <row r="807" spans="1:24" x14ac:dyDescent="0.3">
      <c r="A807" s="99">
        <v>806</v>
      </c>
      <c r="B807" s="9" t="s">
        <v>1710</v>
      </c>
      <c r="C807" s="28" t="s">
        <v>66</v>
      </c>
      <c r="D807" s="9" t="s">
        <v>1480</v>
      </c>
      <c r="E807" s="273">
        <v>44632</v>
      </c>
      <c r="F807" s="122">
        <v>0.16371527777777778</v>
      </c>
      <c r="G807" s="2">
        <v>0.33333333333333331</v>
      </c>
      <c r="H807" s="13">
        <v>5</v>
      </c>
      <c r="I807" s="13">
        <v>4270</v>
      </c>
      <c r="J807" s="1" t="s">
        <v>26</v>
      </c>
      <c r="K807" s="9"/>
      <c r="L807" s="123">
        <v>317</v>
      </c>
      <c r="M807" s="123"/>
      <c r="N807" s="123"/>
      <c r="O807" s="123"/>
      <c r="P807" s="15"/>
      <c r="Q807" s="187"/>
      <c r="R807" s="123">
        <v>12</v>
      </c>
      <c r="S807" s="123" t="s">
        <v>468</v>
      </c>
      <c r="T807" s="123">
        <v>2022</v>
      </c>
      <c r="U807" s="47" t="s">
        <v>474</v>
      </c>
      <c r="V807" s="5"/>
    </row>
    <row r="808" spans="1:24" x14ac:dyDescent="0.3">
      <c r="A808" s="99">
        <v>807</v>
      </c>
      <c r="B808" s="9" t="s">
        <v>432</v>
      </c>
      <c r="C808" s="28" t="s">
        <v>431</v>
      </c>
      <c r="D808" s="9" t="s">
        <v>974</v>
      </c>
      <c r="E808" s="273">
        <v>44633</v>
      </c>
      <c r="F808" s="125">
        <v>0.17475694444444445</v>
      </c>
      <c r="G808" s="2">
        <v>0.375</v>
      </c>
      <c r="H808" s="13">
        <v>6</v>
      </c>
      <c r="I808" s="13">
        <v>4330</v>
      </c>
      <c r="J808" s="1" t="s">
        <v>755</v>
      </c>
      <c r="K808" s="9"/>
      <c r="L808" s="123"/>
      <c r="M808" s="123"/>
      <c r="N808" s="123"/>
      <c r="O808" s="123"/>
      <c r="P808" s="15"/>
      <c r="Q808" s="187"/>
      <c r="R808" s="123">
        <v>13</v>
      </c>
      <c r="S808" s="123" t="s">
        <v>468</v>
      </c>
      <c r="T808" s="123">
        <v>2022</v>
      </c>
      <c r="U808" s="47" t="s">
        <v>475</v>
      </c>
      <c r="V808" s="5">
        <v>3</v>
      </c>
    </row>
    <row r="809" spans="1:24" x14ac:dyDescent="0.3">
      <c r="A809" s="99">
        <v>808</v>
      </c>
      <c r="B809" s="9" t="s">
        <v>379</v>
      </c>
      <c r="C809" s="28" t="s">
        <v>569</v>
      </c>
      <c r="D809" s="9" t="s">
        <v>559</v>
      </c>
      <c r="E809" s="258">
        <v>44639</v>
      </c>
      <c r="F809" s="122">
        <v>0.16332175925925926</v>
      </c>
      <c r="G809" s="2">
        <v>0.33333333333333331</v>
      </c>
      <c r="H809" s="13">
        <v>6</v>
      </c>
      <c r="I809" s="13">
        <v>2605</v>
      </c>
      <c r="J809" s="1" t="s">
        <v>34</v>
      </c>
      <c r="K809" s="9"/>
      <c r="L809" s="123">
        <v>318</v>
      </c>
      <c r="M809" s="123"/>
      <c r="N809" s="123"/>
      <c r="O809" s="123"/>
      <c r="P809" s="15"/>
      <c r="Q809" s="187"/>
      <c r="R809" s="123">
        <v>19</v>
      </c>
      <c r="S809" s="123" t="s">
        <v>468</v>
      </c>
      <c r="T809" s="123">
        <v>2022</v>
      </c>
      <c r="U809" s="47" t="s">
        <v>474</v>
      </c>
      <c r="V809" s="5">
        <v>1</v>
      </c>
    </row>
    <row r="810" spans="1:24" x14ac:dyDescent="0.3">
      <c r="A810" s="99">
        <v>809</v>
      </c>
      <c r="B810" s="9" t="s">
        <v>813</v>
      </c>
      <c r="C810" s="28" t="s">
        <v>39</v>
      </c>
      <c r="D810" s="9" t="s">
        <v>814</v>
      </c>
      <c r="E810" s="273">
        <v>44642</v>
      </c>
      <c r="F810" s="122">
        <v>0.16012731481481482</v>
      </c>
      <c r="G810" s="2">
        <v>0.375</v>
      </c>
      <c r="H810" s="13">
        <v>6</v>
      </c>
      <c r="I810" s="13">
        <v>4100</v>
      </c>
      <c r="J810" s="1" t="s">
        <v>39</v>
      </c>
      <c r="K810" s="9"/>
      <c r="L810" s="123">
        <v>319</v>
      </c>
      <c r="M810" s="123"/>
      <c r="N810" s="123"/>
      <c r="O810" s="123"/>
      <c r="P810" s="15" t="s">
        <v>12</v>
      </c>
      <c r="Q810" s="187"/>
      <c r="R810" s="123">
        <v>22</v>
      </c>
      <c r="S810" s="123" t="s">
        <v>468</v>
      </c>
      <c r="T810" s="123">
        <v>2022</v>
      </c>
      <c r="U810" s="47" t="s">
        <v>479</v>
      </c>
      <c r="V810" s="5"/>
    </row>
    <row r="811" spans="1:24" x14ac:dyDescent="0.3">
      <c r="A811" s="99">
        <v>810</v>
      </c>
      <c r="B811" s="9" t="s">
        <v>1685</v>
      </c>
      <c r="C811" s="28" t="s">
        <v>727</v>
      </c>
      <c r="D811" s="9" t="s">
        <v>1352</v>
      </c>
      <c r="E811" s="273">
        <v>44643</v>
      </c>
      <c r="F811" s="125">
        <v>0.16843750000000002</v>
      </c>
      <c r="G811" s="2">
        <v>0.33333333333333331</v>
      </c>
      <c r="H811" s="13">
        <v>6</v>
      </c>
      <c r="I811" s="13">
        <v>2500</v>
      </c>
      <c r="J811" s="1" t="s">
        <v>1843</v>
      </c>
      <c r="K811" s="9"/>
      <c r="L811" s="123"/>
      <c r="M811" s="123"/>
      <c r="N811" s="123"/>
      <c r="O811" s="123"/>
      <c r="P811" s="15"/>
      <c r="Q811" s="187"/>
      <c r="R811" s="123">
        <v>23</v>
      </c>
      <c r="S811" s="123" t="s">
        <v>468</v>
      </c>
      <c r="T811" s="123">
        <v>2022</v>
      </c>
      <c r="U811" s="47" t="s">
        <v>478</v>
      </c>
      <c r="V811" s="5"/>
    </row>
    <row r="812" spans="1:24" x14ac:dyDescent="0.3">
      <c r="A812" s="99">
        <v>811</v>
      </c>
      <c r="B812" s="9" t="s">
        <v>1716</v>
      </c>
      <c r="C812" s="28" t="s">
        <v>1713</v>
      </c>
      <c r="D812" s="9" t="s">
        <v>1713</v>
      </c>
      <c r="E812" s="275">
        <v>44645</v>
      </c>
      <c r="F812" s="125">
        <v>0.2020949074074074</v>
      </c>
      <c r="G812" s="2">
        <v>0.35069444444444442</v>
      </c>
      <c r="H812" s="13">
        <v>6</v>
      </c>
      <c r="I812" s="13">
        <v>4571</v>
      </c>
      <c r="J812" s="1" t="s">
        <v>26</v>
      </c>
      <c r="K812" s="9"/>
      <c r="L812" s="123"/>
      <c r="M812" s="123"/>
      <c r="N812" s="123"/>
      <c r="O812" s="123"/>
      <c r="P812" s="15"/>
      <c r="Q812" s="187"/>
      <c r="R812" s="123">
        <v>25</v>
      </c>
      <c r="S812" s="123" t="s">
        <v>468</v>
      </c>
      <c r="T812" s="123">
        <v>2022</v>
      </c>
      <c r="U812" s="47" t="s">
        <v>477</v>
      </c>
      <c r="V812" s="5"/>
    </row>
    <row r="813" spans="1:24" x14ac:dyDescent="0.3">
      <c r="A813" s="99">
        <v>812</v>
      </c>
      <c r="B813" s="9" t="s">
        <v>1717</v>
      </c>
      <c r="C813" s="28" t="s">
        <v>767</v>
      </c>
      <c r="D813" s="9" t="s">
        <v>708</v>
      </c>
      <c r="E813" s="275">
        <v>44646</v>
      </c>
      <c r="F813" s="125">
        <v>0.17542824074074073</v>
      </c>
      <c r="G813" s="2">
        <v>0.375</v>
      </c>
      <c r="H813" s="13">
        <v>8</v>
      </c>
      <c r="I813" s="13">
        <v>4300</v>
      </c>
      <c r="J813" s="1" t="s">
        <v>767</v>
      </c>
      <c r="K813" s="9"/>
      <c r="L813" s="123"/>
      <c r="M813" s="123"/>
      <c r="N813" s="123"/>
      <c r="O813" s="123"/>
      <c r="P813" s="15"/>
      <c r="Q813" s="187"/>
      <c r="R813" s="123">
        <v>26</v>
      </c>
      <c r="S813" s="123" t="s">
        <v>468</v>
      </c>
      <c r="T813" s="123">
        <v>2022</v>
      </c>
      <c r="U813" s="47" t="s">
        <v>474</v>
      </c>
      <c r="V813" s="5"/>
    </row>
    <row r="814" spans="1:24" x14ac:dyDescent="0.3">
      <c r="A814" s="99">
        <v>813</v>
      </c>
      <c r="B814" s="9" t="s">
        <v>1718</v>
      </c>
      <c r="C814" s="28" t="s">
        <v>1714</v>
      </c>
      <c r="D814" s="9" t="s">
        <v>1715</v>
      </c>
      <c r="E814" s="275">
        <v>44647</v>
      </c>
      <c r="F814" s="125">
        <v>0.18331018518518519</v>
      </c>
      <c r="G814" s="2">
        <v>0.375</v>
      </c>
      <c r="H814" s="13">
        <v>4</v>
      </c>
      <c r="I814" s="13">
        <v>4583</v>
      </c>
      <c r="J814" s="1" t="s">
        <v>758</v>
      </c>
      <c r="K814" s="9"/>
      <c r="L814" s="123"/>
      <c r="M814" s="123"/>
      <c r="N814" s="123"/>
      <c r="O814" s="123"/>
      <c r="P814" s="15"/>
      <c r="Q814" s="187"/>
      <c r="R814" s="123">
        <v>27</v>
      </c>
      <c r="S814" s="123" t="s">
        <v>468</v>
      </c>
      <c r="T814" s="123">
        <v>2022</v>
      </c>
      <c r="U814" s="47" t="s">
        <v>475</v>
      </c>
      <c r="V814" s="5">
        <v>5</v>
      </c>
      <c r="X814" s="5">
        <v>10</v>
      </c>
    </row>
    <row r="815" spans="1:24" x14ac:dyDescent="0.3">
      <c r="A815" s="99">
        <v>814</v>
      </c>
      <c r="B815" s="9" t="s">
        <v>1719</v>
      </c>
      <c r="C815" s="28" t="s">
        <v>753</v>
      </c>
      <c r="D815" s="9" t="s">
        <v>1386</v>
      </c>
      <c r="E815" s="258">
        <v>44654</v>
      </c>
      <c r="F815" s="122">
        <v>0.16458333333333333</v>
      </c>
      <c r="G815" s="2">
        <v>0.375</v>
      </c>
      <c r="H815" s="13">
        <v>4</v>
      </c>
      <c r="I815" s="13">
        <v>5300</v>
      </c>
      <c r="J815" s="1" t="s">
        <v>753</v>
      </c>
      <c r="K815" s="9"/>
      <c r="L815" s="123">
        <v>320</v>
      </c>
      <c r="M815" s="123"/>
      <c r="N815" s="123"/>
      <c r="O815" s="123"/>
      <c r="P815" s="15"/>
      <c r="Q815" s="187"/>
      <c r="R815" s="123">
        <v>3</v>
      </c>
      <c r="S815" s="123" t="s">
        <v>469</v>
      </c>
      <c r="T815" s="123">
        <v>2022</v>
      </c>
      <c r="U815" s="47" t="s">
        <v>475</v>
      </c>
      <c r="V815" s="5">
        <v>1</v>
      </c>
    </row>
    <row r="816" spans="1:24" x14ac:dyDescent="0.3">
      <c r="A816" s="99">
        <v>815</v>
      </c>
      <c r="B816" s="9" t="s">
        <v>1723</v>
      </c>
      <c r="C816" s="28" t="s">
        <v>1721</v>
      </c>
      <c r="D816" s="9" t="s">
        <v>1724</v>
      </c>
      <c r="E816" s="273">
        <v>44660</v>
      </c>
      <c r="F816" s="122">
        <v>0.16283564814814813</v>
      </c>
      <c r="G816" s="2">
        <v>0.41666666666666669</v>
      </c>
      <c r="H816" s="13">
        <v>7</v>
      </c>
      <c r="I816" s="13">
        <v>9330</v>
      </c>
      <c r="J816" s="1" t="s">
        <v>1061</v>
      </c>
      <c r="K816" s="9" t="s">
        <v>1722</v>
      </c>
      <c r="L816" s="123">
        <v>321</v>
      </c>
      <c r="M816" s="123"/>
      <c r="N816" s="123"/>
      <c r="O816" s="123"/>
      <c r="P816" s="15"/>
      <c r="Q816" s="187"/>
      <c r="R816" s="123">
        <v>9</v>
      </c>
      <c r="S816" s="123" t="s">
        <v>469</v>
      </c>
      <c r="T816" s="123">
        <v>2022</v>
      </c>
      <c r="U816" s="47" t="s">
        <v>474</v>
      </c>
      <c r="V816" s="5"/>
    </row>
    <row r="817" spans="1:25" x14ac:dyDescent="0.3">
      <c r="A817" s="99">
        <v>816</v>
      </c>
      <c r="B817" s="9" t="s">
        <v>298</v>
      </c>
      <c r="C817" s="28" t="s">
        <v>17</v>
      </c>
      <c r="D817" s="9" t="s">
        <v>612</v>
      </c>
      <c r="E817" s="273">
        <v>44661</v>
      </c>
      <c r="F817" s="122">
        <v>0.16484953703703703</v>
      </c>
      <c r="G817" s="2">
        <v>0.35416666666666669</v>
      </c>
      <c r="H817" s="13">
        <v>4</v>
      </c>
      <c r="I817" s="13">
        <v>4700</v>
      </c>
      <c r="J817" s="1" t="s">
        <v>17</v>
      </c>
      <c r="K817" s="9"/>
      <c r="L817" s="123">
        <v>322</v>
      </c>
      <c r="M817" s="123"/>
      <c r="N817" s="123"/>
      <c r="O817" s="123"/>
      <c r="P817" s="15"/>
      <c r="Q817" s="187"/>
      <c r="R817" s="123">
        <v>10</v>
      </c>
      <c r="S817" s="123" t="s">
        <v>469</v>
      </c>
      <c r="T817" s="123">
        <v>2022</v>
      </c>
      <c r="U817" s="47" t="s">
        <v>475</v>
      </c>
      <c r="V817" s="5">
        <v>2</v>
      </c>
    </row>
    <row r="818" spans="1:25" x14ac:dyDescent="0.3">
      <c r="A818" s="99">
        <v>817</v>
      </c>
      <c r="B818" s="9" t="s">
        <v>1479</v>
      </c>
      <c r="C818" s="28" t="s">
        <v>66</v>
      </c>
      <c r="D818" s="9" t="s">
        <v>1480</v>
      </c>
      <c r="E818" s="258">
        <v>44666</v>
      </c>
      <c r="F818" s="122">
        <v>0.16085648148148149</v>
      </c>
      <c r="G818" s="2">
        <v>0.33333333333333331</v>
      </c>
      <c r="H818" s="13">
        <v>5</v>
      </c>
      <c r="I818" s="13">
        <v>4270</v>
      </c>
      <c r="J818" s="1" t="s">
        <v>26</v>
      </c>
      <c r="K818" s="9"/>
      <c r="L818" s="123">
        <v>323</v>
      </c>
      <c r="M818" s="123"/>
      <c r="N818" s="123"/>
      <c r="O818" s="123"/>
      <c r="P818" s="15"/>
      <c r="Q818" s="187"/>
      <c r="R818" s="123">
        <v>15</v>
      </c>
      <c r="S818" s="123" t="s">
        <v>469</v>
      </c>
      <c r="T818" s="123">
        <v>2022</v>
      </c>
      <c r="U818" s="47" t="s">
        <v>477</v>
      </c>
      <c r="V818" s="5"/>
    </row>
    <row r="819" spans="1:25" x14ac:dyDescent="0.3">
      <c r="A819" s="99">
        <v>818</v>
      </c>
      <c r="B819" s="9" t="s">
        <v>1726</v>
      </c>
      <c r="C819" s="28" t="s">
        <v>1727</v>
      </c>
      <c r="D819" s="9" t="s">
        <v>1728</v>
      </c>
      <c r="E819" s="275">
        <v>44668</v>
      </c>
      <c r="F819" s="122">
        <v>0.16653935185185184</v>
      </c>
      <c r="G819" s="2">
        <v>0.33333333333333331</v>
      </c>
      <c r="H819" s="13">
        <v>6</v>
      </c>
      <c r="I819" s="13">
        <v>2770</v>
      </c>
      <c r="J819" s="1" t="s">
        <v>751</v>
      </c>
      <c r="K819" s="9"/>
      <c r="L819" s="123">
        <v>324</v>
      </c>
      <c r="M819" s="123"/>
      <c r="N819" s="123"/>
      <c r="O819" s="123"/>
      <c r="P819" s="15"/>
      <c r="Q819" s="187"/>
      <c r="R819" s="123">
        <v>17</v>
      </c>
      <c r="S819" s="123" t="s">
        <v>469</v>
      </c>
      <c r="T819" s="123">
        <v>2022</v>
      </c>
      <c r="U819" s="47" t="s">
        <v>475</v>
      </c>
      <c r="V819" s="5">
        <v>2</v>
      </c>
    </row>
    <row r="820" spans="1:25" x14ac:dyDescent="0.3">
      <c r="A820" s="99">
        <v>819</v>
      </c>
      <c r="B820" s="9" t="s">
        <v>1729</v>
      </c>
      <c r="C820" s="28" t="s">
        <v>57</v>
      </c>
      <c r="D820" s="9" t="s">
        <v>1730</v>
      </c>
      <c r="E820" s="275">
        <v>44668</v>
      </c>
      <c r="F820" s="125">
        <v>0.18289351851851851</v>
      </c>
      <c r="G820" s="2">
        <v>0.33333333333333331</v>
      </c>
      <c r="H820" s="13">
        <v>4</v>
      </c>
      <c r="I820" s="13">
        <v>2640</v>
      </c>
      <c r="J820" s="1" t="s">
        <v>770</v>
      </c>
      <c r="K820" s="9"/>
      <c r="L820" s="123"/>
      <c r="M820" s="123"/>
      <c r="N820" s="123"/>
      <c r="O820" s="123"/>
      <c r="P820" s="15"/>
      <c r="Q820" s="187"/>
      <c r="R820" s="123">
        <v>18</v>
      </c>
      <c r="S820" s="123" t="s">
        <v>469</v>
      </c>
      <c r="T820" s="123">
        <v>2022</v>
      </c>
      <c r="U820" s="47" t="s">
        <v>480</v>
      </c>
      <c r="V820" s="5"/>
    </row>
    <row r="821" spans="1:25" x14ac:dyDescent="0.3">
      <c r="A821" s="99">
        <v>820</v>
      </c>
      <c r="B821" s="9" t="s">
        <v>813</v>
      </c>
      <c r="C821" s="28" t="s">
        <v>39</v>
      </c>
      <c r="D821" s="9" t="s">
        <v>814</v>
      </c>
      <c r="E821" s="275">
        <v>44670</v>
      </c>
      <c r="F821" s="125">
        <v>0.16780092592592591</v>
      </c>
      <c r="G821" s="2">
        <v>0.375</v>
      </c>
      <c r="H821" s="13">
        <v>6</v>
      </c>
      <c r="I821" s="13">
        <v>4100</v>
      </c>
      <c r="J821" s="1" t="s">
        <v>39</v>
      </c>
      <c r="K821" s="9"/>
      <c r="L821" s="123"/>
      <c r="M821" s="123"/>
      <c r="N821" s="123"/>
      <c r="O821" s="123"/>
      <c r="P821" s="15"/>
      <c r="Q821" s="187"/>
      <c r="R821" s="123">
        <v>19</v>
      </c>
      <c r="S821" s="123" t="s">
        <v>469</v>
      </c>
      <c r="T821" s="123">
        <v>2022</v>
      </c>
      <c r="U821" s="47" t="s">
        <v>479</v>
      </c>
      <c r="V821" s="5">
        <v>2</v>
      </c>
    </row>
    <row r="822" spans="1:25" x14ac:dyDescent="0.3">
      <c r="A822" s="99">
        <v>821</v>
      </c>
      <c r="B822" s="9" t="s">
        <v>1736</v>
      </c>
      <c r="C822" s="28" t="s">
        <v>1738</v>
      </c>
      <c r="D822" s="28" t="s">
        <v>1737</v>
      </c>
      <c r="E822" s="273">
        <v>44677</v>
      </c>
      <c r="F822" s="125">
        <v>0.1829861111111111</v>
      </c>
      <c r="G822" s="2">
        <v>0.58333333333333337</v>
      </c>
      <c r="H822" s="13">
        <v>5</v>
      </c>
      <c r="I822" s="13">
        <v>8740</v>
      </c>
      <c r="J822" s="1" t="s">
        <v>1047</v>
      </c>
      <c r="K822" s="9" t="s">
        <v>1731</v>
      </c>
      <c r="L822" s="123"/>
      <c r="M822" s="123"/>
      <c r="N822" s="123"/>
      <c r="O822" s="123"/>
      <c r="P822" s="15" t="s">
        <v>12</v>
      </c>
      <c r="Q822" s="187"/>
      <c r="R822" s="123">
        <v>26</v>
      </c>
      <c r="S822" s="123" t="s">
        <v>469</v>
      </c>
      <c r="T822" s="123">
        <v>2022</v>
      </c>
      <c r="U822" s="47" t="s">
        <v>479</v>
      </c>
      <c r="V822" s="5"/>
    </row>
    <row r="823" spans="1:25" x14ac:dyDescent="0.3">
      <c r="A823" s="99">
        <v>822</v>
      </c>
      <c r="B823" s="9" t="s">
        <v>1735</v>
      </c>
      <c r="C823" s="28" t="s">
        <v>1733</v>
      </c>
      <c r="D823" s="9" t="s">
        <v>1734</v>
      </c>
      <c r="E823" s="273">
        <v>44678</v>
      </c>
      <c r="F823" s="122">
        <v>0.16493055555555555</v>
      </c>
      <c r="G823" s="2">
        <v>0.44444444444444442</v>
      </c>
      <c r="H823" s="13">
        <v>6</v>
      </c>
      <c r="I823" s="13">
        <v>5970</v>
      </c>
      <c r="J823" s="1" t="s">
        <v>838</v>
      </c>
      <c r="K823" s="9" t="s">
        <v>1732</v>
      </c>
      <c r="L823" s="123">
        <v>325</v>
      </c>
      <c r="M823" s="123"/>
      <c r="N823" s="123"/>
      <c r="O823" s="123"/>
      <c r="P823" s="15" t="s">
        <v>12</v>
      </c>
      <c r="Q823" s="187"/>
      <c r="R823" s="123">
        <v>27</v>
      </c>
      <c r="S823" s="123" t="s">
        <v>469</v>
      </c>
      <c r="T823" s="123">
        <v>2022</v>
      </c>
      <c r="U823" s="47" t="s">
        <v>478</v>
      </c>
      <c r="V823" s="5"/>
    </row>
    <row r="824" spans="1:25" x14ac:dyDescent="0.3">
      <c r="A824" s="99">
        <v>823</v>
      </c>
      <c r="B824" s="9" t="s">
        <v>1739</v>
      </c>
      <c r="C824" s="28" t="s">
        <v>39</v>
      </c>
      <c r="D824" s="9" t="s">
        <v>566</v>
      </c>
      <c r="E824" s="273">
        <v>44680</v>
      </c>
      <c r="F824" s="122">
        <v>0.16469907407407405</v>
      </c>
      <c r="G824" s="2">
        <v>0.35416666666666669</v>
      </c>
      <c r="H824" s="13">
        <v>6</v>
      </c>
      <c r="I824" s="13">
        <v>4100</v>
      </c>
      <c r="J824" s="1" t="s">
        <v>39</v>
      </c>
      <c r="K824" s="9"/>
      <c r="L824" s="123">
        <v>326</v>
      </c>
      <c r="M824" s="123"/>
      <c r="N824" s="123"/>
      <c r="O824" s="123"/>
      <c r="P824" s="15" t="s">
        <v>12</v>
      </c>
      <c r="Q824" s="187"/>
      <c r="R824" s="123">
        <v>29</v>
      </c>
      <c r="S824" s="123" t="s">
        <v>469</v>
      </c>
      <c r="T824" s="123">
        <v>2022</v>
      </c>
      <c r="U824" s="47" t="s">
        <v>477</v>
      </c>
      <c r="V824" s="5"/>
    </row>
    <row r="825" spans="1:25" x14ac:dyDescent="0.3">
      <c r="A825" s="99">
        <v>824</v>
      </c>
      <c r="B825" s="9" t="s">
        <v>1740</v>
      </c>
      <c r="C825" s="28" t="s">
        <v>146</v>
      </c>
      <c r="D825" s="9" t="s">
        <v>606</v>
      </c>
      <c r="E825" s="273">
        <v>44681</v>
      </c>
      <c r="F825" s="121">
        <v>0.13422453703703704</v>
      </c>
      <c r="G825" s="2">
        <v>0.33333333333333331</v>
      </c>
      <c r="H825" s="13">
        <v>6</v>
      </c>
      <c r="I825" s="13">
        <v>4200</v>
      </c>
      <c r="J825" s="1" t="s">
        <v>146</v>
      </c>
      <c r="K825" s="9"/>
      <c r="L825" s="123"/>
      <c r="M825" s="123">
        <v>80</v>
      </c>
      <c r="N825" s="123"/>
      <c r="O825" s="123"/>
      <c r="P825" s="15"/>
      <c r="Q825" s="187"/>
      <c r="R825" s="123">
        <v>30</v>
      </c>
      <c r="S825" s="123" t="s">
        <v>469</v>
      </c>
      <c r="T825" s="123">
        <v>2022</v>
      </c>
      <c r="U825" s="47" t="s">
        <v>474</v>
      </c>
      <c r="V825" s="5">
        <v>4</v>
      </c>
      <c r="X825" s="5">
        <v>11</v>
      </c>
    </row>
    <row r="826" spans="1:25" x14ac:dyDescent="0.3">
      <c r="A826" s="99">
        <v>825</v>
      </c>
      <c r="B826" s="9" t="s">
        <v>1685</v>
      </c>
      <c r="C826" s="28" t="s">
        <v>727</v>
      </c>
      <c r="D826" s="9" t="s">
        <v>1352</v>
      </c>
      <c r="E826" s="273">
        <v>44683</v>
      </c>
      <c r="F826" s="122">
        <v>0.15468750000000001</v>
      </c>
      <c r="G826" s="2">
        <v>0.33333333333333331</v>
      </c>
      <c r="H826" s="13">
        <v>6</v>
      </c>
      <c r="I826" s="13">
        <v>2500</v>
      </c>
      <c r="J826" s="1" t="s">
        <v>1843</v>
      </c>
      <c r="K826" s="9"/>
      <c r="L826" s="123">
        <v>327</v>
      </c>
      <c r="M826" s="123"/>
      <c r="N826" s="123"/>
      <c r="O826" s="123"/>
      <c r="P826" s="15" t="s">
        <v>12</v>
      </c>
      <c r="Q826" s="187"/>
      <c r="R826" s="123">
        <v>2</v>
      </c>
      <c r="S826" s="123" t="s">
        <v>459</v>
      </c>
      <c r="T826" s="123">
        <v>2022</v>
      </c>
      <c r="U826" s="47" t="s">
        <v>480</v>
      </c>
      <c r="V826" s="5"/>
    </row>
    <row r="827" spans="1:25" x14ac:dyDescent="0.3">
      <c r="A827" s="99">
        <v>826</v>
      </c>
      <c r="B827" s="9" t="s">
        <v>813</v>
      </c>
      <c r="C827" s="28" t="s">
        <v>39</v>
      </c>
      <c r="D827" s="9" t="s">
        <v>814</v>
      </c>
      <c r="E827" s="273">
        <v>44684</v>
      </c>
      <c r="F827" s="122">
        <v>0.16304398148148147</v>
      </c>
      <c r="G827" s="2">
        <v>0.375</v>
      </c>
      <c r="H827" s="13">
        <v>6</v>
      </c>
      <c r="I827" s="13">
        <v>4100</v>
      </c>
      <c r="J827" s="1" t="s">
        <v>39</v>
      </c>
      <c r="K827" s="9"/>
      <c r="L827" s="123">
        <v>328</v>
      </c>
      <c r="M827" s="123"/>
      <c r="N827" s="123"/>
      <c r="O827" s="123"/>
      <c r="P827" s="15"/>
      <c r="Q827" s="187"/>
      <c r="R827" s="123">
        <v>3</v>
      </c>
      <c r="S827" s="123" t="s">
        <v>459</v>
      </c>
      <c r="T827" s="123">
        <v>2022</v>
      </c>
      <c r="U827" s="47" t="s">
        <v>479</v>
      </c>
      <c r="V827" s="5"/>
    </row>
    <row r="828" spans="1:25" x14ac:dyDescent="0.3">
      <c r="A828" s="99">
        <v>827</v>
      </c>
      <c r="B828" s="9" t="s">
        <v>1495</v>
      </c>
      <c r="C828" s="28" t="s">
        <v>1741</v>
      </c>
      <c r="D828" s="9" t="s">
        <v>594</v>
      </c>
      <c r="E828" s="273">
        <v>44687</v>
      </c>
      <c r="F828" s="125">
        <v>0.19837962962962963</v>
      </c>
      <c r="G828" s="2">
        <v>0.29166666666666669</v>
      </c>
      <c r="H828" s="13">
        <v>4</v>
      </c>
      <c r="I828" s="13">
        <v>3500</v>
      </c>
      <c r="J828" s="1" t="s">
        <v>760</v>
      </c>
      <c r="K828" s="9"/>
      <c r="L828" s="123"/>
      <c r="M828" s="123"/>
      <c r="N828" s="123"/>
      <c r="O828" s="123"/>
      <c r="P828" s="15" t="s">
        <v>12</v>
      </c>
      <c r="Q828" s="187"/>
      <c r="R828" s="123">
        <v>6</v>
      </c>
      <c r="S828" s="123" t="s">
        <v>459</v>
      </c>
      <c r="T828" s="123">
        <v>2022</v>
      </c>
      <c r="U828" s="47" t="s">
        <v>477</v>
      </c>
      <c r="V828" s="5"/>
    </row>
    <row r="829" spans="1:25" x14ac:dyDescent="0.3">
      <c r="A829" s="99">
        <v>828</v>
      </c>
      <c r="B829" s="9" t="s">
        <v>1662</v>
      </c>
      <c r="C829" s="28" t="s">
        <v>1663</v>
      </c>
      <c r="D829" s="9" t="s">
        <v>1664</v>
      </c>
      <c r="E829" s="273">
        <v>44688</v>
      </c>
      <c r="F829" s="121">
        <v>0.14436342592592591</v>
      </c>
      <c r="G829" s="2">
        <v>0.33333333333333331</v>
      </c>
      <c r="H829" s="13">
        <v>6</v>
      </c>
      <c r="I829" s="13">
        <v>4653</v>
      </c>
      <c r="J829" s="1" t="s">
        <v>752</v>
      </c>
      <c r="K829" s="9"/>
      <c r="L829" s="123"/>
      <c r="M829" s="123">
        <v>81</v>
      </c>
      <c r="N829" s="123"/>
      <c r="O829" s="123"/>
      <c r="P829" s="15"/>
      <c r="Q829" s="187"/>
      <c r="R829" s="123">
        <v>7</v>
      </c>
      <c r="S829" s="123" t="s">
        <v>459</v>
      </c>
      <c r="T829" s="123">
        <v>2022</v>
      </c>
      <c r="U829" s="47" t="s">
        <v>474</v>
      </c>
      <c r="V829" s="5">
        <v>4</v>
      </c>
      <c r="X829" s="35"/>
      <c r="Y829" s="35" t="s">
        <v>1742</v>
      </c>
    </row>
    <row r="830" spans="1:25" x14ac:dyDescent="0.3">
      <c r="A830" s="99">
        <v>829</v>
      </c>
      <c r="B830" s="9" t="s">
        <v>813</v>
      </c>
      <c r="C830" s="28" t="s">
        <v>39</v>
      </c>
      <c r="D830" s="9" t="s">
        <v>814</v>
      </c>
      <c r="E830" s="258">
        <v>44691</v>
      </c>
      <c r="F830" s="122">
        <v>0.16140046296296295</v>
      </c>
      <c r="G830" s="2">
        <v>0.375</v>
      </c>
      <c r="H830" s="13">
        <v>6</v>
      </c>
      <c r="I830" s="13">
        <v>4100</v>
      </c>
      <c r="J830" s="1" t="s">
        <v>39</v>
      </c>
      <c r="K830" s="9"/>
      <c r="L830" s="123">
        <v>329</v>
      </c>
      <c r="M830" s="123"/>
      <c r="N830" s="123"/>
      <c r="O830" s="123"/>
      <c r="P830" s="15"/>
      <c r="Q830" s="187"/>
      <c r="R830" s="123">
        <v>10</v>
      </c>
      <c r="S830" s="123" t="s">
        <v>459</v>
      </c>
      <c r="T830" s="123">
        <v>2022</v>
      </c>
      <c r="U830" s="47" t="s">
        <v>479</v>
      </c>
      <c r="V830" s="5"/>
      <c r="X830" s="35"/>
    </row>
    <row r="831" spans="1:25" x14ac:dyDescent="0.3">
      <c r="A831" s="99">
        <v>830</v>
      </c>
      <c r="B831" s="9" t="s">
        <v>1743</v>
      </c>
      <c r="C831" s="28" t="s">
        <v>841</v>
      </c>
      <c r="D831" s="9" t="s">
        <v>715</v>
      </c>
      <c r="E831" s="258">
        <v>44696</v>
      </c>
      <c r="F831" s="121">
        <v>0.13793981481481482</v>
      </c>
      <c r="G831" s="2">
        <v>0.39583333333333331</v>
      </c>
      <c r="H831" s="13">
        <v>1</v>
      </c>
      <c r="I831" s="13">
        <v>2300</v>
      </c>
      <c r="J831" s="1" t="s">
        <v>1843</v>
      </c>
      <c r="K831" s="9"/>
      <c r="L831" s="123"/>
      <c r="M831" s="123">
        <v>82</v>
      </c>
      <c r="N831" s="123"/>
      <c r="O831" s="123"/>
      <c r="P831" s="15"/>
      <c r="Q831" s="187"/>
      <c r="R831" s="123">
        <v>15</v>
      </c>
      <c r="S831" s="123" t="s">
        <v>459</v>
      </c>
      <c r="T831" s="123">
        <v>2022</v>
      </c>
      <c r="U831" s="47" t="s">
        <v>475</v>
      </c>
      <c r="V831" s="5">
        <v>2</v>
      </c>
      <c r="X831" s="35"/>
    </row>
    <row r="832" spans="1:25" x14ac:dyDescent="0.3">
      <c r="A832" s="99">
        <v>831</v>
      </c>
      <c r="B832" s="9" t="s">
        <v>1744</v>
      </c>
      <c r="C832" s="28" t="s">
        <v>17</v>
      </c>
      <c r="D832" s="9" t="s">
        <v>1745</v>
      </c>
      <c r="E832" s="258">
        <v>44702</v>
      </c>
      <c r="F832" s="122">
        <v>0.15540509259259258</v>
      </c>
      <c r="G832" s="2">
        <v>0.375</v>
      </c>
      <c r="H832" s="13">
        <v>4</v>
      </c>
      <c r="I832" s="13">
        <v>4700</v>
      </c>
      <c r="J832" s="1" t="s">
        <v>17</v>
      </c>
      <c r="K832" s="9"/>
      <c r="L832" s="123">
        <v>330</v>
      </c>
      <c r="M832" s="123"/>
      <c r="N832" s="123"/>
      <c r="O832" s="123"/>
      <c r="P832" s="15"/>
      <c r="Q832" s="187"/>
      <c r="R832" s="123">
        <v>21</v>
      </c>
      <c r="S832" s="123" t="s">
        <v>459</v>
      </c>
      <c r="T832" s="123">
        <v>2022</v>
      </c>
      <c r="U832" s="47" t="s">
        <v>474</v>
      </c>
      <c r="V832" s="5">
        <v>1</v>
      </c>
      <c r="X832" s="35"/>
    </row>
    <row r="833" spans="1:24" x14ac:dyDescent="0.3">
      <c r="A833" s="99">
        <v>832</v>
      </c>
      <c r="B833" s="9" t="s">
        <v>1746</v>
      </c>
      <c r="C833" s="28" t="s">
        <v>1749</v>
      </c>
      <c r="D833" s="9" t="s">
        <v>1747</v>
      </c>
      <c r="E833" s="258">
        <v>44707</v>
      </c>
      <c r="F833" s="125">
        <v>0.18327546296296296</v>
      </c>
      <c r="G833" s="2">
        <v>0.45833333333333331</v>
      </c>
      <c r="H833" s="13">
        <v>6</v>
      </c>
      <c r="I833" s="13">
        <v>7620</v>
      </c>
      <c r="J833" s="1" t="s">
        <v>1055</v>
      </c>
      <c r="K833" s="9" t="s">
        <v>1748</v>
      </c>
      <c r="L833" s="123"/>
      <c r="M833" s="123"/>
      <c r="N833" s="123"/>
      <c r="O833" s="123"/>
      <c r="P833" s="15"/>
      <c r="Q833" s="187"/>
      <c r="R833" s="123">
        <v>26</v>
      </c>
      <c r="S833" s="123" t="s">
        <v>459</v>
      </c>
      <c r="T833" s="123">
        <v>2022</v>
      </c>
      <c r="U833" s="47" t="s">
        <v>476</v>
      </c>
      <c r="V833" s="5"/>
      <c r="X833" s="35"/>
    </row>
    <row r="834" spans="1:24" x14ac:dyDescent="0.3">
      <c r="A834" s="99">
        <v>833</v>
      </c>
      <c r="B834" s="9" t="s">
        <v>1750</v>
      </c>
      <c r="C834" s="28" t="s">
        <v>39</v>
      </c>
      <c r="D834" s="9" t="s">
        <v>814</v>
      </c>
      <c r="E834" s="258">
        <v>44709</v>
      </c>
      <c r="F834" s="125">
        <v>0.19253472222222223</v>
      </c>
      <c r="G834" s="2">
        <v>0.375</v>
      </c>
      <c r="H834" s="13">
        <v>6</v>
      </c>
      <c r="I834" s="13">
        <v>4100</v>
      </c>
      <c r="J834" s="1" t="s">
        <v>39</v>
      </c>
      <c r="K834" s="9"/>
      <c r="L834" s="123"/>
      <c r="M834" s="123"/>
      <c r="N834" s="123"/>
      <c r="O834" s="123"/>
      <c r="P834" s="15"/>
      <c r="Q834" s="187"/>
      <c r="R834" s="123">
        <v>28</v>
      </c>
      <c r="S834" s="123" t="s">
        <v>459</v>
      </c>
      <c r="T834" s="123">
        <v>2022</v>
      </c>
      <c r="U834" s="47" t="s">
        <v>474</v>
      </c>
      <c r="V834" s="5">
        <v>2</v>
      </c>
      <c r="X834" s="5">
        <v>9</v>
      </c>
    </row>
    <row r="835" spans="1:24" x14ac:dyDescent="0.3">
      <c r="A835" s="99">
        <v>834</v>
      </c>
      <c r="B835" s="9" t="s">
        <v>1751</v>
      </c>
      <c r="C835" s="28" t="s">
        <v>39</v>
      </c>
      <c r="D835" s="9" t="s">
        <v>566</v>
      </c>
      <c r="E835" s="258">
        <v>44714</v>
      </c>
      <c r="F835" s="125">
        <v>0.1777199074074074</v>
      </c>
      <c r="G835" s="2">
        <v>0.35416666666666669</v>
      </c>
      <c r="H835" s="13">
        <v>6</v>
      </c>
      <c r="I835" s="13">
        <v>4100</v>
      </c>
      <c r="J835" s="1" t="s">
        <v>39</v>
      </c>
      <c r="K835" s="9"/>
      <c r="L835" s="123"/>
      <c r="M835" s="123"/>
      <c r="N835" s="123"/>
      <c r="O835" s="123"/>
      <c r="P835" s="15"/>
      <c r="Q835" s="187"/>
      <c r="R835" s="123">
        <v>2</v>
      </c>
      <c r="S835" s="123" t="s">
        <v>470</v>
      </c>
      <c r="T835" s="123">
        <v>2022</v>
      </c>
      <c r="U835" s="47" t="s">
        <v>476</v>
      </c>
      <c r="V835" s="5"/>
    </row>
    <row r="836" spans="1:24" x14ac:dyDescent="0.3">
      <c r="A836" s="99">
        <v>835</v>
      </c>
      <c r="B836" s="9" t="s">
        <v>1752</v>
      </c>
      <c r="C836" s="28" t="s">
        <v>27</v>
      </c>
      <c r="D836" s="9" t="s">
        <v>574</v>
      </c>
      <c r="E836" s="258">
        <v>44716</v>
      </c>
      <c r="F836" s="122">
        <v>0.16222222222222224</v>
      </c>
      <c r="G836" s="2">
        <v>0.16666666666666666</v>
      </c>
      <c r="H836" s="13">
        <v>8</v>
      </c>
      <c r="I836" s="13">
        <v>2770</v>
      </c>
      <c r="J836" s="1" t="s">
        <v>751</v>
      </c>
      <c r="K836" s="9"/>
      <c r="L836" s="123">
        <v>331</v>
      </c>
      <c r="M836" s="123"/>
      <c r="N836" s="123"/>
      <c r="O836" s="123"/>
      <c r="P836" s="15"/>
      <c r="Q836" s="187"/>
      <c r="R836" s="123">
        <v>4</v>
      </c>
      <c r="S836" s="123" t="s">
        <v>470</v>
      </c>
      <c r="T836" s="123">
        <v>2022</v>
      </c>
      <c r="U836" s="47" t="s">
        <v>474</v>
      </c>
      <c r="V836" s="5">
        <v>2</v>
      </c>
    </row>
    <row r="837" spans="1:24" x14ac:dyDescent="0.3">
      <c r="A837" s="99">
        <v>836</v>
      </c>
      <c r="B837" s="9" t="s">
        <v>1753</v>
      </c>
      <c r="C837" s="28" t="s">
        <v>17</v>
      </c>
      <c r="D837" s="9" t="s">
        <v>1240</v>
      </c>
      <c r="E837" s="273">
        <v>44718</v>
      </c>
      <c r="F837" s="122">
        <v>0.16268518518518518</v>
      </c>
      <c r="G837" s="2">
        <v>0.35416666666666669</v>
      </c>
      <c r="H837" s="13">
        <v>6</v>
      </c>
      <c r="I837" s="13">
        <v>4700</v>
      </c>
      <c r="J837" s="1" t="s">
        <v>17</v>
      </c>
      <c r="K837" s="9"/>
      <c r="L837" s="123">
        <v>332</v>
      </c>
      <c r="M837" s="123"/>
      <c r="N837" s="123"/>
      <c r="O837" s="123"/>
      <c r="P837" s="15"/>
      <c r="Q837" s="187"/>
      <c r="R837" s="123">
        <v>6</v>
      </c>
      <c r="S837" s="123" t="s">
        <v>470</v>
      </c>
      <c r="T837" s="123">
        <v>2022</v>
      </c>
      <c r="U837" s="47" t="s">
        <v>480</v>
      </c>
      <c r="V837" s="5"/>
    </row>
    <row r="838" spans="1:24" x14ac:dyDescent="0.3">
      <c r="A838" s="99">
        <v>837</v>
      </c>
      <c r="B838" s="9" t="s">
        <v>813</v>
      </c>
      <c r="C838" s="28" t="s">
        <v>39</v>
      </c>
      <c r="D838" s="9" t="s">
        <v>814</v>
      </c>
      <c r="E838" s="273">
        <v>44719</v>
      </c>
      <c r="F838" s="122">
        <v>0.16319444444444445</v>
      </c>
      <c r="G838" s="2">
        <v>0.375</v>
      </c>
      <c r="H838" s="13">
        <v>6</v>
      </c>
      <c r="I838" s="13">
        <v>4100</v>
      </c>
      <c r="J838" s="1" t="s">
        <v>39</v>
      </c>
      <c r="K838" s="9"/>
      <c r="L838" s="123">
        <v>333</v>
      </c>
      <c r="M838" s="123"/>
      <c r="N838" s="123"/>
      <c r="O838" s="123"/>
      <c r="P838" s="15" t="s">
        <v>12</v>
      </c>
      <c r="Q838" s="187"/>
      <c r="R838" s="123">
        <v>7</v>
      </c>
      <c r="S838" s="123" t="s">
        <v>470</v>
      </c>
      <c r="T838" s="123">
        <v>2022</v>
      </c>
      <c r="U838" s="47" t="s">
        <v>479</v>
      </c>
      <c r="V838" s="5"/>
    </row>
    <row r="839" spans="1:24" x14ac:dyDescent="0.3">
      <c r="A839" s="99">
        <v>838</v>
      </c>
      <c r="B839" s="9" t="s">
        <v>298</v>
      </c>
      <c r="C839" s="28" t="s">
        <v>17</v>
      </c>
      <c r="D839" s="9" t="s">
        <v>612</v>
      </c>
      <c r="E839" s="258">
        <v>44722</v>
      </c>
      <c r="F839" s="196">
        <v>0.14443287037037036</v>
      </c>
      <c r="G839" s="2">
        <v>0.35416666666666669</v>
      </c>
      <c r="H839" s="13">
        <v>4</v>
      </c>
      <c r="I839" s="13">
        <v>4700</v>
      </c>
      <c r="J839" s="1" t="s">
        <v>17</v>
      </c>
      <c r="K839" s="9"/>
      <c r="L839" s="123"/>
      <c r="M839" s="123">
        <v>83</v>
      </c>
      <c r="N839" s="123"/>
      <c r="O839" s="123"/>
      <c r="P839" s="15" t="s">
        <v>12</v>
      </c>
      <c r="Q839" s="187"/>
      <c r="R839" s="123">
        <v>10</v>
      </c>
      <c r="S839" s="123" t="s">
        <v>470</v>
      </c>
      <c r="T839" s="123">
        <v>2022</v>
      </c>
      <c r="U839" s="47" t="s">
        <v>477</v>
      </c>
      <c r="V839" s="5">
        <v>3</v>
      </c>
    </row>
    <row r="840" spans="1:24" x14ac:dyDescent="0.3">
      <c r="A840" s="99">
        <v>839</v>
      </c>
      <c r="B840" s="9" t="s">
        <v>813</v>
      </c>
      <c r="C840" s="28" t="s">
        <v>39</v>
      </c>
      <c r="D840" s="9" t="s">
        <v>814</v>
      </c>
      <c r="E840" s="258">
        <v>44726</v>
      </c>
      <c r="F840" s="122">
        <v>0.16449074074074074</v>
      </c>
      <c r="G840" s="2">
        <v>0.375</v>
      </c>
      <c r="H840" s="13">
        <v>6</v>
      </c>
      <c r="I840" s="13">
        <v>4100</v>
      </c>
      <c r="J840" s="1" t="s">
        <v>39</v>
      </c>
      <c r="K840" s="9"/>
      <c r="L840" s="123">
        <v>334</v>
      </c>
      <c r="M840" s="123"/>
      <c r="N840" s="123"/>
      <c r="O840" s="123"/>
      <c r="P840" s="15" t="s">
        <v>12</v>
      </c>
      <c r="Q840" s="187"/>
      <c r="R840" s="123">
        <v>14</v>
      </c>
      <c r="S840" s="123" t="s">
        <v>470</v>
      </c>
      <c r="T840" s="123">
        <v>2022</v>
      </c>
      <c r="U840" s="47" t="s">
        <v>479</v>
      </c>
      <c r="V840" s="5"/>
    </row>
    <row r="841" spans="1:24" x14ac:dyDescent="0.3">
      <c r="A841" s="99">
        <v>840</v>
      </c>
      <c r="B841" s="9" t="s">
        <v>1755</v>
      </c>
      <c r="C841" s="28" t="s">
        <v>39</v>
      </c>
      <c r="D841" s="9" t="s">
        <v>566</v>
      </c>
      <c r="E841" s="258">
        <v>44728</v>
      </c>
      <c r="F841" s="122">
        <v>0.1655787037037037</v>
      </c>
      <c r="G841" s="2">
        <v>0.35416666666666669</v>
      </c>
      <c r="H841" s="13">
        <v>6</v>
      </c>
      <c r="I841" s="13">
        <v>4100</v>
      </c>
      <c r="J841" s="1" t="s">
        <v>39</v>
      </c>
      <c r="K841" s="9"/>
      <c r="L841" s="123">
        <v>335</v>
      </c>
      <c r="M841" s="123"/>
      <c r="N841" s="123"/>
      <c r="O841" s="123"/>
      <c r="P841" s="15"/>
      <c r="Q841" s="187"/>
      <c r="R841" s="123">
        <v>16</v>
      </c>
      <c r="S841" s="123" t="s">
        <v>470</v>
      </c>
      <c r="T841" s="123">
        <v>2022</v>
      </c>
      <c r="U841" s="47" t="s">
        <v>476</v>
      </c>
      <c r="V841" s="5">
        <v>2</v>
      </c>
    </row>
    <row r="842" spans="1:24" x14ac:dyDescent="0.3">
      <c r="A842" s="99">
        <v>841</v>
      </c>
      <c r="B842" s="9" t="s">
        <v>813</v>
      </c>
      <c r="C842" s="28" t="s">
        <v>39</v>
      </c>
      <c r="D842" s="9" t="s">
        <v>814</v>
      </c>
      <c r="E842" s="273">
        <v>44733</v>
      </c>
      <c r="F842" s="122">
        <v>0.15547453703703704</v>
      </c>
      <c r="G842" s="2">
        <v>0.375</v>
      </c>
      <c r="H842" s="13">
        <v>6</v>
      </c>
      <c r="I842" s="13">
        <v>4100</v>
      </c>
      <c r="J842" s="1" t="s">
        <v>39</v>
      </c>
      <c r="K842" s="9"/>
      <c r="L842" s="123">
        <v>336</v>
      </c>
      <c r="M842" s="123"/>
      <c r="N842" s="123"/>
      <c r="O842" s="123"/>
      <c r="P842" s="15" t="s">
        <v>12</v>
      </c>
      <c r="Q842" s="187"/>
      <c r="R842" s="123">
        <v>21</v>
      </c>
      <c r="S842" s="123" t="s">
        <v>470</v>
      </c>
      <c r="T842" s="123">
        <v>2022</v>
      </c>
      <c r="U842" s="47" t="s">
        <v>479</v>
      </c>
      <c r="V842" s="5"/>
    </row>
    <row r="843" spans="1:24" x14ac:dyDescent="0.3">
      <c r="A843" s="99">
        <v>842</v>
      </c>
      <c r="B843" s="9" t="s">
        <v>1756</v>
      </c>
      <c r="C843" s="28" t="s">
        <v>39</v>
      </c>
      <c r="D843" s="9" t="s">
        <v>566</v>
      </c>
      <c r="E843" s="273">
        <v>44734</v>
      </c>
      <c r="F843" s="125">
        <v>0.1857523148148148</v>
      </c>
      <c r="G843" s="2">
        <v>0.35416666666666669</v>
      </c>
      <c r="H843" s="13">
        <v>6</v>
      </c>
      <c r="I843" s="13">
        <v>4100</v>
      </c>
      <c r="J843" s="1" t="s">
        <v>39</v>
      </c>
      <c r="K843" s="9"/>
      <c r="L843" s="123"/>
      <c r="M843" s="123"/>
      <c r="N843" s="123"/>
      <c r="O843" s="123"/>
      <c r="P843" s="15"/>
      <c r="Q843" s="187"/>
      <c r="R843" s="123">
        <v>22</v>
      </c>
      <c r="S843" s="123" t="s">
        <v>470</v>
      </c>
      <c r="T843" s="123">
        <v>2022</v>
      </c>
      <c r="U843" s="47" t="s">
        <v>478</v>
      </c>
      <c r="V843" s="5"/>
    </row>
    <row r="844" spans="1:24" x14ac:dyDescent="0.3">
      <c r="A844" s="99">
        <v>843</v>
      </c>
      <c r="B844" s="9" t="s">
        <v>1757</v>
      </c>
      <c r="C844" s="28" t="s">
        <v>1399</v>
      </c>
      <c r="D844" s="9" t="s">
        <v>1400</v>
      </c>
      <c r="E844" s="258">
        <v>44738</v>
      </c>
      <c r="F844" s="125">
        <v>0.17824074074074073</v>
      </c>
      <c r="G844" s="2">
        <v>0.375</v>
      </c>
      <c r="H844" s="13">
        <v>6</v>
      </c>
      <c r="I844" s="13">
        <v>4540</v>
      </c>
      <c r="J844" s="1" t="s">
        <v>758</v>
      </c>
      <c r="K844" s="9"/>
      <c r="L844" s="123"/>
      <c r="M844" s="123"/>
      <c r="N844" s="123"/>
      <c r="O844" s="123"/>
      <c r="P844" s="15"/>
      <c r="Q844" s="187"/>
      <c r="R844" s="123">
        <v>26</v>
      </c>
      <c r="S844" s="123" t="s">
        <v>470</v>
      </c>
      <c r="T844" s="123">
        <v>2022</v>
      </c>
      <c r="U844" s="47" t="s">
        <v>475</v>
      </c>
      <c r="V844" s="5">
        <v>3</v>
      </c>
    </row>
    <row r="845" spans="1:24" x14ac:dyDescent="0.3">
      <c r="A845" s="99">
        <v>844</v>
      </c>
      <c r="B845" s="9" t="s">
        <v>813</v>
      </c>
      <c r="C845" s="28" t="s">
        <v>39</v>
      </c>
      <c r="D845" s="9" t="s">
        <v>814</v>
      </c>
      <c r="E845" s="258">
        <v>44740</v>
      </c>
      <c r="F845" s="122">
        <v>0.1607638888888889</v>
      </c>
      <c r="G845" s="2">
        <v>0.375</v>
      </c>
      <c r="H845" s="13">
        <v>6</v>
      </c>
      <c r="I845" s="13">
        <v>4100</v>
      </c>
      <c r="J845" s="1" t="s">
        <v>39</v>
      </c>
      <c r="K845" s="9"/>
      <c r="L845" s="123">
        <v>337</v>
      </c>
      <c r="M845" s="123"/>
      <c r="N845" s="123"/>
      <c r="O845" s="123"/>
      <c r="P845" s="15" t="s">
        <v>12</v>
      </c>
      <c r="Q845" s="187"/>
      <c r="R845" s="123">
        <v>28</v>
      </c>
      <c r="S845" s="123" t="s">
        <v>470</v>
      </c>
      <c r="T845" s="123">
        <v>2022</v>
      </c>
      <c r="U845" s="47" t="s">
        <v>479</v>
      </c>
      <c r="V845" s="5"/>
      <c r="X845" s="5">
        <v>11</v>
      </c>
    </row>
    <row r="846" spans="1:24" x14ac:dyDescent="0.3">
      <c r="A846" s="99">
        <v>845</v>
      </c>
      <c r="B846" s="9" t="s">
        <v>1758</v>
      </c>
      <c r="C846" s="28" t="s">
        <v>66</v>
      </c>
      <c r="D846" s="9" t="s">
        <v>1480</v>
      </c>
      <c r="E846" s="258">
        <v>44744</v>
      </c>
      <c r="F846" s="125">
        <v>0.1812384259259259</v>
      </c>
      <c r="G846" s="2">
        <v>0.33333333333333331</v>
      </c>
      <c r="H846" s="13">
        <v>5</v>
      </c>
      <c r="I846" s="13">
        <v>4270</v>
      </c>
      <c r="J846" s="1" t="s">
        <v>26</v>
      </c>
      <c r="K846" s="9"/>
      <c r="L846" s="123"/>
      <c r="M846" s="123"/>
      <c r="N846" s="123"/>
      <c r="O846" s="123"/>
      <c r="P846" s="15"/>
      <c r="Q846" s="187"/>
      <c r="R846" s="123">
        <v>2</v>
      </c>
      <c r="S846" s="123" t="s">
        <v>461</v>
      </c>
      <c r="T846" s="123">
        <v>2022</v>
      </c>
      <c r="U846" s="47" t="s">
        <v>474</v>
      </c>
      <c r="V846" s="5">
        <v>2</v>
      </c>
    </row>
    <row r="847" spans="1:24" x14ac:dyDescent="0.3">
      <c r="A847" s="99">
        <v>846</v>
      </c>
      <c r="B847" s="9" t="s">
        <v>1820</v>
      </c>
      <c r="C847" s="28" t="s">
        <v>1771</v>
      </c>
      <c r="D847" s="9" t="s">
        <v>1773</v>
      </c>
      <c r="E847" s="258">
        <v>44747</v>
      </c>
      <c r="F847" s="125">
        <v>0.17215277777777779</v>
      </c>
      <c r="G847" s="2">
        <v>0.375</v>
      </c>
      <c r="H847" s="13">
        <v>30</v>
      </c>
      <c r="I847" s="13"/>
      <c r="J847" s="208" t="s">
        <v>2183</v>
      </c>
      <c r="K847" s="9"/>
      <c r="L847" s="123"/>
      <c r="M847" s="123"/>
      <c r="N847" s="123"/>
      <c r="O847" s="123"/>
      <c r="P847" s="15"/>
      <c r="Q847" s="187"/>
      <c r="R847" s="123">
        <v>5</v>
      </c>
      <c r="S847" s="123" t="s">
        <v>461</v>
      </c>
      <c r="T847" s="123">
        <v>2022</v>
      </c>
      <c r="U847" s="47" t="s">
        <v>479</v>
      </c>
      <c r="V847" s="5"/>
    </row>
    <row r="848" spans="1:24" x14ac:dyDescent="0.3">
      <c r="A848" s="99">
        <v>847</v>
      </c>
      <c r="B848" s="9" t="s">
        <v>813</v>
      </c>
      <c r="C848" s="28" t="s">
        <v>39</v>
      </c>
      <c r="D848" s="9" t="s">
        <v>814</v>
      </c>
      <c r="E848" s="258">
        <v>44749</v>
      </c>
      <c r="F848" s="122">
        <v>0.16446759259259261</v>
      </c>
      <c r="G848" s="2">
        <v>0.375</v>
      </c>
      <c r="H848" s="13">
        <v>6</v>
      </c>
      <c r="I848" s="13">
        <v>4100</v>
      </c>
      <c r="J848" s="1" t="s">
        <v>39</v>
      </c>
      <c r="K848" s="9"/>
      <c r="L848" s="123">
        <v>338</v>
      </c>
      <c r="M848" s="123"/>
      <c r="N848" s="123"/>
      <c r="O848" s="123"/>
      <c r="P848" s="15"/>
      <c r="Q848" s="187"/>
      <c r="R848" s="123">
        <v>7</v>
      </c>
      <c r="S848" s="123" t="s">
        <v>461</v>
      </c>
      <c r="T848" s="123">
        <v>2022</v>
      </c>
      <c r="U848" s="47" t="s">
        <v>476</v>
      </c>
      <c r="V848" s="5">
        <v>2</v>
      </c>
    </row>
    <row r="849" spans="1:24" x14ac:dyDescent="0.3">
      <c r="A849" s="99">
        <v>848</v>
      </c>
      <c r="B849" s="9" t="s">
        <v>415</v>
      </c>
      <c r="C849" s="28" t="s">
        <v>1781</v>
      </c>
      <c r="D849" s="9" t="s">
        <v>1786</v>
      </c>
      <c r="E849" s="277">
        <v>44755</v>
      </c>
      <c r="F849" s="125">
        <v>0.19153935185185186</v>
      </c>
      <c r="G849" s="2">
        <v>0.375</v>
      </c>
      <c r="H849" s="13">
        <v>4</v>
      </c>
      <c r="I849" s="13">
        <v>9990</v>
      </c>
      <c r="J849" s="1" t="s">
        <v>989</v>
      </c>
      <c r="K849" s="9"/>
      <c r="L849" s="123"/>
      <c r="M849" s="123"/>
      <c r="N849" s="123"/>
      <c r="O849" s="123"/>
      <c r="P849" s="15"/>
      <c r="Q849" s="187"/>
      <c r="R849" s="123">
        <v>13</v>
      </c>
      <c r="S849" s="123" t="s">
        <v>461</v>
      </c>
      <c r="T849" s="123">
        <v>2022</v>
      </c>
      <c r="U849" s="47" t="s">
        <v>478</v>
      </c>
      <c r="V849" s="5"/>
    </row>
    <row r="850" spans="1:24" x14ac:dyDescent="0.3">
      <c r="A850" s="99">
        <v>849</v>
      </c>
      <c r="B850" s="9" t="s">
        <v>1788</v>
      </c>
      <c r="C850" s="28" t="s">
        <v>171</v>
      </c>
      <c r="D850" s="9" t="s">
        <v>1785</v>
      </c>
      <c r="E850" s="277">
        <v>44756</v>
      </c>
      <c r="F850" s="125">
        <v>0.17910879629629628</v>
      </c>
      <c r="G850" s="2">
        <v>0.375</v>
      </c>
      <c r="H850" s="13">
        <v>4</v>
      </c>
      <c r="I850" s="13">
        <v>8600</v>
      </c>
      <c r="J850" s="1" t="s">
        <v>171</v>
      </c>
      <c r="K850" s="9"/>
      <c r="L850" s="123"/>
      <c r="M850" s="123"/>
      <c r="N850" s="123"/>
      <c r="O850" s="123"/>
      <c r="P850" s="15"/>
      <c r="Q850" s="187"/>
      <c r="R850" s="123">
        <v>14</v>
      </c>
      <c r="S850" s="123" t="s">
        <v>461</v>
      </c>
      <c r="T850" s="123">
        <v>2022</v>
      </c>
      <c r="U850" s="47" t="s">
        <v>476</v>
      </c>
      <c r="V850" s="5"/>
    </row>
    <row r="851" spans="1:24" x14ac:dyDescent="0.3">
      <c r="A851" s="99">
        <v>850</v>
      </c>
      <c r="B851" s="9" t="s">
        <v>413</v>
      </c>
      <c r="C851" s="28" t="s">
        <v>1779</v>
      </c>
      <c r="D851" s="9" t="s">
        <v>1784</v>
      </c>
      <c r="E851" s="277">
        <v>44757</v>
      </c>
      <c r="F851" s="125">
        <v>0.17812500000000001</v>
      </c>
      <c r="G851" s="2">
        <v>0.375</v>
      </c>
      <c r="H851" s="13">
        <v>6</v>
      </c>
      <c r="I851" s="13">
        <v>6623</v>
      </c>
      <c r="J851" s="1" t="s">
        <v>1043</v>
      </c>
      <c r="K851" s="9" t="s">
        <v>1780</v>
      </c>
      <c r="L851" s="123"/>
      <c r="M851" s="123"/>
      <c r="N851" s="123"/>
      <c r="O851" s="123"/>
      <c r="P851" s="15"/>
      <c r="Q851" s="187"/>
      <c r="R851" s="123">
        <v>15</v>
      </c>
      <c r="S851" s="123" t="s">
        <v>461</v>
      </c>
      <c r="T851" s="123">
        <v>2022</v>
      </c>
      <c r="U851" s="47" t="s">
        <v>477</v>
      </c>
      <c r="V851" s="5"/>
    </row>
    <row r="852" spans="1:24" x14ac:dyDescent="0.3">
      <c r="A852" s="99">
        <v>851</v>
      </c>
      <c r="B852" s="9" t="s">
        <v>1787</v>
      </c>
      <c r="C852" s="28" t="s">
        <v>749</v>
      </c>
      <c r="D852" s="9" t="s">
        <v>1783</v>
      </c>
      <c r="E852" s="277">
        <v>44758</v>
      </c>
      <c r="F852" s="125">
        <v>0.17760416666666667</v>
      </c>
      <c r="G852" s="2">
        <v>0.375</v>
      </c>
      <c r="H852" s="13">
        <v>8</v>
      </c>
      <c r="I852" s="13">
        <v>4600</v>
      </c>
      <c r="J852" s="1" t="s">
        <v>749</v>
      </c>
      <c r="K852" s="9"/>
      <c r="L852" s="123"/>
      <c r="M852" s="123"/>
      <c r="N852" s="123"/>
      <c r="O852" s="123"/>
      <c r="P852" s="15"/>
      <c r="Q852" s="187"/>
      <c r="R852" s="123">
        <v>16</v>
      </c>
      <c r="S852" s="123" t="s">
        <v>461</v>
      </c>
      <c r="T852" s="123">
        <v>2022</v>
      </c>
      <c r="U852" s="47" t="s">
        <v>474</v>
      </c>
      <c r="V852" s="5"/>
    </row>
    <row r="853" spans="1:24" x14ac:dyDescent="0.3">
      <c r="A853" s="99">
        <v>852</v>
      </c>
      <c r="B853" s="9" t="s">
        <v>1327</v>
      </c>
      <c r="C853" s="28" t="s">
        <v>738</v>
      </c>
      <c r="D853" s="9" t="s">
        <v>1782</v>
      </c>
      <c r="E853" s="277">
        <v>44759</v>
      </c>
      <c r="F853" s="125">
        <v>0.18685185185185185</v>
      </c>
      <c r="G853" s="2">
        <v>0.375</v>
      </c>
      <c r="H853" s="13">
        <v>6</v>
      </c>
      <c r="I853" s="13">
        <v>2830</v>
      </c>
      <c r="J853" s="1" t="s">
        <v>774</v>
      </c>
      <c r="K853" s="9"/>
      <c r="L853" s="123"/>
      <c r="M853" s="123"/>
      <c r="N853" s="123"/>
      <c r="O853" s="123"/>
      <c r="P853" s="15"/>
      <c r="Q853" s="187"/>
      <c r="R853" s="123">
        <v>17</v>
      </c>
      <c r="S853" s="123" t="s">
        <v>461</v>
      </c>
      <c r="T853" s="123">
        <v>2022</v>
      </c>
      <c r="U853" s="47" t="s">
        <v>475</v>
      </c>
      <c r="V853" s="5">
        <v>5</v>
      </c>
    </row>
    <row r="854" spans="1:24" x14ac:dyDescent="0.3">
      <c r="A854" s="99">
        <v>853</v>
      </c>
      <c r="B854" s="9" t="s">
        <v>813</v>
      </c>
      <c r="C854" s="28" t="s">
        <v>39</v>
      </c>
      <c r="D854" s="9" t="s">
        <v>814</v>
      </c>
      <c r="E854" s="258">
        <v>44761</v>
      </c>
      <c r="F854" s="122">
        <v>0.16646990740740741</v>
      </c>
      <c r="G854" s="2">
        <v>0.375</v>
      </c>
      <c r="H854" s="13">
        <v>6</v>
      </c>
      <c r="I854" s="13">
        <v>4100</v>
      </c>
      <c r="J854" s="1" t="s">
        <v>39</v>
      </c>
      <c r="K854" s="9"/>
      <c r="L854" s="123">
        <v>339</v>
      </c>
      <c r="M854" s="123"/>
      <c r="N854" s="123"/>
      <c r="O854" s="123"/>
      <c r="P854" s="15"/>
      <c r="Q854" s="187"/>
      <c r="R854" s="123">
        <v>19</v>
      </c>
      <c r="S854" s="123" t="s">
        <v>461</v>
      </c>
      <c r="T854" s="123">
        <v>2022</v>
      </c>
      <c r="U854" s="47" t="s">
        <v>479</v>
      </c>
      <c r="V854" s="5">
        <v>1</v>
      </c>
    </row>
    <row r="855" spans="1:24" x14ac:dyDescent="0.3">
      <c r="A855" s="99">
        <v>854</v>
      </c>
      <c r="B855" s="9" t="s">
        <v>1831</v>
      </c>
      <c r="C855" s="28" t="s">
        <v>303</v>
      </c>
      <c r="D855" s="9" t="s">
        <v>1402</v>
      </c>
      <c r="E855" s="273">
        <v>44772</v>
      </c>
      <c r="F855" s="125">
        <v>0.17023148148148148</v>
      </c>
      <c r="G855" s="2">
        <v>0.3125</v>
      </c>
      <c r="H855" s="13">
        <v>6</v>
      </c>
      <c r="I855" s="13">
        <v>3600</v>
      </c>
      <c r="J855" s="1" t="s">
        <v>303</v>
      </c>
      <c r="K855" s="9"/>
      <c r="L855" s="123"/>
      <c r="M855" s="123"/>
      <c r="N855" s="123"/>
      <c r="O855" s="123"/>
      <c r="P855" s="15" t="s">
        <v>12</v>
      </c>
      <c r="Q855" s="187"/>
      <c r="R855" s="123">
        <v>30</v>
      </c>
      <c r="S855" s="123" t="s">
        <v>461</v>
      </c>
      <c r="T855" s="123">
        <v>2022</v>
      </c>
      <c r="U855" s="47" t="s">
        <v>474</v>
      </c>
      <c r="V855" s="5"/>
    </row>
    <row r="856" spans="1:24" x14ac:dyDescent="0.3">
      <c r="A856" s="99">
        <v>855</v>
      </c>
      <c r="B856" s="9" t="s">
        <v>1791</v>
      </c>
      <c r="C856" s="28" t="s">
        <v>72</v>
      </c>
      <c r="D856" s="9" t="s">
        <v>590</v>
      </c>
      <c r="E856" s="273">
        <v>44773</v>
      </c>
      <c r="F856" s="125">
        <v>0.17244212962962965</v>
      </c>
      <c r="G856" s="2">
        <v>0.29166666666666669</v>
      </c>
      <c r="H856" s="13">
        <v>6</v>
      </c>
      <c r="I856" s="13">
        <v>2670</v>
      </c>
      <c r="J856" s="1" t="s">
        <v>326</v>
      </c>
      <c r="K856" s="9"/>
      <c r="L856" s="123"/>
      <c r="M856" s="123"/>
      <c r="N856" s="123"/>
      <c r="O856" s="123"/>
      <c r="P856" s="15"/>
      <c r="Q856" s="187"/>
      <c r="R856" s="123">
        <v>31</v>
      </c>
      <c r="S856" s="123" t="s">
        <v>461</v>
      </c>
      <c r="T856" s="123">
        <v>2022</v>
      </c>
      <c r="U856" s="47" t="s">
        <v>475</v>
      </c>
      <c r="V856" s="5">
        <v>2</v>
      </c>
      <c r="X856" s="5">
        <v>11</v>
      </c>
    </row>
    <row r="857" spans="1:24" x14ac:dyDescent="0.3">
      <c r="A857" s="99">
        <v>856</v>
      </c>
      <c r="B857" s="9" t="s">
        <v>813</v>
      </c>
      <c r="C857" s="28" t="s">
        <v>39</v>
      </c>
      <c r="D857" s="9" t="s">
        <v>814</v>
      </c>
      <c r="E857" s="258">
        <v>44775</v>
      </c>
      <c r="F857" s="125">
        <v>0.18593750000000001</v>
      </c>
      <c r="G857" s="2">
        <v>0.375</v>
      </c>
      <c r="H857" s="13">
        <v>6</v>
      </c>
      <c r="I857" s="13">
        <v>4100</v>
      </c>
      <c r="J857" s="1" t="s">
        <v>39</v>
      </c>
      <c r="K857" s="9"/>
      <c r="L857" s="123"/>
      <c r="M857" s="123"/>
      <c r="N857" s="123"/>
      <c r="O857" s="123"/>
      <c r="P857" s="15" t="s">
        <v>12</v>
      </c>
      <c r="Q857" s="187"/>
      <c r="R857" s="123">
        <v>2</v>
      </c>
      <c r="S857" s="123" t="s">
        <v>460</v>
      </c>
      <c r="T857" s="123">
        <v>2022</v>
      </c>
      <c r="U857" s="47" t="s">
        <v>479</v>
      </c>
      <c r="V857" s="5">
        <v>1</v>
      </c>
      <c r="W857" s="5">
        <v>27</v>
      </c>
    </row>
    <row r="858" spans="1:24" x14ac:dyDescent="0.3">
      <c r="A858" s="99">
        <v>857</v>
      </c>
      <c r="B858" s="9" t="s">
        <v>1805</v>
      </c>
      <c r="C858" s="28" t="s">
        <v>39</v>
      </c>
      <c r="D858" s="9" t="s">
        <v>1806</v>
      </c>
      <c r="E858" s="258">
        <v>44797</v>
      </c>
      <c r="F858" s="125">
        <v>0.17951388888888889</v>
      </c>
      <c r="G858" s="2">
        <v>0.33333333333333331</v>
      </c>
      <c r="H858" s="13">
        <v>6</v>
      </c>
      <c r="I858" s="13">
        <v>4100</v>
      </c>
      <c r="J858" s="1" t="s">
        <v>39</v>
      </c>
      <c r="K858" s="9"/>
      <c r="L858" s="123"/>
      <c r="M858" s="123"/>
      <c r="N858" s="123"/>
      <c r="O858" s="123"/>
      <c r="P858" s="15" t="s">
        <v>12</v>
      </c>
      <c r="Q858" s="187"/>
      <c r="R858" s="123">
        <v>24</v>
      </c>
      <c r="S858" s="123" t="s">
        <v>460</v>
      </c>
      <c r="T858" s="123">
        <v>2022</v>
      </c>
      <c r="U858" s="47" t="s">
        <v>478</v>
      </c>
      <c r="V858" s="5">
        <v>1</v>
      </c>
      <c r="X858" s="5">
        <v>2</v>
      </c>
    </row>
    <row r="859" spans="1:24" x14ac:dyDescent="0.3">
      <c r="A859" s="99">
        <v>858</v>
      </c>
      <c r="B859" s="9" t="s">
        <v>1811</v>
      </c>
      <c r="C859" s="28" t="s">
        <v>66</v>
      </c>
      <c r="D859" s="9" t="s">
        <v>1480</v>
      </c>
      <c r="E859" s="258">
        <v>44807</v>
      </c>
      <c r="F859" s="122">
        <v>0.16575231481481481</v>
      </c>
      <c r="G859" s="2">
        <v>0.33333333333333331</v>
      </c>
      <c r="H859" s="13">
        <v>5</v>
      </c>
      <c r="I859" s="13">
        <v>4270</v>
      </c>
      <c r="J859" s="1" t="s">
        <v>26</v>
      </c>
      <c r="K859" s="9"/>
      <c r="L859" s="123">
        <v>340</v>
      </c>
      <c r="M859" s="123"/>
      <c r="N859" s="123"/>
      <c r="O859" s="123"/>
      <c r="P859" s="15"/>
      <c r="Q859" s="187"/>
      <c r="R859" s="123">
        <v>3</v>
      </c>
      <c r="S859" s="123" t="s">
        <v>462</v>
      </c>
      <c r="T859" s="123">
        <v>2022</v>
      </c>
      <c r="U859" s="47" t="s">
        <v>474</v>
      </c>
      <c r="V859" s="5">
        <v>1</v>
      </c>
    </row>
    <row r="860" spans="1:24" x14ac:dyDescent="0.3">
      <c r="A860" s="99">
        <v>859</v>
      </c>
      <c r="B860" s="9" t="s">
        <v>813</v>
      </c>
      <c r="C860" s="28" t="s">
        <v>39</v>
      </c>
      <c r="D860" s="9" t="s">
        <v>814</v>
      </c>
      <c r="E860" s="258">
        <v>44810</v>
      </c>
      <c r="F860" s="122">
        <v>0.16446759259259261</v>
      </c>
      <c r="G860" s="2">
        <v>0.375</v>
      </c>
      <c r="H860" s="13">
        <v>6</v>
      </c>
      <c r="I860" s="13">
        <v>4100</v>
      </c>
      <c r="J860" s="1" t="s">
        <v>39</v>
      </c>
      <c r="K860" s="9"/>
      <c r="L860" s="123">
        <v>341</v>
      </c>
      <c r="M860" s="123"/>
      <c r="N860" s="123"/>
      <c r="O860" s="123"/>
      <c r="P860" s="15"/>
      <c r="Q860" s="187"/>
      <c r="R860" s="123">
        <v>6</v>
      </c>
      <c r="S860" s="123" t="s">
        <v>462</v>
      </c>
      <c r="T860" s="123">
        <v>2022</v>
      </c>
      <c r="U860" s="47" t="s">
        <v>479</v>
      </c>
      <c r="V860" s="5"/>
    </row>
    <row r="861" spans="1:24" x14ac:dyDescent="0.3">
      <c r="A861" s="99">
        <v>860</v>
      </c>
      <c r="B861" s="11" t="s">
        <v>227</v>
      </c>
      <c r="C861" s="28" t="s">
        <v>141</v>
      </c>
      <c r="D861" s="9" t="s">
        <v>592</v>
      </c>
      <c r="E861" s="273">
        <v>44814</v>
      </c>
      <c r="F861" s="122">
        <v>0.16077546296296297</v>
      </c>
      <c r="G861" s="2">
        <v>0.33333333333333331</v>
      </c>
      <c r="H861" s="13">
        <v>6</v>
      </c>
      <c r="I861" s="13">
        <v>4262</v>
      </c>
      <c r="J861" s="1" t="s">
        <v>17</v>
      </c>
      <c r="K861" s="9"/>
      <c r="L861" s="123">
        <v>342</v>
      </c>
      <c r="M861" s="123"/>
      <c r="N861" s="123"/>
      <c r="O861" s="123"/>
      <c r="P861" s="15"/>
      <c r="Q861" s="187"/>
      <c r="R861" s="123">
        <v>10</v>
      </c>
      <c r="S861" s="123" t="s">
        <v>462</v>
      </c>
      <c r="T861" s="123">
        <v>2022</v>
      </c>
      <c r="U861" s="47" t="s">
        <v>474</v>
      </c>
      <c r="V861" s="5"/>
    </row>
    <row r="862" spans="1:24" x14ac:dyDescent="0.3">
      <c r="A862" s="99">
        <v>861</v>
      </c>
      <c r="B862" s="9" t="s">
        <v>379</v>
      </c>
      <c r="C862" s="28" t="s">
        <v>569</v>
      </c>
      <c r="D862" s="9" t="s">
        <v>1822</v>
      </c>
      <c r="E862" s="273">
        <v>44815</v>
      </c>
      <c r="F862" s="125">
        <v>0.18111111111111111</v>
      </c>
      <c r="G862" s="2">
        <v>0.33333333333333331</v>
      </c>
      <c r="H862" s="13">
        <v>6</v>
      </c>
      <c r="I862" s="13">
        <v>2605</v>
      </c>
      <c r="J862" s="1" t="s">
        <v>34</v>
      </c>
      <c r="K862" s="9"/>
      <c r="L862" s="123"/>
      <c r="M862" s="123"/>
      <c r="N862" s="123"/>
      <c r="O862" s="123"/>
      <c r="P862" s="15"/>
      <c r="Q862" s="187"/>
      <c r="R862" s="123">
        <v>11</v>
      </c>
      <c r="S862" s="123" t="s">
        <v>462</v>
      </c>
      <c r="T862" s="123">
        <v>2022</v>
      </c>
      <c r="U862" s="47" t="s">
        <v>475</v>
      </c>
      <c r="V862" s="5">
        <v>3</v>
      </c>
    </row>
    <row r="863" spans="1:24" x14ac:dyDescent="0.3">
      <c r="A863" s="99">
        <v>862</v>
      </c>
      <c r="B863" s="9" t="s">
        <v>813</v>
      </c>
      <c r="C863" s="28" t="s">
        <v>39</v>
      </c>
      <c r="D863" s="9" t="s">
        <v>814</v>
      </c>
      <c r="E863" s="258">
        <v>44817</v>
      </c>
      <c r="F863" s="125">
        <v>0.18082175925925925</v>
      </c>
      <c r="G863" s="2">
        <v>0.375</v>
      </c>
      <c r="H863" s="13">
        <v>6</v>
      </c>
      <c r="I863" s="13">
        <v>4100</v>
      </c>
      <c r="J863" s="1" t="s">
        <v>39</v>
      </c>
      <c r="K863" s="9"/>
      <c r="L863" s="123"/>
      <c r="M863" s="123"/>
      <c r="N863" s="123"/>
      <c r="O863" s="123"/>
      <c r="P863" s="15"/>
      <c r="Q863" s="187"/>
      <c r="R863" s="123">
        <v>13</v>
      </c>
      <c r="S863" s="123" t="s">
        <v>462</v>
      </c>
      <c r="T863" s="123">
        <v>2022</v>
      </c>
      <c r="U863" s="47" t="s">
        <v>479</v>
      </c>
      <c r="V863" s="5"/>
    </row>
    <row r="864" spans="1:24" x14ac:dyDescent="0.3">
      <c r="A864" s="99">
        <v>863</v>
      </c>
      <c r="B864" s="9" t="s">
        <v>1812</v>
      </c>
      <c r="C864" s="28" t="s">
        <v>8</v>
      </c>
      <c r="D864" s="9" t="s">
        <v>572</v>
      </c>
      <c r="E864" s="258">
        <v>44819</v>
      </c>
      <c r="F864" s="122">
        <v>0.1625462962962963</v>
      </c>
      <c r="G864" s="2">
        <v>0.33333333333333331</v>
      </c>
      <c r="H864" s="13">
        <v>5</v>
      </c>
      <c r="I864" s="13">
        <v>4682</v>
      </c>
      <c r="J864" s="1" t="s">
        <v>749</v>
      </c>
      <c r="K864" s="9"/>
      <c r="L864" s="123">
        <v>343</v>
      </c>
      <c r="M864" s="123"/>
      <c r="N864" s="123"/>
      <c r="O864" s="123"/>
      <c r="P864" s="15"/>
      <c r="Q864" s="187"/>
      <c r="R864" s="123">
        <v>15</v>
      </c>
      <c r="S864" s="123" t="s">
        <v>462</v>
      </c>
      <c r="T864" s="123">
        <v>2022</v>
      </c>
      <c r="U864" s="47" t="s">
        <v>476</v>
      </c>
      <c r="V864" s="5">
        <v>2</v>
      </c>
    </row>
    <row r="865" spans="1:24" x14ac:dyDescent="0.3">
      <c r="A865" s="99">
        <v>864</v>
      </c>
      <c r="B865" s="9" t="s">
        <v>813</v>
      </c>
      <c r="C865" s="28" t="s">
        <v>39</v>
      </c>
      <c r="D865" s="9" t="s">
        <v>814</v>
      </c>
      <c r="E865" s="258">
        <v>44824</v>
      </c>
      <c r="F865" s="122">
        <v>0.16263888888888889</v>
      </c>
      <c r="G865" s="2">
        <v>0.375</v>
      </c>
      <c r="H865" s="13">
        <v>6</v>
      </c>
      <c r="I865" s="13">
        <v>4100</v>
      </c>
      <c r="J865" s="1" t="s">
        <v>39</v>
      </c>
      <c r="K865" s="9"/>
      <c r="L865" s="123">
        <v>344</v>
      </c>
      <c r="M865" s="123"/>
      <c r="N865" s="123"/>
      <c r="O865" s="123"/>
      <c r="P865" s="15"/>
      <c r="Q865" s="187"/>
      <c r="R865" s="123">
        <v>20</v>
      </c>
      <c r="S865" s="123" t="s">
        <v>462</v>
      </c>
      <c r="T865" s="123">
        <v>2022</v>
      </c>
      <c r="U865" s="47" t="s">
        <v>479</v>
      </c>
      <c r="V865" s="5"/>
    </row>
    <row r="866" spans="1:24" x14ac:dyDescent="0.3">
      <c r="A866" s="99">
        <v>865</v>
      </c>
      <c r="B866" s="9" t="s">
        <v>432</v>
      </c>
      <c r="C866" s="28" t="s">
        <v>431</v>
      </c>
      <c r="D866" s="9" t="s">
        <v>974</v>
      </c>
      <c r="E866" s="273">
        <v>44828</v>
      </c>
      <c r="F866" s="122">
        <v>0.16101851851851853</v>
      </c>
      <c r="G866" s="2">
        <v>0.33333333333333331</v>
      </c>
      <c r="H866" s="13">
        <v>6</v>
      </c>
      <c r="I866" s="13">
        <v>4330</v>
      </c>
      <c r="J866" s="1" t="s">
        <v>755</v>
      </c>
      <c r="K866" s="9"/>
      <c r="L866" s="123">
        <v>345</v>
      </c>
      <c r="M866" s="123"/>
      <c r="N866" s="123"/>
      <c r="O866" s="123"/>
      <c r="P866" s="15"/>
      <c r="Q866" s="187"/>
      <c r="R866" s="123">
        <v>24</v>
      </c>
      <c r="S866" s="123" t="s">
        <v>462</v>
      </c>
      <c r="T866" s="123">
        <v>2022</v>
      </c>
      <c r="U866" s="47" t="s">
        <v>474</v>
      </c>
      <c r="V866" s="5"/>
    </row>
    <row r="867" spans="1:24" x14ac:dyDescent="0.3">
      <c r="A867" s="99">
        <v>866</v>
      </c>
      <c r="B867" s="9" t="s">
        <v>1814</v>
      </c>
      <c r="C867" s="28" t="s">
        <v>10</v>
      </c>
      <c r="D867" s="9" t="s">
        <v>775</v>
      </c>
      <c r="E867" s="273">
        <v>44829</v>
      </c>
      <c r="F867" s="122">
        <v>0.16309027777777776</v>
      </c>
      <c r="G867" s="2">
        <v>0.41666666666666669</v>
      </c>
      <c r="H867" s="13">
        <v>2</v>
      </c>
      <c r="I867" s="13">
        <v>5200</v>
      </c>
      <c r="J867" s="1" t="s">
        <v>10</v>
      </c>
      <c r="K867" s="9"/>
      <c r="L867" s="123">
        <v>346</v>
      </c>
      <c r="M867" s="123"/>
      <c r="N867" s="123"/>
      <c r="O867" s="123"/>
      <c r="P867" t="s">
        <v>1846</v>
      </c>
      <c r="Q867" s="187"/>
      <c r="R867" s="123">
        <v>25</v>
      </c>
      <c r="S867" s="123" t="s">
        <v>462</v>
      </c>
      <c r="T867" s="123">
        <v>2022</v>
      </c>
      <c r="U867" s="47" t="s">
        <v>475</v>
      </c>
      <c r="V867" s="5">
        <v>3</v>
      </c>
    </row>
    <row r="868" spans="1:24" x14ac:dyDescent="0.3">
      <c r="A868" s="99">
        <v>867</v>
      </c>
      <c r="B868" s="9" t="s">
        <v>298</v>
      </c>
      <c r="C868" s="28" t="s">
        <v>17</v>
      </c>
      <c r="D868" s="9" t="s">
        <v>612</v>
      </c>
      <c r="E868" s="258">
        <v>44834</v>
      </c>
      <c r="F868" s="122">
        <v>0.15501157407407407</v>
      </c>
      <c r="G868" s="2">
        <v>0.35416666666666669</v>
      </c>
      <c r="H868" s="13">
        <v>4</v>
      </c>
      <c r="I868" s="13">
        <v>4700</v>
      </c>
      <c r="J868" s="1" t="s">
        <v>17</v>
      </c>
      <c r="K868" s="9"/>
      <c r="L868" s="123">
        <v>347</v>
      </c>
      <c r="M868" s="123"/>
      <c r="N868" s="123"/>
      <c r="O868" s="123"/>
      <c r="P868" s="15" t="s">
        <v>12</v>
      </c>
      <c r="Q868" s="187"/>
      <c r="R868" s="123">
        <v>30</v>
      </c>
      <c r="S868" s="123" t="s">
        <v>462</v>
      </c>
      <c r="T868" s="123">
        <v>2022</v>
      </c>
      <c r="U868" s="47" t="s">
        <v>477</v>
      </c>
      <c r="V868" s="5">
        <v>1</v>
      </c>
      <c r="X868" s="5">
        <v>10</v>
      </c>
    </row>
    <row r="869" spans="1:24" x14ac:dyDescent="0.3">
      <c r="A869" s="99">
        <v>868</v>
      </c>
      <c r="B869" s="9" t="s">
        <v>1819</v>
      </c>
      <c r="C869" s="28" t="s">
        <v>39</v>
      </c>
      <c r="D869" s="9" t="s">
        <v>814</v>
      </c>
      <c r="E869" s="258">
        <v>44838</v>
      </c>
      <c r="F869" s="122">
        <v>0.16342592592592595</v>
      </c>
      <c r="G869" s="2">
        <v>0.375</v>
      </c>
      <c r="H869" s="13">
        <v>6</v>
      </c>
      <c r="I869" s="13">
        <v>4100</v>
      </c>
      <c r="J869" s="1" t="s">
        <v>39</v>
      </c>
      <c r="K869" s="9"/>
      <c r="L869" s="123">
        <v>348</v>
      </c>
      <c r="M869" s="123"/>
      <c r="N869" s="123"/>
      <c r="O869" s="123"/>
      <c r="P869" s="15"/>
      <c r="Q869" s="187"/>
      <c r="R869" s="123">
        <v>4</v>
      </c>
      <c r="S869" s="123" t="s">
        <v>463</v>
      </c>
      <c r="T869" s="123">
        <v>2022</v>
      </c>
      <c r="U869" s="47" t="s">
        <v>479</v>
      </c>
      <c r="V869" s="5"/>
    </row>
    <row r="870" spans="1:24" x14ac:dyDescent="0.3">
      <c r="A870" s="99">
        <v>869</v>
      </c>
      <c r="B870" s="9" t="s">
        <v>1662</v>
      </c>
      <c r="C870" s="28" t="s">
        <v>1663</v>
      </c>
      <c r="D870" s="9" t="s">
        <v>1664</v>
      </c>
      <c r="E870" s="275">
        <v>44841</v>
      </c>
      <c r="F870" s="122">
        <v>0.15752314814814813</v>
      </c>
      <c r="G870" s="2">
        <v>0.375</v>
      </c>
      <c r="H870" s="13">
        <v>6</v>
      </c>
      <c r="I870" s="13">
        <v>4653</v>
      </c>
      <c r="J870" s="1" t="s">
        <v>752</v>
      </c>
      <c r="K870" s="9"/>
      <c r="L870" s="123">
        <v>349</v>
      </c>
      <c r="M870" s="123"/>
      <c r="N870" s="123"/>
      <c r="O870" s="123"/>
      <c r="P870" s="15" t="s">
        <v>12</v>
      </c>
      <c r="Q870" s="187"/>
      <c r="R870" s="123">
        <v>7</v>
      </c>
      <c r="S870" s="123" t="s">
        <v>463</v>
      </c>
      <c r="T870" s="123">
        <v>2022</v>
      </c>
      <c r="U870" s="47" t="s">
        <v>477</v>
      </c>
      <c r="V870" s="5"/>
    </row>
    <row r="871" spans="1:24" x14ac:dyDescent="0.3">
      <c r="A871" s="99">
        <v>870</v>
      </c>
      <c r="B871" s="9" t="s">
        <v>1815</v>
      </c>
      <c r="C871" s="28" t="s">
        <v>1205</v>
      </c>
      <c r="D871" s="9" t="s">
        <v>1816</v>
      </c>
      <c r="E871" s="275">
        <v>44842</v>
      </c>
      <c r="F871" s="125">
        <v>0.1806712962962963</v>
      </c>
      <c r="G871" s="2">
        <v>0.33333333333333331</v>
      </c>
      <c r="H871" s="13">
        <v>6</v>
      </c>
      <c r="I871" s="13">
        <v>2880</v>
      </c>
      <c r="J871" s="1" t="s">
        <v>1037</v>
      </c>
      <c r="K871" s="9"/>
      <c r="L871" s="123"/>
      <c r="M871" s="123"/>
      <c r="N871" s="123"/>
      <c r="O871" s="123"/>
      <c r="P871" s="15"/>
      <c r="Q871" s="187"/>
      <c r="R871" s="123">
        <v>8</v>
      </c>
      <c r="S871" s="123" t="s">
        <v>463</v>
      </c>
      <c r="T871" s="123">
        <v>2022</v>
      </c>
      <c r="U871" s="47" t="s">
        <v>474</v>
      </c>
      <c r="V871" s="5"/>
    </row>
    <row r="872" spans="1:24" x14ac:dyDescent="0.3">
      <c r="A872" s="99">
        <v>871</v>
      </c>
      <c r="B872" s="9" t="s">
        <v>1817</v>
      </c>
      <c r="C872" s="28" t="s">
        <v>677</v>
      </c>
      <c r="D872" s="9" t="s">
        <v>676</v>
      </c>
      <c r="E872" s="275">
        <v>44843</v>
      </c>
      <c r="F872" s="122">
        <v>0.16351851851851854</v>
      </c>
      <c r="G872" s="2">
        <v>0.33333333333333331</v>
      </c>
      <c r="H872" s="13">
        <v>6</v>
      </c>
      <c r="I872" s="13">
        <v>2620</v>
      </c>
      <c r="J872" s="1" t="s">
        <v>766</v>
      </c>
      <c r="K872" s="9"/>
      <c r="L872" s="123">
        <v>350</v>
      </c>
      <c r="M872" s="123"/>
      <c r="N872" s="123"/>
      <c r="O872" s="123"/>
      <c r="P872" s="15"/>
      <c r="Q872" s="187"/>
      <c r="R872" s="123">
        <v>9</v>
      </c>
      <c r="S872" s="123" t="s">
        <v>463</v>
      </c>
      <c r="T872" s="123">
        <v>2022</v>
      </c>
      <c r="U872" s="47" t="s">
        <v>475</v>
      </c>
      <c r="V872" s="5">
        <v>4</v>
      </c>
    </row>
    <row r="873" spans="1:24" x14ac:dyDescent="0.3">
      <c r="A873" s="99">
        <v>872</v>
      </c>
      <c r="B873" s="9" t="s">
        <v>1729</v>
      </c>
      <c r="C873" s="28" t="s">
        <v>57</v>
      </c>
      <c r="D873" s="9" t="s">
        <v>1730</v>
      </c>
      <c r="E873" s="273">
        <v>44849</v>
      </c>
      <c r="F873" s="125">
        <v>0.20048611111111111</v>
      </c>
      <c r="G873" s="2">
        <v>0.33333333333333331</v>
      </c>
      <c r="H873" s="13">
        <v>4</v>
      </c>
      <c r="I873" s="13">
        <v>2640</v>
      </c>
      <c r="J873" s="1" t="s">
        <v>770</v>
      </c>
      <c r="K873" s="9"/>
      <c r="L873" s="123"/>
      <c r="M873" s="123"/>
      <c r="N873" s="123"/>
      <c r="O873" s="123"/>
      <c r="P873" s="15"/>
      <c r="Q873" s="187"/>
      <c r="R873" s="123">
        <v>15</v>
      </c>
      <c r="S873" s="123" t="s">
        <v>463</v>
      </c>
      <c r="T873" s="123">
        <v>2022</v>
      </c>
      <c r="U873" s="47" t="s">
        <v>474</v>
      </c>
      <c r="V873" s="5"/>
    </row>
    <row r="874" spans="1:24" x14ac:dyDescent="0.3">
      <c r="A874" s="99">
        <v>873</v>
      </c>
      <c r="B874" s="9" t="s">
        <v>1818</v>
      </c>
      <c r="C874" s="28" t="s">
        <v>1617</v>
      </c>
      <c r="D874" s="9" t="s">
        <v>586</v>
      </c>
      <c r="E874" s="273">
        <v>44850</v>
      </c>
      <c r="F874" s="122">
        <v>0.16542824074074072</v>
      </c>
      <c r="G874" s="2">
        <v>0.33333333333333331</v>
      </c>
      <c r="H874" s="13">
        <v>6</v>
      </c>
      <c r="I874" s="13">
        <v>4200</v>
      </c>
      <c r="J874" s="1" t="s">
        <v>146</v>
      </c>
      <c r="K874" s="9"/>
      <c r="L874" s="123">
        <v>351</v>
      </c>
      <c r="M874" s="123"/>
      <c r="N874" s="123"/>
      <c r="O874" s="123"/>
      <c r="P874" s="15"/>
      <c r="Q874" s="187"/>
      <c r="R874" s="123">
        <v>16</v>
      </c>
      <c r="S874" s="123" t="s">
        <v>463</v>
      </c>
      <c r="T874" s="123">
        <v>2022</v>
      </c>
      <c r="U874" s="47" t="s">
        <v>475</v>
      </c>
      <c r="V874" s="5">
        <v>2</v>
      </c>
    </row>
    <row r="875" spans="1:24" x14ac:dyDescent="0.3">
      <c r="A875" s="99">
        <v>874</v>
      </c>
      <c r="B875" s="9" t="s">
        <v>1821</v>
      </c>
      <c r="C875" s="28" t="s">
        <v>39</v>
      </c>
      <c r="D875" s="9" t="s">
        <v>814</v>
      </c>
      <c r="E875" s="258">
        <v>44852</v>
      </c>
      <c r="F875" s="122">
        <v>0.16451388888888888</v>
      </c>
      <c r="G875" s="2">
        <v>0.375</v>
      </c>
      <c r="H875" s="13">
        <v>6</v>
      </c>
      <c r="I875" s="13">
        <v>4100</v>
      </c>
      <c r="J875" s="1" t="s">
        <v>39</v>
      </c>
      <c r="K875" s="9"/>
      <c r="L875" s="123">
        <v>352</v>
      </c>
      <c r="M875" s="123"/>
      <c r="N875" s="123"/>
      <c r="O875" s="123"/>
      <c r="P875" s="15"/>
      <c r="Q875" s="187"/>
      <c r="R875" s="123">
        <v>18</v>
      </c>
      <c r="S875" s="123" t="s">
        <v>463</v>
      </c>
      <c r="T875" s="123">
        <v>2022</v>
      </c>
      <c r="U875" s="47" t="s">
        <v>479</v>
      </c>
      <c r="V875" s="5"/>
    </row>
    <row r="876" spans="1:24" x14ac:dyDescent="0.3">
      <c r="A876" s="99">
        <v>875</v>
      </c>
      <c r="B876" s="9" t="s">
        <v>379</v>
      </c>
      <c r="C876" s="28" t="s">
        <v>569</v>
      </c>
      <c r="D876" s="9" t="s">
        <v>1822</v>
      </c>
      <c r="E876" s="258">
        <v>44854</v>
      </c>
      <c r="F876" s="125">
        <v>0.17130787037037035</v>
      </c>
      <c r="G876" s="2">
        <v>0.33333333333333331</v>
      </c>
      <c r="H876" s="13">
        <v>6</v>
      </c>
      <c r="I876" s="13">
        <v>2605</v>
      </c>
      <c r="J876" s="1" t="s">
        <v>34</v>
      </c>
      <c r="K876" s="9"/>
      <c r="L876" s="123"/>
      <c r="M876" s="123"/>
      <c r="N876" s="123"/>
      <c r="O876" s="123"/>
      <c r="P876" s="15"/>
      <c r="Q876" s="187"/>
      <c r="R876" s="123">
        <v>20</v>
      </c>
      <c r="S876" s="123" t="s">
        <v>463</v>
      </c>
      <c r="T876" s="123">
        <v>2022</v>
      </c>
      <c r="U876" s="47" t="s">
        <v>476</v>
      </c>
      <c r="V876" s="5"/>
    </row>
    <row r="877" spans="1:24" x14ac:dyDescent="0.3">
      <c r="A877" s="99">
        <v>876</v>
      </c>
      <c r="B877" s="9" t="s">
        <v>1823</v>
      </c>
      <c r="C877" s="28" t="s">
        <v>1040</v>
      </c>
      <c r="D877" s="9" t="s">
        <v>1827</v>
      </c>
      <c r="E877" s="273">
        <v>44856</v>
      </c>
      <c r="F877" s="121">
        <v>0.14325231481481482</v>
      </c>
      <c r="G877" s="2">
        <v>0.33333333333333331</v>
      </c>
      <c r="H877" s="13">
        <v>6</v>
      </c>
      <c r="I877" s="13">
        <v>4000</v>
      </c>
      <c r="J877" s="1" t="s">
        <v>1040</v>
      </c>
      <c r="K877" s="9"/>
      <c r="L877" s="123"/>
      <c r="M877" s="123">
        <v>84</v>
      </c>
      <c r="N877" s="123"/>
      <c r="O877" s="123"/>
      <c r="P877" s="15" t="s">
        <v>12</v>
      </c>
      <c r="Q877" s="187"/>
      <c r="R877" s="123">
        <v>22</v>
      </c>
      <c r="S877" s="123" t="s">
        <v>463</v>
      </c>
      <c r="T877" s="123">
        <v>2022</v>
      </c>
      <c r="U877" s="47" t="s">
        <v>474</v>
      </c>
      <c r="V877" s="5"/>
    </row>
    <row r="878" spans="1:24" x14ac:dyDescent="0.3">
      <c r="A878" s="99">
        <v>877</v>
      </c>
      <c r="B878" s="9" t="s">
        <v>1829</v>
      </c>
      <c r="C878" s="28" t="s">
        <v>40</v>
      </c>
      <c r="D878" s="9" t="s">
        <v>1828</v>
      </c>
      <c r="E878" s="273">
        <v>44857</v>
      </c>
      <c r="F878" s="121">
        <v>0.13460648148148149</v>
      </c>
      <c r="G878" s="2">
        <v>0.375</v>
      </c>
      <c r="H878" s="13">
        <v>6</v>
      </c>
      <c r="I878" s="13">
        <v>2650</v>
      </c>
      <c r="J878" s="1" t="s">
        <v>40</v>
      </c>
      <c r="K878" s="9"/>
      <c r="L878" s="123"/>
      <c r="M878" s="123">
        <v>85</v>
      </c>
      <c r="N878" s="123"/>
      <c r="O878" s="123"/>
      <c r="P878" s="15"/>
      <c r="Q878" s="187"/>
      <c r="R878" s="123">
        <v>23</v>
      </c>
      <c r="S878" s="123" t="s">
        <v>463</v>
      </c>
      <c r="T878" s="123">
        <v>2022</v>
      </c>
      <c r="U878" s="47" t="s">
        <v>475</v>
      </c>
      <c r="V878" s="5">
        <v>4</v>
      </c>
    </row>
    <row r="879" spans="1:24" x14ac:dyDescent="0.3">
      <c r="A879" s="99">
        <v>878</v>
      </c>
      <c r="B879" s="9" t="s">
        <v>1830</v>
      </c>
      <c r="C879" s="28" t="s">
        <v>303</v>
      </c>
      <c r="D879" s="9" t="s">
        <v>1402</v>
      </c>
      <c r="E879" s="258">
        <v>44864</v>
      </c>
      <c r="F879" s="125">
        <v>0.16844907407407406</v>
      </c>
      <c r="G879" s="2">
        <v>0.33333333333333331</v>
      </c>
      <c r="H879" s="13">
        <v>6</v>
      </c>
      <c r="I879" s="13">
        <v>3600</v>
      </c>
      <c r="J879" s="1" t="s">
        <v>303</v>
      </c>
      <c r="K879" s="9"/>
      <c r="L879" s="123"/>
      <c r="M879" s="123"/>
      <c r="N879" s="123"/>
      <c r="O879" s="123"/>
      <c r="P879" s="15"/>
      <c r="Q879" s="187"/>
      <c r="R879" s="123">
        <v>30</v>
      </c>
      <c r="S879" s="123" t="s">
        <v>463</v>
      </c>
      <c r="T879" s="123">
        <v>2022</v>
      </c>
      <c r="U879" s="47" t="s">
        <v>475</v>
      </c>
      <c r="V879" s="5">
        <v>1</v>
      </c>
      <c r="X879" s="5">
        <v>11</v>
      </c>
    </row>
    <row r="880" spans="1:24" x14ac:dyDescent="0.3">
      <c r="A880" s="99">
        <v>879</v>
      </c>
      <c r="B880" s="9" t="s">
        <v>813</v>
      </c>
      <c r="C880" s="28" t="s">
        <v>39</v>
      </c>
      <c r="D880" s="9" t="s">
        <v>814</v>
      </c>
      <c r="E880" s="258">
        <v>44866</v>
      </c>
      <c r="F880" s="122">
        <v>0.16534722222222223</v>
      </c>
      <c r="G880" s="2">
        <v>0.375</v>
      </c>
      <c r="H880" s="13">
        <v>6</v>
      </c>
      <c r="I880" s="13">
        <v>4100</v>
      </c>
      <c r="J880" s="1" t="s">
        <v>39</v>
      </c>
      <c r="K880" s="9"/>
      <c r="L880" s="123">
        <v>353</v>
      </c>
      <c r="M880" s="123"/>
      <c r="N880" s="123"/>
      <c r="O880" s="123"/>
      <c r="P880" s="15"/>
      <c r="Q880" s="187"/>
      <c r="R880" s="123">
        <v>1</v>
      </c>
      <c r="S880" s="123" t="s">
        <v>464</v>
      </c>
      <c r="T880" s="123">
        <v>2022</v>
      </c>
      <c r="U880" s="47" t="s">
        <v>479</v>
      </c>
      <c r="V880" s="5"/>
    </row>
    <row r="881" spans="1:24" x14ac:dyDescent="0.3">
      <c r="A881" s="99">
        <v>880</v>
      </c>
      <c r="B881" s="9" t="s">
        <v>1832</v>
      </c>
      <c r="C881" s="28" t="s">
        <v>1835</v>
      </c>
      <c r="D881" s="9" t="s">
        <v>1834</v>
      </c>
      <c r="E881" s="275">
        <v>44869</v>
      </c>
      <c r="F881" s="125">
        <v>0.17777777777777778</v>
      </c>
      <c r="G881" s="2">
        <v>0.375</v>
      </c>
      <c r="H881" s="13">
        <v>6</v>
      </c>
      <c r="I881" s="13">
        <v>7620</v>
      </c>
      <c r="J881" s="1" t="s">
        <v>1055</v>
      </c>
      <c r="K881" s="9"/>
      <c r="L881" s="123"/>
      <c r="M881" s="123"/>
      <c r="N881" s="123"/>
      <c r="O881" s="123"/>
      <c r="P881" s="15"/>
      <c r="Q881" s="187"/>
      <c r="R881" s="123">
        <v>4</v>
      </c>
      <c r="S881" s="123" t="s">
        <v>464</v>
      </c>
      <c r="T881" s="123">
        <v>2022</v>
      </c>
      <c r="U881" s="47" t="s">
        <v>477</v>
      </c>
      <c r="V881" s="5"/>
    </row>
    <row r="882" spans="1:24" x14ac:dyDescent="0.3">
      <c r="A882" s="99">
        <v>881</v>
      </c>
      <c r="B882" s="9" t="s">
        <v>1836</v>
      </c>
      <c r="C882" s="28" t="s">
        <v>1837</v>
      </c>
      <c r="D882" s="9" t="s">
        <v>1839</v>
      </c>
      <c r="E882" s="275">
        <v>44870</v>
      </c>
      <c r="F882" s="125">
        <v>0.18593750000000001</v>
      </c>
      <c r="G882" s="2">
        <v>0.375</v>
      </c>
      <c r="H882" s="13">
        <v>3</v>
      </c>
      <c r="I882" s="13">
        <v>7600</v>
      </c>
      <c r="J882" s="1" t="s">
        <v>1058</v>
      </c>
      <c r="K882" s="9"/>
      <c r="L882" s="123"/>
      <c r="M882" s="123"/>
      <c r="N882" s="123"/>
      <c r="O882" s="123"/>
      <c r="P882" s="15"/>
      <c r="Q882" s="187"/>
      <c r="R882" s="123">
        <v>5</v>
      </c>
      <c r="S882" s="123" t="s">
        <v>464</v>
      </c>
      <c r="T882" s="123">
        <v>2022</v>
      </c>
      <c r="U882" s="47" t="s">
        <v>474</v>
      </c>
      <c r="V882" s="5"/>
    </row>
    <row r="883" spans="1:24" x14ac:dyDescent="0.3">
      <c r="A883" s="99">
        <v>882</v>
      </c>
      <c r="B883" s="9" t="s">
        <v>1840</v>
      </c>
      <c r="C883" s="28" t="s">
        <v>1057</v>
      </c>
      <c r="D883" s="9" t="s">
        <v>1851</v>
      </c>
      <c r="E883" s="275">
        <v>44871</v>
      </c>
      <c r="F883" s="125">
        <v>0.18592592592592594</v>
      </c>
      <c r="G883" s="2">
        <v>0.375</v>
      </c>
      <c r="H883" s="13">
        <v>4</v>
      </c>
      <c r="I883" s="13">
        <v>7800</v>
      </c>
      <c r="J883" s="1" t="s">
        <v>1057</v>
      </c>
      <c r="K883" s="9"/>
      <c r="L883" s="123"/>
      <c r="M883" s="123"/>
      <c r="N883" s="123"/>
      <c r="O883" s="123"/>
      <c r="P883" s="15"/>
      <c r="Q883" s="187"/>
      <c r="R883" s="123">
        <v>6</v>
      </c>
      <c r="S883" s="123" t="s">
        <v>464</v>
      </c>
      <c r="T883" s="123">
        <v>2022</v>
      </c>
      <c r="U883" s="47" t="s">
        <v>475</v>
      </c>
      <c r="V883" s="5">
        <v>4</v>
      </c>
    </row>
    <row r="884" spans="1:24" x14ac:dyDescent="0.3">
      <c r="A884" s="99">
        <v>883</v>
      </c>
      <c r="B884" s="9" t="s">
        <v>813</v>
      </c>
      <c r="C884" s="28" t="s">
        <v>39</v>
      </c>
      <c r="D884" s="9" t="s">
        <v>814</v>
      </c>
      <c r="E884" s="258">
        <v>44873</v>
      </c>
      <c r="F884" s="122">
        <v>0.16255787037037037</v>
      </c>
      <c r="G884" s="2">
        <v>0.375</v>
      </c>
      <c r="H884" s="13">
        <v>6</v>
      </c>
      <c r="I884" s="13">
        <v>4100</v>
      </c>
      <c r="J884" s="1" t="s">
        <v>39</v>
      </c>
      <c r="K884" s="9"/>
      <c r="L884" s="123">
        <v>354</v>
      </c>
      <c r="M884" s="123"/>
      <c r="N884" s="123"/>
      <c r="O884" s="123"/>
      <c r="P884" s="15" t="s">
        <v>12</v>
      </c>
      <c r="Q884" s="187"/>
      <c r="R884" s="123">
        <v>8</v>
      </c>
      <c r="S884" s="123" t="s">
        <v>464</v>
      </c>
      <c r="T884" s="123">
        <v>2022</v>
      </c>
      <c r="U884" s="47" t="s">
        <v>479</v>
      </c>
      <c r="V884" s="5">
        <v>1</v>
      </c>
    </row>
    <row r="885" spans="1:24" x14ac:dyDescent="0.3">
      <c r="A885" s="99">
        <v>884</v>
      </c>
      <c r="B885" s="9" t="s">
        <v>813</v>
      </c>
      <c r="C885" s="28" t="s">
        <v>39</v>
      </c>
      <c r="D885" s="9" t="s">
        <v>814</v>
      </c>
      <c r="E885" s="258">
        <v>44880</v>
      </c>
      <c r="F885" s="122">
        <v>0.16403935185185184</v>
      </c>
      <c r="G885" s="2">
        <v>0.375</v>
      </c>
      <c r="H885" s="13">
        <v>6</v>
      </c>
      <c r="I885" s="13">
        <v>4100</v>
      </c>
      <c r="J885" s="1" t="s">
        <v>39</v>
      </c>
      <c r="K885" s="9"/>
      <c r="L885" s="123">
        <v>355</v>
      </c>
      <c r="M885" s="123"/>
      <c r="N885" s="123"/>
      <c r="O885" s="123"/>
      <c r="P885" s="15"/>
      <c r="Q885" s="187"/>
      <c r="R885" s="123">
        <v>15</v>
      </c>
      <c r="S885" s="123" t="s">
        <v>464</v>
      </c>
      <c r="T885" s="123">
        <v>2022</v>
      </c>
      <c r="U885" s="47" t="s">
        <v>479</v>
      </c>
      <c r="V885" s="5"/>
    </row>
    <row r="886" spans="1:24" x14ac:dyDescent="0.3">
      <c r="A886" s="99">
        <v>885</v>
      </c>
      <c r="B886" s="9" t="s">
        <v>1841</v>
      </c>
      <c r="C886" s="28" t="s">
        <v>677</v>
      </c>
      <c r="D886" s="9" t="s">
        <v>676</v>
      </c>
      <c r="E886" s="258">
        <v>44885</v>
      </c>
      <c r="F886" s="125">
        <v>0.16995370370370369</v>
      </c>
      <c r="G886" s="2">
        <v>0.33333333333333331</v>
      </c>
      <c r="H886" s="13">
        <v>6</v>
      </c>
      <c r="I886" s="13">
        <v>2620</v>
      </c>
      <c r="J886" s="1" t="s">
        <v>766</v>
      </c>
      <c r="K886" s="9"/>
      <c r="L886" s="123"/>
      <c r="M886" s="123"/>
      <c r="N886" s="123"/>
      <c r="O886" s="123"/>
      <c r="P886" s="15"/>
      <c r="Q886" s="187"/>
      <c r="R886" s="123">
        <v>20</v>
      </c>
      <c r="S886" s="123" t="s">
        <v>464</v>
      </c>
      <c r="T886" s="123">
        <v>2022</v>
      </c>
      <c r="U886" s="47" t="s">
        <v>475</v>
      </c>
      <c r="V886" s="5">
        <v>2</v>
      </c>
    </row>
    <row r="887" spans="1:24" x14ac:dyDescent="0.3">
      <c r="A887" s="99">
        <v>886</v>
      </c>
      <c r="B887" s="9" t="s">
        <v>1842</v>
      </c>
      <c r="C887" s="28" t="s">
        <v>303</v>
      </c>
      <c r="D887" s="9" t="s">
        <v>1402</v>
      </c>
      <c r="E887" s="258">
        <v>44888</v>
      </c>
      <c r="F887" s="122">
        <v>0.16585648148148149</v>
      </c>
      <c r="G887" s="2">
        <v>0.375</v>
      </c>
      <c r="H887" s="13">
        <v>6</v>
      </c>
      <c r="I887" s="13">
        <v>3600</v>
      </c>
      <c r="J887" s="1" t="s">
        <v>303</v>
      </c>
      <c r="K887" s="9"/>
      <c r="L887" s="123">
        <v>356</v>
      </c>
      <c r="M887" s="123"/>
      <c r="N887" s="123"/>
      <c r="O887" s="123"/>
      <c r="P887" s="15"/>
      <c r="Q887" s="187"/>
      <c r="R887" s="123">
        <v>23</v>
      </c>
      <c r="S887" s="123" t="s">
        <v>464</v>
      </c>
      <c r="T887" s="123">
        <v>2022</v>
      </c>
      <c r="U887" s="47" t="s">
        <v>478</v>
      </c>
      <c r="V887" s="5"/>
    </row>
    <row r="888" spans="1:24" x14ac:dyDescent="0.3">
      <c r="A888" s="99">
        <v>887</v>
      </c>
      <c r="B888" s="9" t="s">
        <v>270</v>
      </c>
      <c r="C888" s="28" t="s">
        <v>146</v>
      </c>
      <c r="D888" s="9" t="s">
        <v>1171</v>
      </c>
      <c r="E888" s="258">
        <v>44891</v>
      </c>
      <c r="F888" s="125">
        <v>0.18913194444444445</v>
      </c>
      <c r="G888" s="2">
        <v>0.375</v>
      </c>
      <c r="H888" s="13">
        <v>6</v>
      </c>
      <c r="I888" s="13">
        <v>4200</v>
      </c>
      <c r="J888" s="1" t="s">
        <v>146</v>
      </c>
      <c r="K888" s="9"/>
      <c r="L888" s="123"/>
      <c r="M888" s="123"/>
      <c r="N888" s="123"/>
      <c r="O888" s="123"/>
      <c r="P888" s="15"/>
      <c r="Q888" s="187"/>
      <c r="R888" s="123">
        <v>26</v>
      </c>
      <c r="S888" s="123" t="s">
        <v>464</v>
      </c>
      <c r="T888" s="123">
        <v>2022</v>
      </c>
      <c r="U888" s="47" t="s">
        <v>474</v>
      </c>
      <c r="V888" s="5">
        <v>2</v>
      </c>
      <c r="X888" s="5">
        <v>9</v>
      </c>
    </row>
    <row r="889" spans="1:24" x14ac:dyDescent="0.3">
      <c r="A889" s="99">
        <v>888</v>
      </c>
      <c r="B889" s="9" t="s">
        <v>1662</v>
      </c>
      <c r="C889" s="28" t="s">
        <v>1663</v>
      </c>
      <c r="D889" s="9" t="s">
        <v>1664</v>
      </c>
      <c r="E889" s="275">
        <v>44897</v>
      </c>
      <c r="F889" s="122">
        <v>0.16348379629629631</v>
      </c>
      <c r="G889" s="2">
        <v>0.375</v>
      </c>
      <c r="H889" s="13">
        <v>6</v>
      </c>
      <c r="I889" s="13">
        <v>4653</v>
      </c>
      <c r="J889" s="1" t="s">
        <v>752</v>
      </c>
      <c r="K889" s="9"/>
      <c r="L889" s="123">
        <v>357</v>
      </c>
      <c r="M889" s="123"/>
      <c r="N889" s="123"/>
      <c r="O889" s="123"/>
      <c r="P889" s="15"/>
      <c r="Q889" s="187"/>
      <c r="R889" s="123">
        <v>2</v>
      </c>
      <c r="S889" s="123" t="s">
        <v>465</v>
      </c>
      <c r="T889" s="123">
        <v>2022</v>
      </c>
      <c r="U889" s="47" t="s">
        <v>477</v>
      </c>
      <c r="V889" s="5"/>
    </row>
    <row r="890" spans="1:24" x14ac:dyDescent="0.3">
      <c r="A890" s="99">
        <v>889</v>
      </c>
      <c r="B890" s="9" t="s">
        <v>390</v>
      </c>
      <c r="C890" s="28" t="s">
        <v>141</v>
      </c>
      <c r="D890" s="9" t="s">
        <v>592</v>
      </c>
      <c r="E890" s="275">
        <v>44898</v>
      </c>
      <c r="F890" s="122">
        <v>0.16365740740740739</v>
      </c>
      <c r="G890" s="2">
        <v>0.33333333333333331</v>
      </c>
      <c r="H890" s="13">
        <v>6</v>
      </c>
      <c r="I890" s="13">
        <v>4262</v>
      </c>
      <c r="J890" s="1" t="s">
        <v>17</v>
      </c>
      <c r="K890" s="9"/>
      <c r="L890" s="123">
        <v>358</v>
      </c>
      <c r="M890" s="123"/>
      <c r="N890" s="123"/>
      <c r="O890" s="123"/>
      <c r="P890" s="15"/>
      <c r="Q890" s="187"/>
      <c r="R890" s="123">
        <v>3</v>
      </c>
      <c r="S890" s="123" t="s">
        <v>465</v>
      </c>
      <c r="T890" s="123">
        <v>2022</v>
      </c>
      <c r="U890" s="47" t="s">
        <v>474</v>
      </c>
      <c r="V890" s="5"/>
    </row>
    <row r="891" spans="1:24" x14ac:dyDescent="0.3">
      <c r="A891" s="99">
        <v>890</v>
      </c>
      <c r="B891" s="9" t="s">
        <v>1847</v>
      </c>
      <c r="C891" s="28" t="s">
        <v>333</v>
      </c>
      <c r="D891" s="9" t="s">
        <v>1848</v>
      </c>
      <c r="E891" s="275">
        <v>44899</v>
      </c>
      <c r="F891" s="125">
        <v>0.17953703703703705</v>
      </c>
      <c r="G891" s="2">
        <v>0.375</v>
      </c>
      <c r="H891" s="13">
        <v>6</v>
      </c>
      <c r="I891" s="13">
        <v>2980</v>
      </c>
      <c r="J891" s="1" t="s">
        <v>759</v>
      </c>
      <c r="K891" s="9"/>
      <c r="L891" s="123"/>
      <c r="M891" s="123"/>
      <c r="N891" s="123"/>
      <c r="O891" s="123"/>
      <c r="P891" s="15"/>
      <c r="Q891" s="187"/>
      <c r="R891" s="123">
        <v>4</v>
      </c>
      <c r="S891" s="123" t="s">
        <v>465</v>
      </c>
      <c r="T891" s="123">
        <v>2022</v>
      </c>
      <c r="U891" s="47" t="s">
        <v>475</v>
      </c>
      <c r="V891" s="5">
        <v>3</v>
      </c>
    </row>
    <row r="892" spans="1:24" x14ac:dyDescent="0.3">
      <c r="A892" s="99">
        <v>891</v>
      </c>
      <c r="B892" s="9" t="s">
        <v>813</v>
      </c>
      <c r="C892" s="28" t="s">
        <v>39</v>
      </c>
      <c r="D892" s="9" t="s">
        <v>814</v>
      </c>
      <c r="E892" s="258">
        <v>44901</v>
      </c>
      <c r="F892" s="122">
        <v>0.16155092592592593</v>
      </c>
      <c r="G892" s="2">
        <v>0.375</v>
      </c>
      <c r="H892" s="13">
        <v>6</v>
      </c>
      <c r="I892" s="13">
        <v>4100</v>
      </c>
      <c r="J892" s="1" t="s">
        <v>39</v>
      </c>
      <c r="K892" s="9"/>
      <c r="L892" s="123">
        <v>359</v>
      </c>
      <c r="M892" s="123"/>
      <c r="N892" s="123"/>
      <c r="O892" s="123"/>
      <c r="P892" s="15" t="s">
        <v>12</v>
      </c>
      <c r="Q892" s="187"/>
      <c r="R892" s="123">
        <v>6</v>
      </c>
      <c r="S892" s="123" t="s">
        <v>465</v>
      </c>
      <c r="T892" s="123">
        <v>2022</v>
      </c>
      <c r="U892" s="47" t="s">
        <v>479</v>
      </c>
      <c r="V892" s="5"/>
    </row>
    <row r="893" spans="1:24" x14ac:dyDescent="0.3">
      <c r="A893" s="99">
        <v>892</v>
      </c>
      <c r="B893" s="9" t="s">
        <v>1854</v>
      </c>
      <c r="C893" s="28" t="s">
        <v>1852</v>
      </c>
      <c r="D893" s="9" t="s">
        <v>1853</v>
      </c>
      <c r="E893" s="258">
        <v>44905</v>
      </c>
      <c r="F893" s="125">
        <v>0.16851851851851851</v>
      </c>
      <c r="G893" s="2">
        <v>0.33333333333333331</v>
      </c>
      <c r="H893" s="13">
        <v>6</v>
      </c>
      <c r="I893" s="13">
        <v>4140</v>
      </c>
      <c r="J893" s="1" t="s">
        <v>749</v>
      </c>
      <c r="K893" s="9"/>
      <c r="L893" s="123"/>
      <c r="M893" s="123"/>
      <c r="N893" s="123"/>
      <c r="O893" s="123"/>
      <c r="P893" s="15"/>
      <c r="Q893" s="187"/>
      <c r="R893" s="123">
        <v>10</v>
      </c>
      <c r="S893" s="123" t="s">
        <v>465</v>
      </c>
      <c r="T893" s="123">
        <v>2022</v>
      </c>
      <c r="U893" s="47" t="s">
        <v>474</v>
      </c>
      <c r="V893" s="5">
        <v>2</v>
      </c>
    </row>
    <row r="894" spans="1:24" x14ac:dyDescent="0.3">
      <c r="A894" s="99">
        <v>893</v>
      </c>
      <c r="B894" s="9" t="s">
        <v>813</v>
      </c>
      <c r="C894" s="28" t="s">
        <v>39</v>
      </c>
      <c r="D894" s="9" t="s">
        <v>814</v>
      </c>
      <c r="E894" s="258">
        <v>44908</v>
      </c>
      <c r="F894" s="122">
        <v>0.16111111111111112</v>
      </c>
      <c r="G894" s="2">
        <v>0.375</v>
      </c>
      <c r="H894" s="13">
        <v>6</v>
      </c>
      <c r="I894" s="13">
        <v>4100</v>
      </c>
      <c r="J894" s="1" t="s">
        <v>39</v>
      </c>
      <c r="K894" s="9"/>
      <c r="L894" s="123">
        <v>360</v>
      </c>
      <c r="M894" s="123"/>
      <c r="N894" s="123"/>
      <c r="O894" s="123"/>
      <c r="P894" s="15" t="s">
        <v>12</v>
      </c>
      <c r="Q894" s="187"/>
      <c r="R894" s="123">
        <v>13</v>
      </c>
      <c r="S894" s="123" t="s">
        <v>465</v>
      </c>
      <c r="T894" s="123">
        <v>2022</v>
      </c>
      <c r="U894" s="47" t="s">
        <v>479</v>
      </c>
      <c r="V894" s="5"/>
    </row>
    <row r="895" spans="1:24" x14ac:dyDescent="0.3">
      <c r="A895" s="99">
        <v>894</v>
      </c>
      <c r="B895" s="9" t="s">
        <v>1855</v>
      </c>
      <c r="C895" s="28" t="s">
        <v>1044</v>
      </c>
      <c r="D895" s="9" t="s">
        <v>1185</v>
      </c>
      <c r="E895" s="258">
        <v>44912</v>
      </c>
      <c r="F895" s="125">
        <v>0.17533564814814814</v>
      </c>
      <c r="G895" s="2">
        <v>0.36458333333333331</v>
      </c>
      <c r="H895" s="13">
        <v>8</v>
      </c>
      <c r="I895" s="13">
        <v>7000</v>
      </c>
      <c r="J895" s="1" t="s">
        <v>1044</v>
      </c>
      <c r="K895" s="9"/>
      <c r="L895" s="123"/>
      <c r="M895" s="123"/>
      <c r="N895" s="123"/>
      <c r="O895" s="123"/>
      <c r="P895" s="15"/>
      <c r="Q895" s="187"/>
      <c r="R895" s="123">
        <v>17</v>
      </c>
      <c r="S895" s="123" t="s">
        <v>465</v>
      </c>
      <c r="T895" s="123">
        <v>2022</v>
      </c>
      <c r="U895" s="47" t="s">
        <v>474</v>
      </c>
      <c r="V895" s="5">
        <v>2</v>
      </c>
    </row>
    <row r="896" spans="1:24" x14ac:dyDescent="0.3">
      <c r="A896" s="99">
        <v>895</v>
      </c>
      <c r="B896" s="9" t="s">
        <v>1856</v>
      </c>
      <c r="C896" s="28" t="s">
        <v>753</v>
      </c>
      <c r="D896" s="9" t="s">
        <v>1386</v>
      </c>
      <c r="E896" s="258">
        <v>44918</v>
      </c>
      <c r="F896" s="122">
        <v>0.16236111111111109</v>
      </c>
      <c r="G896" s="2">
        <v>0.33333333333333331</v>
      </c>
      <c r="H896" s="13">
        <v>6</v>
      </c>
      <c r="I896" s="13">
        <v>5300</v>
      </c>
      <c r="J896" s="1" t="s">
        <v>753</v>
      </c>
      <c r="K896" s="9"/>
      <c r="L896" s="123">
        <v>361</v>
      </c>
      <c r="M896" s="123"/>
      <c r="N896" s="123"/>
      <c r="O896" s="123"/>
      <c r="P896" s="15"/>
      <c r="Q896" s="187"/>
      <c r="R896" s="123">
        <v>23</v>
      </c>
      <c r="S896" s="123" t="s">
        <v>465</v>
      </c>
      <c r="T896" s="123">
        <v>2022</v>
      </c>
      <c r="U896" s="47" t="s">
        <v>477</v>
      </c>
      <c r="V896" s="5">
        <v>1</v>
      </c>
    </row>
    <row r="897" spans="1:24" x14ac:dyDescent="0.3">
      <c r="A897" s="99">
        <v>896</v>
      </c>
      <c r="B897" s="9" t="s">
        <v>1857</v>
      </c>
      <c r="C897" s="28" t="s">
        <v>770</v>
      </c>
      <c r="D897" s="9" t="s">
        <v>1858</v>
      </c>
      <c r="E897" s="273">
        <v>44923</v>
      </c>
      <c r="F897" s="122">
        <v>0.15718750000000001</v>
      </c>
      <c r="G897" s="2">
        <v>0.33333333333333331</v>
      </c>
      <c r="H897" s="13">
        <v>6</v>
      </c>
      <c r="I897" s="13">
        <v>2630</v>
      </c>
      <c r="J897" s="1" t="s">
        <v>770</v>
      </c>
      <c r="K897" s="9"/>
      <c r="L897" s="123">
        <v>362</v>
      </c>
      <c r="M897" s="123"/>
      <c r="N897" s="123"/>
      <c r="O897" s="123"/>
      <c r="P897" s="15" t="s">
        <v>12</v>
      </c>
      <c r="Q897" s="187"/>
      <c r="R897" s="123">
        <v>28</v>
      </c>
      <c r="S897" s="123" t="s">
        <v>465</v>
      </c>
      <c r="T897" s="123">
        <v>2022</v>
      </c>
      <c r="U897" s="47" t="s">
        <v>478</v>
      </c>
      <c r="V897" s="5"/>
    </row>
    <row r="898" spans="1:24" x14ac:dyDescent="0.3">
      <c r="A898" s="99">
        <v>897</v>
      </c>
      <c r="B898" s="9" t="s">
        <v>432</v>
      </c>
      <c r="C898" s="28" t="s">
        <v>755</v>
      </c>
      <c r="D898" s="9" t="s">
        <v>974</v>
      </c>
      <c r="E898" s="273">
        <v>44924</v>
      </c>
      <c r="F898" s="125">
        <v>0.17877314814814815</v>
      </c>
      <c r="G898" s="2">
        <v>0.33333333333333331</v>
      </c>
      <c r="H898" s="13">
        <v>6</v>
      </c>
      <c r="I898" s="13">
        <v>4330</v>
      </c>
      <c r="J898" s="1" t="s">
        <v>755</v>
      </c>
      <c r="K898" s="9"/>
      <c r="L898" s="123"/>
      <c r="M898" s="123"/>
      <c r="N898" s="123"/>
      <c r="O898" s="123"/>
      <c r="P898" s="15"/>
      <c r="Q898" s="187"/>
      <c r="R898" s="123">
        <v>29</v>
      </c>
      <c r="S898" s="123" t="s">
        <v>465</v>
      </c>
      <c r="T898" s="123">
        <v>2022</v>
      </c>
      <c r="U898" s="47" t="s">
        <v>476</v>
      </c>
      <c r="V898" s="5">
        <v>2</v>
      </c>
      <c r="X898" s="5">
        <v>10</v>
      </c>
    </row>
    <row r="899" spans="1:24" x14ac:dyDescent="0.3">
      <c r="A899" s="13">
        <v>898</v>
      </c>
      <c r="B899" s="9" t="s">
        <v>1860</v>
      </c>
      <c r="C899" s="28" t="s">
        <v>1040</v>
      </c>
      <c r="D899" s="9" t="s">
        <v>1827</v>
      </c>
      <c r="E899" s="258">
        <v>44933</v>
      </c>
      <c r="F899" s="121">
        <v>0.14158564814814814</v>
      </c>
      <c r="G899" s="2">
        <v>0.33333333333333331</v>
      </c>
      <c r="H899" s="13">
        <v>6</v>
      </c>
      <c r="I899" s="13">
        <v>4000</v>
      </c>
      <c r="J899" s="1" t="s">
        <v>1040</v>
      </c>
      <c r="K899" s="9"/>
      <c r="L899" s="123"/>
      <c r="M899" s="123">
        <v>86</v>
      </c>
      <c r="N899" s="123"/>
      <c r="O899" s="123"/>
      <c r="P899" s="15" t="s">
        <v>12</v>
      </c>
      <c r="Q899" s="187"/>
      <c r="R899" s="123">
        <v>7</v>
      </c>
      <c r="S899" s="123" t="s">
        <v>466</v>
      </c>
      <c r="T899" s="123">
        <v>2023</v>
      </c>
      <c r="U899" s="47" t="s">
        <v>474</v>
      </c>
      <c r="V899" s="5">
        <v>1</v>
      </c>
    </row>
    <row r="900" spans="1:24" x14ac:dyDescent="0.3">
      <c r="A900" s="13">
        <v>899</v>
      </c>
      <c r="B900" s="9" t="s">
        <v>298</v>
      </c>
      <c r="C900" s="28" t="s">
        <v>17</v>
      </c>
      <c r="D900" s="9" t="s">
        <v>612</v>
      </c>
      <c r="E900" s="273">
        <v>44939</v>
      </c>
      <c r="F900" s="122">
        <v>0.16304398148148147</v>
      </c>
      <c r="G900" s="2">
        <v>0.35416666666666669</v>
      </c>
      <c r="H900" s="13">
        <v>6</v>
      </c>
      <c r="I900" s="13">
        <v>4700</v>
      </c>
      <c r="J900" s="1" t="s">
        <v>17</v>
      </c>
      <c r="K900" s="9"/>
      <c r="L900" s="123">
        <v>363</v>
      </c>
      <c r="M900" s="123"/>
      <c r="N900" s="123"/>
      <c r="O900" s="123"/>
      <c r="P900" s="15"/>
      <c r="Q900" s="187"/>
      <c r="R900" s="123">
        <v>13</v>
      </c>
      <c r="S900" s="123" t="s">
        <v>466</v>
      </c>
      <c r="T900" s="123">
        <v>2023</v>
      </c>
      <c r="U900" s="47" t="s">
        <v>477</v>
      </c>
      <c r="V900" s="5"/>
    </row>
    <row r="901" spans="1:24" x14ac:dyDescent="0.3">
      <c r="A901" s="13">
        <v>900</v>
      </c>
      <c r="B901" s="9" t="s">
        <v>1815</v>
      </c>
      <c r="C901" s="28" t="s">
        <v>1205</v>
      </c>
      <c r="D901" s="9" t="s">
        <v>1816</v>
      </c>
      <c r="E901" s="273">
        <v>44940</v>
      </c>
      <c r="F901" s="125">
        <v>0.17746527777777776</v>
      </c>
      <c r="G901" s="2">
        <v>0.33333333333333331</v>
      </c>
      <c r="H901" s="13">
        <v>6</v>
      </c>
      <c r="I901" s="13">
        <v>2880</v>
      </c>
      <c r="J901" s="1" t="s">
        <v>1037</v>
      </c>
      <c r="K901" s="9"/>
      <c r="L901" s="123"/>
      <c r="M901" s="123"/>
      <c r="N901" s="123"/>
      <c r="O901" s="123"/>
      <c r="P901" s="15"/>
      <c r="Q901" s="187"/>
      <c r="R901" s="123">
        <v>14</v>
      </c>
      <c r="S901" s="123" t="s">
        <v>466</v>
      </c>
      <c r="T901" s="123">
        <v>2023</v>
      </c>
      <c r="U901" s="47" t="s">
        <v>474</v>
      </c>
      <c r="V901" s="5">
        <v>2</v>
      </c>
    </row>
    <row r="902" spans="1:24" x14ac:dyDescent="0.3">
      <c r="A902" s="13">
        <v>901</v>
      </c>
      <c r="B902" s="9" t="s">
        <v>1861</v>
      </c>
      <c r="C902" s="28" t="s">
        <v>736</v>
      </c>
      <c r="D902" s="9" t="s">
        <v>1189</v>
      </c>
      <c r="E902" s="258">
        <v>44948</v>
      </c>
      <c r="F902" s="125">
        <v>0.16817129629629632</v>
      </c>
      <c r="G902" s="2">
        <v>0.33333333333333331</v>
      </c>
      <c r="H902" s="13">
        <v>6</v>
      </c>
      <c r="I902" s="13">
        <v>2625</v>
      </c>
      <c r="J902" s="1" t="s">
        <v>736</v>
      </c>
      <c r="K902" s="9"/>
      <c r="L902" s="123"/>
      <c r="M902" s="123"/>
      <c r="N902" s="123"/>
      <c r="O902" s="123"/>
      <c r="P902" s="15"/>
      <c r="Q902" s="187"/>
      <c r="R902" s="123">
        <v>22</v>
      </c>
      <c r="S902" s="123" t="s">
        <v>466</v>
      </c>
      <c r="T902" s="123">
        <v>2023</v>
      </c>
      <c r="U902" s="47" t="s">
        <v>475</v>
      </c>
      <c r="V902" s="5">
        <v>1</v>
      </c>
    </row>
    <row r="903" spans="1:24" x14ac:dyDescent="0.3">
      <c r="A903" s="13">
        <v>902</v>
      </c>
      <c r="B903" s="9" t="s">
        <v>813</v>
      </c>
      <c r="C903" s="28" t="s">
        <v>39</v>
      </c>
      <c r="D903" s="9" t="s">
        <v>814</v>
      </c>
      <c r="E903" s="258">
        <v>44950</v>
      </c>
      <c r="F903" s="122">
        <v>0.16179398148148147</v>
      </c>
      <c r="G903" s="2">
        <v>0.375</v>
      </c>
      <c r="H903" s="13">
        <v>6</v>
      </c>
      <c r="I903" s="13">
        <v>4100</v>
      </c>
      <c r="J903" s="1" t="s">
        <v>39</v>
      </c>
      <c r="K903" s="9"/>
      <c r="L903" s="123">
        <v>364</v>
      </c>
      <c r="M903" s="123"/>
      <c r="N903" s="123"/>
      <c r="O903" s="123"/>
      <c r="P903" s="15" t="s">
        <v>12</v>
      </c>
      <c r="Q903" s="187"/>
      <c r="R903" s="123">
        <v>24</v>
      </c>
      <c r="S903" s="123" t="s">
        <v>466</v>
      </c>
      <c r="T903" s="123">
        <v>2023</v>
      </c>
      <c r="U903" s="47" t="s">
        <v>479</v>
      </c>
      <c r="V903" s="5"/>
    </row>
    <row r="904" spans="1:24" x14ac:dyDescent="0.3">
      <c r="A904" s="13">
        <v>903</v>
      </c>
      <c r="B904" s="9" t="s">
        <v>1862</v>
      </c>
      <c r="C904" s="28" t="s">
        <v>847</v>
      </c>
      <c r="D904" s="9" t="s">
        <v>848</v>
      </c>
      <c r="E904" s="258">
        <v>44951</v>
      </c>
      <c r="F904" s="125">
        <v>0.18415509259259258</v>
      </c>
      <c r="G904" s="2">
        <v>0.33333333333333331</v>
      </c>
      <c r="H904" s="13">
        <v>7</v>
      </c>
      <c r="I904" s="13">
        <v>2800</v>
      </c>
      <c r="J904" s="1" t="s">
        <v>750</v>
      </c>
      <c r="K904" s="9"/>
      <c r="L904" s="123"/>
      <c r="M904" s="123"/>
      <c r="N904" s="123"/>
      <c r="O904" s="123"/>
      <c r="P904" s="15" t="s">
        <v>12</v>
      </c>
      <c r="Q904" s="187"/>
      <c r="R904" s="123">
        <v>25</v>
      </c>
      <c r="S904" s="123" t="s">
        <v>466</v>
      </c>
      <c r="T904" s="123">
        <v>2023</v>
      </c>
      <c r="U904" s="47" t="s">
        <v>478</v>
      </c>
      <c r="V904" s="5">
        <v>2</v>
      </c>
      <c r="X904" s="5">
        <v>6</v>
      </c>
    </row>
    <row r="905" spans="1:24" x14ac:dyDescent="0.3">
      <c r="A905" s="13">
        <v>904</v>
      </c>
      <c r="B905" s="9" t="s">
        <v>1864</v>
      </c>
      <c r="C905" s="28" t="s">
        <v>1321</v>
      </c>
      <c r="D905" s="9" t="s">
        <v>1865</v>
      </c>
      <c r="E905" s="258">
        <v>44961</v>
      </c>
      <c r="F905" s="121">
        <v>0.14457175925925927</v>
      </c>
      <c r="G905" s="2">
        <v>0.33333333333333331</v>
      </c>
      <c r="H905" s="13">
        <v>8</v>
      </c>
      <c r="I905" s="13">
        <v>4800</v>
      </c>
      <c r="J905" s="1" t="s">
        <v>757</v>
      </c>
      <c r="K905" s="9"/>
      <c r="L905" s="123"/>
      <c r="M905" s="123">
        <v>87</v>
      </c>
      <c r="N905" s="123"/>
      <c r="O905" s="123"/>
      <c r="P905" s="15" t="s">
        <v>12</v>
      </c>
      <c r="Q905" s="187"/>
      <c r="R905" s="123">
        <v>4</v>
      </c>
      <c r="S905" s="123" t="s">
        <v>467</v>
      </c>
      <c r="T905" s="123">
        <v>2023</v>
      </c>
      <c r="U905" s="47" t="s">
        <v>474</v>
      </c>
      <c r="V905" s="5">
        <v>1</v>
      </c>
    </row>
    <row r="906" spans="1:24" x14ac:dyDescent="0.3">
      <c r="A906" s="13">
        <v>905</v>
      </c>
      <c r="B906" s="9" t="s">
        <v>813</v>
      </c>
      <c r="C906" s="28" t="s">
        <v>39</v>
      </c>
      <c r="D906" s="9" t="s">
        <v>814</v>
      </c>
      <c r="E906" s="258">
        <v>44964</v>
      </c>
      <c r="F906" s="122">
        <v>0.15971064814814814</v>
      </c>
      <c r="G906" s="2">
        <v>0.375</v>
      </c>
      <c r="H906" s="13">
        <v>6</v>
      </c>
      <c r="I906" s="13">
        <v>4100</v>
      </c>
      <c r="J906" s="1" t="s">
        <v>39</v>
      </c>
      <c r="K906" s="9"/>
      <c r="L906" s="123">
        <v>365</v>
      </c>
      <c r="M906" s="123"/>
      <c r="N906" s="123"/>
      <c r="O906" s="123"/>
      <c r="P906" s="15" t="s">
        <v>12</v>
      </c>
      <c r="Q906" s="187"/>
      <c r="R906" s="123">
        <v>7</v>
      </c>
      <c r="S906" s="123" t="s">
        <v>467</v>
      </c>
      <c r="T906" s="123">
        <v>2023</v>
      </c>
      <c r="U906" s="47" t="s">
        <v>479</v>
      </c>
      <c r="V906" s="5"/>
    </row>
    <row r="907" spans="1:24" x14ac:dyDescent="0.3">
      <c r="A907" s="13">
        <v>906</v>
      </c>
      <c r="B907" s="9" t="s">
        <v>1869</v>
      </c>
      <c r="C907" s="28" t="s">
        <v>1866</v>
      </c>
      <c r="D907" s="9" t="s">
        <v>1867</v>
      </c>
      <c r="E907" s="258">
        <v>44968</v>
      </c>
      <c r="F907" s="125">
        <v>0.18438657407407408</v>
      </c>
      <c r="G907" s="2">
        <v>0.375</v>
      </c>
      <c r="H907" s="13">
        <v>4</v>
      </c>
      <c r="I907" s="13">
        <v>5700</v>
      </c>
      <c r="J907" s="1" t="s">
        <v>801</v>
      </c>
      <c r="K907" s="9"/>
      <c r="L907" s="123"/>
      <c r="M907" s="123"/>
      <c r="N907" s="123"/>
      <c r="O907" s="123"/>
      <c r="P907" s="15"/>
      <c r="Q907" s="187"/>
      <c r="R907" s="123">
        <v>11</v>
      </c>
      <c r="S907" s="123" t="s">
        <v>467</v>
      </c>
      <c r="T907" s="123">
        <v>2023</v>
      </c>
      <c r="U907" s="47" t="s">
        <v>474</v>
      </c>
      <c r="V907" s="5">
        <v>2</v>
      </c>
    </row>
    <row r="908" spans="1:24" x14ac:dyDescent="0.3">
      <c r="A908" s="13">
        <v>907</v>
      </c>
      <c r="B908" s="9" t="s">
        <v>1868</v>
      </c>
      <c r="C908" s="28" t="s">
        <v>38</v>
      </c>
      <c r="D908" s="9" t="s">
        <v>1405</v>
      </c>
      <c r="E908" s="258">
        <v>44976</v>
      </c>
      <c r="F908" s="122">
        <v>0.16400462962962961</v>
      </c>
      <c r="G908" s="2">
        <v>0.375</v>
      </c>
      <c r="H908" s="13">
        <v>6</v>
      </c>
      <c r="I908" s="13">
        <v>2635</v>
      </c>
      <c r="J908" s="1" t="s">
        <v>38</v>
      </c>
      <c r="K908" s="9"/>
      <c r="L908" s="123">
        <v>366</v>
      </c>
      <c r="M908" s="123"/>
      <c r="N908" s="123"/>
      <c r="O908" s="123"/>
      <c r="P908" s="15"/>
      <c r="Q908" s="187"/>
      <c r="R908" s="123">
        <v>19</v>
      </c>
      <c r="S908" s="123" t="s">
        <v>467</v>
      </c>
      <c r="T908" s="123">
        <v>2023</v>
      </c>
      <c r="U908" s="47" t="s">
        <v>475</v>
      </c>
      <c r="V908" s="5">
        <v>1</v>
      </c>
    </row>
    <row r="909" spans="1:24" x14ac:dyDescent="0.3">
      <c r="A909" s="13">
        <v>908</v>
      </c>
      <c r="B909" s="9" t="s">
        <v>1871</v>
      </c>
      <c r="C909" s="28" t="s">
        <v>1873</v>
      </c>
      <c r="D909" s="9" t="s">
        <v>1872</v>
      </c>
      <c r="E909" s="258">
        <v>44983</v>
      </c>
      <c r="F909" s="122">
        <v>0.16266203703703705</v>
      </c>
      <c r="G909" s="2">
        <v>0.45833333333333331</v>
      </c>
      <c r="H909" s="13">
        <v>13</v>
      </c>
      <c r="I909" s="13"/>
      <c r="J909" s="208" t="s">
        <v>1901</v>
      </c>
      <c r="K909" s="9"/>
      <c r="L909" s="123">
        <v>367</v>
      </c>
      <c r="M909" s="123"/>
      <c r="N909" s="123"/>
      <c r="O909" s="123"/>
      <c r="P909" s="15"/>
      <c r="Q909" s="187"/>
      <c r="R909" s="123">
        <v>26</v>
      </c>
      <c r="S909" s="123" t="s">
        <v>467</v>
      </c>
      <c r="T909" s="123">
        <v>2023</v>
      </c>
      <c r="U909" s="47" t="s">
        <v>475</v>
      </c>
      <c r="V909" s="5">
        <v>1</v>
      </c>
      <c r="X909" s="5">
        <v>5</v>
      </c>
    </row>
    <row r="910" spans="1:24" x14ac:dyDescent="0.3">
      <c r="A910" s="13">
        <v>909</v>
      </c>
      <c r="B910" s="9" t="s">
        <v>1874</v>
      </c>
      <c r="C910" s="28" t="s">
        <v>27</v>
      </c>
      <c r="D910" s="9" t="s">
        <v>574</v>
      </c>
      <c r="E910" s="258">
        <v>44986</v>
      </c>
      <c r="F910" s="122">
        <v>0.16515046296296296</v>
      </c>
      <c r="G910" s="2">
        <v>0.35416666666666669</v>
      </c>
      <c r="H910" s="13">
        <v>8</v>
      </c>
      <c r="I910" s="13">
        <v>2770</v>
      </c>
      <c r="J910" s="1" t="s">
        <v>751</v>
      </c>
      <c r="K910" s="9"/>
      <c r="L910" s="123">
        <v>368</v>
      </c>
      <c r="M910" s="123"/>
      <c r="N910" s="123"/>
      <c r="O910" s="123"/>
      <c r="P910" s="15"/>
      <c r="Q910" s="187"/>
      <c r="R910" s="123">
        <v>1</v>
      </c>
      <c r="S910" s="123" t="s">
        <v>468</v>
      </c>
      <c r="T910" s="123">
        <v>2023</v>
      </c>
      <c r="U910" s="47" t="s">
        <v>478</v>
      </c>
      <c r="V910" s="5"/>
    </row>
    <row r="911" spans="1:24" x14ac:dyDescent="0.3">
      <c r="A911" s="13">
        <v>910</v>
      </c>
      <c r="B911" s="9" t="s">
        <v>1875</v>
      </c>
      <c r="C911" s="28" t="s">
        <v>1617</v>
      </c>
      <c r="D911" s="9" t="s">
        <v>586</v>
      </c>
      <c r="E911" s="258">
        <v>44990</v>
      </c>
      <c r="F911" s="122">
        <v>0.16427083333333334</v>
      </c>
      <c r="G911" s="2">
        <v>0.33333333333333331</v>
      </c>
      <c r="H911" s="13">
        <v>6</v>
      </c>
      <c r="I911" s="13">
        <v>4200</v>
      </c>
      <c r="J911" s="1" t="s">
        <v>146</v>
      </c>
      <c r="K911" s="9"/>
      <c r="L911" s="123">
        <v>369</v>
      </c>
      <c r="M911" s="123"/>
      <c r="N911" s="123"/>
      <c r="O911" s="123"/>
      <c r="P911" s="15"/>
      <c r="Q911" s="187"/>
      <c r="R911" s="123">
        <v>5</v>
      </c>
      <c r="S911" s="123" t="s">
        <v>468</v>
      </c>
      <c r="T911" s="123">
        <v>2023</v>
      </c>
      <c r="U911" s="47" t="s">
        <v>475</v>
      </c>
      <c r="V911" s="5">
        <v>2</v>
      </c>
      <c r="W911" s="207" t="s">
        <v>1877</v>
      </c>
    </row>
    <row r="912" spans="1:24" x14ac:dyDescent="0.3">
      <c r="A912" s="13">
        <v>911</v>
      </c>
      <c r="B912" s="9" t="s">
        <v>1879</v>
      </c>
      <c r="C912" s="28" t="s">
        <v>39</v>
      </c>
      <c r="D912" s="9" t="s">
        <v>1876</v>
      </c>
      <c r="E912" s="258">
        <v>44994</v>
      </c>
      <c r="F912" s="122">
        <v>0.1582175925925926</v>
      </c>
      <c r="G912" s="2">
        <v>0.375</v>
      </c>
      <c r="H912" s="13">
        <v>4</v>
      </c>
      <c r="I912" s="13">
        <v>4100</v>
      </c>
      <c r="J912" s="1" t="s">
        <v>39</v>
      </c>
      <c r="K912" s="9"/>
      <c r="L912" s="123">
        <v>370</v>
      </c>
      <c r="M912" s="123"/>
      <c r="N912" s="123"/>
      <c r="O912" s="123"/>
      <c r="P912" s="15" t="s">
        <v>12</v>
      </c>
      <c r="Q912" s="187"/>
      <c r="R912" s="123">
        <v>9</v>
      </c>
      <c r="S912" s="123" t="s">
        <v>468</v>
      </c>
      <c r="T912" s="123">
        <v>2023</v>
      </c>
      <c r="U912" s="47" t="s">
        <v>476</v>
      </c>
      <c r="V912" s="5">
        <v>1</v>
      </c>
    </row>
    <row r="913" spans="1:24" x14ac:dyDescent="0.3">
      <c r="A913" s="13">
        <v>912</v>
      </c>
      <c r="B913" s="9" t="s">
        <v>1880</v>
      </c>
      <c r="C913" s="28" t="s">
        <v>39</v>
      </c>
      <c r="D913" s="9" t="s">
        <v>814</v>
      </c>
      <c r="E913" s="258">
        <v>44999</v>
      </c>
      <c r="F913" s="122">
        <v>0.15829861111111113</v>
      </c>
      <c r="G913" s="2">
        <v>0.375</v>
      </c>
      <c r="H913" s="13">
        <v>6</v>
      </c>
      <c r="I913" s="13">
        <v>4100</v>
      </c>
      <c r="J913" s="1" t="s">
        <v>39</v>
      </c>
      <c r="K913" s="9"/>
      <c r="L913" s="123">
        <v>371</v>
      </c>
      <c r="M913" s="123"/>
      <c r="N913" s="123"/>
      <c r="O913" s="123"/>
      <c r="P913" s="15" t="s">
        <v>12</v>
      </c>
      <c r="Q913" s="187"/>
      <c r="R913" s="123">
        <v>14</v>
      </c>
      <c r="S913" s="123" t="s">
        <v>468</v>
      </c>
      <c r="T913" s="123">
        <v>2023</v>
      </c>
      <c r="U913" s="47" t="s">
        <v>479</v>
      </c>
      <c r="V913" s="5"/>
    </row>
    <row r="914" spans="1:24" x14ac:dyDescent="0.3">
      <c r="A914" s="13">
        <v>913</v>
      </c>
      <c r="B914" s="9" t="s">
        <v>1881</v>
      </c>
      <c r="C914" s="28" t="s">
        <v>1882</v>
      </c>
      <c r="D914" s="9" t="s">
        <v>1883</v>
      </c>
      <c r="E914" s="258">
        <v>45003</v>
      </c>
      <c r="F914" s="122">
        <v>0.15988425925925925</v>
      </c>
      <c r="G914" s="2">
        <v>0.375</v>
      </c>
      <c r="H914" s="13">
        <v>6</v>
      </c>
      <c r="I914" s="13">
        <v>7200</v>
      </c>
      <c r="J914" s="1" t="s">
        <v>1043</v>
      </c>
      <c r="K914" s="9"/>
      <c r="L914" s="123">
        <v>372</v>
      </c>
      <c r="M914" s="123"/>
      <c r="N914" s="123"/>
      <c r="O914" s="123"/>
      <c r="P914" s="15"/>
      <c r="Q914" s="187"/>
      <c r="R914" s="123">
        <v>18</v>
      </c>
      <c r="S914" s="123" t="s">
        <v>468</v>
      </c>
      <c r="T914" s="123">
        <v>2023</v>
      </c>
      <c r="U914" s="47" t="s">
        <v>474</v>
      </c>
      <c r="V914" s="5">
        <v>2</v>
      </c>
    </row>
    <row r="915" spans="1:24" x14ac:dyDescent="0.3">
      <c r="A915" s="13">
        <v>914</v>
      </c>
      <c r="B915" s="9" t="s">
        <v>1888</v>
      </c>
      <c r="C915" s="28" t="s">
        <v>1885</v>
      </c>
      <c r="D915" s="9" t="s">
        <v>1884</v>
      </c>
      <c r="E915" s="275">
        <v>45009</v>
      </c>
      <c r="F915" s="125">
        <v>0.17317129629629632</v>
      </c>
      <c r="G915" s="2">
        <v>0.375</v>
      </c>
      <c r="H915" s="13">
        <v>11</v>
      </c>
      <c r="I915" s="13">
        <v>2960</v>
      </c>
      <c r="J915" s="1" t="s">
        <v>1039</v>
      </c>
      <c r="K915" s="9"/>
      <c r="L915" s="123"/>
      <c r="M915" s="123"/>
      <c r="N915" s="123"/>
      <c r="O915" s="123"/>
      <c r="P915" s="15"/>
      <c r="Q915" s="187"/>
      <c r="R915" s="123">
        <v>24</v>
      </c>
      <c r="S915" s="123" t="s">
        <v>468</v>
      </c>
      <c r="T915" s="123">
        <v>2023</v>
      </c>
      <c r="U915" s="47" t="s">
        <v>477</v>
      </c>
      <c r="V915" s="5"/>
    </row>
    <row r="916" spans="1:24" x14ac:dyDescent="0.3">
      <c r="A916" s="13">
        <v>915</v>
      </c>
      <c r="B916" s="9" t="s">
        <v>1889</v>
      </c>
      <c r="C916" s="28" t="s">
        <v>1278</v>
      </c>
      <c r="D916" s="9" t="s">
        <v>1886</v>
      </c>
      <c r="E916" s="275">
        <v>45010</v>
      </c>
      <c r="F916" s="125">
        <v>0.18156249999999999</v>
      </c>
      <c r="G916" s="2">
        <v>0.375</v>
      </c>
      <c r="H916" s="13">
        <v>6</v>
      </c>
      <c r="I916" s="13">
        <v>3450</v>
      </c>
      <c r="J916" s="1" t="s">
        <v>1032</v>
      </c>
      <c r="K916" s="9"/>
      <c r="L916" s="123"/>
      <c r="M916" s="123"/>
      <c r="N916" s="123"/>
      <c r="O916" s="123"/>
      <c r="P916" s="15"/>
      <c r="Q916" s="187"/>
      <c r="R916" s="123">
        <v>25</v>
      </c>
      <c r="S916" s="123" t="s">
        <v>468</v>
      </c>
      <c r="T916" s="123">
        <v>2023</v>
      </c>
      <c r="U916" s="47" t="s">
        <v>474</v>
      </c>
      <c r="V916" s="5"/>
    </row>
    <row r="917" spans="1:24" x14ac:dyDescent="0.3">
      <c r="A917" s="13">
        <v>916</v>
      </c>
      <c r="B917" s="9" t="s">
        <v>1890</v>
      </c>
      <c r="C917" s="28" t="s">
        <v>1038</v>
      </c>
      <c r="D917" s="9" t="s">
        <v>1887</v>
      </c>
      <c r="E917" s="275">
        <v>45011</v>
      </c>
      <c r="F917" s="125">
        <v>0.18450231481481483</v>
      </c>
      <c r="G917" s="2">
        <v>0.375</v>
      </c>
      <c r="H917" s="13">
        <v>6</v>
      </c>
      <c r="I917" s="13">
        <v>3400</v>
      </c>
      <c r="J917" s="1" t="s">
        <v>1038</v>
      </c>
      <c r="K917" s="9"/>
      <c r="L917" s="123"/>
      <c r="M917" s="123"/>
      <c r="N917" s="123"/>
      <c r="O917" s="123"/>
      <c r="P917" s="15"/>
      <c r="Q917" s="187"/>
      <c r="R917" s="123">
        <v>26</v>
      </c>
      <c r="S917" s="123" t="s">
        <v>468</v>
      </c>
      <c r="T917" s="123">
        <v>2023</v>
      </c>
      <c r="U917" s="47" t="s">
        <v>475</v>
      </c>
      <c r="V917" s="5">
        <v>3</v>
      </c>
      <c r="X917" s="5">
        <v>8</v>
      </c>
    </row>
    <row r="918" spans="1:24" x14ac:dyDescent="0.3">
      <c r="A918" s="13">
        <v>917</v>
      </c>
      <c r="B918" s="9" t="s">
        <v>1895</v>
      </c>
      <c r="C918" s="28" t="s">
        <v>1893</v>
      </c>
      <c r="D918" s="9" t="s">
        <v>1896</v>
      </c>
      <c r="E918" s="258">
        <v>45018</v>
      </c>
      <c r="F918" s="121">
        <v>0.14006944444444444</v>
      </c>
      <c r="G918" s="2">
        <v>0.375</v>
      </c>
      <c r="H918" s="13">
        <v>6</v>
      </c>
      <c r="I918" s="13">
        <v>4621</v>
      </c>
      <c r="J918" s="1" t="s">
        <v>1040</v>
      </c>
      <c r="K918" s="9"/>
      <c r="L918" s="123"/>
      <c r="M918" s="123">
        <v>88</v>
      </c>
      <c r="N918" s="123"/>
      <c r="O918" s="123"/>
      <c r="P918" s="15" t="s">
        <v>12</v>
      </c>
      <c r="Q918" s="187"/>
      <c r="R918" s="123">
        <v>2</v>
      </c>
      <c r="S918" s="123" t="s">
        <v>469</v>
      </c>
      <c r="T918" s="123">
        <v>2023</v>
      </c>
      <c r="U918" s="47" t="s">
        <v>475</v>
      </c>
      <c r="V918" s="5">
        <v>1</v>
      </c>
    </row>
    <row r="919" spans="1:24" x14ac:dyDescent="0.3">
      <c r="A919" s="13">
        <v>918</v>
      </c>
      <c r="B919" s="9" t="s">
        <v>813</v>
      </c>
      <c r="C919" s="28" t="s">
        <v>39</v>
      </c>
      <c r="D919" s="9" t="s">
        <v>814</v>
      </c>
      <c r="E919" s="258">
        <v>45020</v>
      </c>
      <c r="F919" s="122">
        <v>0.16252314814814814</v>
      </c>
      <c r="G919" s="2">
        <v>0.375</v>
      </c>
      <c r="H919" s="13">
        <v>6</v>
      </c>
      <c r="I919" s="13">
        <v>4100</v>
      </c>
      <c r="J919" s="1" t="s">
        <v>39</v>
      </c>
      <c r="K919" s="9"/>
      <c r="L919" s="123">
        <v>373</v>
      </c>
      <c r="M919" s="123"/>
      <c r="N919" s="123"/>
      <c r="O919" s="123"/>
      <c r="P919" s="15"/>
      <c r="Q919" s="187"/>
      <c r="R919" s="123">
        <v>4</v>
      </c>
      <c r="S919" s="123" t="s">
        <v>469</v>
      </c>
      <c r="T919" s="123">
        <v>2023</v>
      </c>
      <c r="U919" s="47" t="s">
        <v>479</v>
      </c>
      <c r="V919" s="5">
        <v>1</v>
      </c>
    </row>
    <row r="920" spans="1:24" x14ac:dyDescent="0.3">
      <c r="A920" s="13">
        <v>919</v>
      </c>
      <c r="B920" s="9" t="s">
        <v>1897</v>
      </c>
      <c r="C920" s="28" t="s">
        <v>1898</v>
      </c>
      <c r="D920" s="9" t="s">
        <v>1900</v>
      </c>
      <c r="E920" s="258">
        <v>45032</v>
      </c>
      <c r="F920" s="125">
        <v>0.1744097222222222</v>
      </c>
      <c r="G920" s="2">
        <v>0.375</v>
      </c>
      <c r="H920" s="13">
        <v>4</v>
      </c>
      <c r="I920" s="13">
        <v>4305</v>
      </c>
      <c r="J920" s="1" t="s">
        <v>767</v>
      </c>
      <c r="K920" s="9"/>
      <c r="L920" s="123"/>
      <c r="M920" s="123"/>
      <c r="N920" s="123"/>
      <c r="O920" s="123"/>
      <c r="P920" s="15"/>
      <c r="Q920" s="187"/>
      <c r="R920" s="123">
        <v>16</v>
      </c>
      <c r="S920" s="123" t="s">
        <v>469</v>
      </c>
      <c r="T920" s="123">
        <v>2023</v>
      </c>
      <c r="U920" s="47" t="s">
        <v>475</v>
      </c>
      <c r="V920" s="5">
        <v>1</v>
      </c>
    </row>
    <row r="921" spans="1:24" x14ac:dyDescent="0.3">
      <c r="A921" s="13">
        <v>920</v>
      </c>
      <c r="B921" s="9" t="s">
        <v>813</v>
      </c>
      <c r="C921" s="28" t="s">
        <v>39</v>
      </c>
      <c r="D921" s="9" t="s">
        <v>814</v>
      </c>
      <c r="E921" s="273">
        <v>45034</v>
      </c>
      <c r="F921" s="122">
        <v>0.15747685185185187</v>
      </c>
      <c r="G921" s="2">
        <v>0.375</v>
      </c>
      <c r="H921" s="13">
        <v>6</v>
      </c>
      <c r="I921" s="13">
        <v>4100</v>
      </c>
      <c r="J921" s="1" t="s">
        <v>39</v>
      </c>
      <c r="K921" s="9"/>
      <c r="L921" s="123">
        <v>374</v>
      </c>
      <c r="M921" s="123"/>
      <c r="N921" s="123"/>
      <c r="O921" s="123"/>
      <c r="P921" s="15" t="s">
        <v>12</v>
      </c>
      <c r="Q921" s="187"/>
      <c r="R921" s="123">
        <v>18</v>
      </c>
      <c r="S921" s="123" t="s">
        <v>469</v>
      </c>
      <c r="T921" s="123">
        <v>2023</v>
      </c>
      <c r="U921" s="47" t="s">
        <v>479</v>
      </c>
      <c r="V921" s="5"/>
    </row>
    <row r="922" spans="1:24" x14ac:dyDescent="0.3">
      <c r="A922" s="13">
        <v>921</v>
      </c>
      <c r="B922" s="9" t="s">
        <v>1902</v>
      </c>
      <c r="C922" s="28" t="s">
        <v>754</v>
      </c>
      <c r="D922" s="9" t="s">
        <v>1903</v>
      </c>
      <c r="E922" s="273">
        <v>45035</v>
      </c>
      <c r="F922" s="122">
        <v>0.16521990740740741</v>
      </c>
      <c r="G922" s="2">
        <v>0.38541666666666669</v>
      </c>
      <c r="H922" s="13">
        <v>6</v>
      </c>
      <c r="I922" s="13">
        <v>3000</v>
      </c>
      <c r="J922" s="1" t="s">
        <v>754</v>
      </c>
      <c r="K922" s="9"/>
      <c r="L922" s="123">
        <v>375</v>
      </c>
      <c r="M922" s="123"/>
      <c r="N922" s="123"/>
      <c r="O922" s="123"/>
      <c r="P922" s="15" t="s">
        <v>12</v>
      </c>
      <c r="Q922" s="187"/>
      <c r="R922" s="123">
        <v>19</v>
      </c>
      <c r="S922" s="123" t="s">
        <v>469</v>
      </c>
      <c r="T922" s="123">
        <v>2023</v>
      </c>
      <c r="U922" s="47" t="s">
        <v>478</v>
      </c>
      <c r="V922" s="5">
        <v>2</v>
      </c>
    </row>
    <row r="923" spans="1:24" x14ac:dyDescent="0.3">
      <c r="A923" s="13">
        <v>922</v>
      </c>
      <c r="B923" s="9" t="s">
        <v>375</v>
      </c>
      <c r="C923" s="28" t="s">
        <v>27</v>
      </c>
      <c r="D923" s="9" t="s">
        <v>574</v>
      </c>
      <c r="E923" s="273">
        <v>45044</v>
      </c>
      <c r="F923" s="121">
        <v>0.14368055555555556</v>
      </c>
      <c r="G923" s="2">
        <v>0.35416666666666669</v>
      </c>
      <c r="H923" s="13">
        <v>8</v>
      </c>
      <c r="I923" s="13">
        <v>2770</v>
      </c>
      <c r="J923" s="1" t="s">
        <v>751</v>
      </c>
      <c r="K923" s="9"/>
      <c r="L923" s="123"/>
      <c r="M923" s="123">
        <v>89</v>
      </c>
      <c r="N923" s="123"/>
      <c r="O923" s="123"/>
      <c r="P923" s="15" t="s">
        <v>12</v>
      </c>
      <c r="Q923" s="187"/>
      <c r="R923" s="123">
        <v>28</v>
      </c>
      <c r="S923" s="123" t="s">
        <v>469</v>
      </c>
      <c r="T923" s="123">
        <v>2023</v>
      </c>
      <c r="U923" s="47" t="s">
        <v>477</v>
      </c>
      <c r="V923" s="5"/>
    </row>
    <row r="924" spans="1:24" x14ac:dyDescent="0.3">
      <c r="A924" s="13">
        <v>923</v>
      </c>
      <c r="B924" s="9" t="s">
        <v>1904</v>
      </c>
      <c r="C924" s="28" t="s">
        <v>1727</v>
      </c>
      <c r="D924" s="9" t="s">
        <v>1728</v>
      </c>
      <c r="E924" s="273">
        <v>45045</v>
      </c>
      <c r="F924" s="122">
        <v>0.1647800925925926</v>
      </c>
      <c r="G924" s="2">
        <v>0.33333333333333331</v>
      </c>
      <c r="H924" s="13">
        <v>6</v>
      </c>
      <c r="I924" s="13">
        <v>2770</v>
      </c>
      <c r="J924" s="1" t="s">
        <v>751</v>
      </c>
      <c r="K924" s="9"/>
      <c r="L924" s="123">
        <v>376</v>
      </c>
      <c r="M924" s="123"/>
      <c r="N924" s="123"/>
      <c r="O924" s="123"/>
      <c r="P924" s="15"/>
      <c r="Q924" s="187"/>
      <c r="R924" s="123">
        <v>29</v>
      </c>
      <c r="S924" s="123" t="s">
        <v>469</v>
      </c>
      <c r="T924" s="123">
        <v>2023</v>
      </c>
      <c r="U924" s="47" t="s">
        <v>474</v>
      </c>
      <c r="V924" s="5">
        <v>2</v>
      </c>
      <c r="X924" s="5">
        <v>7</v>
      </c>
    </row>
    <row r="925" spans="1:24" x14ac:dyDescent="0.3">
      <c r="A925" s="13">
        <v>924</v>
      </c>
      <c r="B925" s="9" t="s">
        <v>1906</v>
      </c>
      <c r="C925" s="28" t="s">
        <v>1040</v>
      </c>
      <c r="D925" s="9" t="s">
        <v>1827</v>
      </c>
      <c r="E925" s="258">
        <v>45051</v>
      </c>
      <c r="F925" s="122">
        <v>0.15414351851851851</v>
      </c>
      <c r="G925" s="2">
        <v>0.33333333333333331</v>
      </c>
      <c r="H925" s="13">
        <v>6</v>
      </c>
      <c r="I925" s="13">
        <v>4000</v>
      </c>
      <c r="J925" s="1" t="s">
        <v>1040</v>
      </c>
      <c r="K925" s="9"/>
      <c r="L925" s="123">
        <v>377</v>
      </c>
      <c r="M925" s="123"/>
      <c r="N925" s="123"/>
      <c r="O925" s="123"/>
      <c r="P925" s="15"/>
      <c r="Q925" s="187"/>
      <c r="R925" s="123">
        <v>5</v>
      </c>
      <c r="S925" s="123" t="s">
        <v>459</v>
      </c>
      <c r="T925" s="123">
        <v>2023</v>
      </c>
      <c r="U925" s="47" t="s">
        <v>477</v>
      </c>
      <c r="V925" s="5">
        <v>1</v>
      </c>
    </row>
    <row r="926" spans="1:24" x14ac:dyDescent="0.3">
      <c r="A926" s="13">
        <v>925</v>
      </c>
      <c r="B926" s="9" t="s">
        <v>813</v>
      </c>
      <c r="C926" s="28" t="s">
        <v>39</v>
      </c>
      <c r="D926" s="9" t="s">
        <v>814</v>
      </c>
      <c r="E926" s="258">
        <v>45055</v>
      </c>
      <c r="F926" s="121">
        <v>0.14135416666666667</v>
      </c>
      <c r="G926" s="2">
        <v>0.375</v>
      </c>
      <c r="H926" s="13">
        <v>6</v>
      </c>
      <c r="I926" s="13">
        <v>4100</v>
      </c>
      <c r="J926" s="1" t="s">
        <v>39</v>
      </c>
      <c r="K926" s="9"/>
      <c r="L926" s="123"/>
      <c r="M926" s="123">
        <v>90</v>
      </c>
      <c r="N926" s="123"/>
      <c r="O926" s="123"/>
      <c r="P926" s="15" t="s">
        <v>12</v>
      </c>
      <c r="Q926" s="187"/>
      <c r="R926" s="123">
        <v>9</v>
      </c>
      <c r="S926" s="123" t="s">
        <v>459</v>
      </c>
      <c r="T926" s="123">
        <v>2023</v>
      </c>
      <c r="U926" s="47" t="s">
        <v>479</v>
      </c>
      <c r="V926" s="5"/>
    </row>
    <row r="927" spans="1:24" x14ac:dyDescent="0.3">
      <c r="A927" s="13">
        <v>926</v>
      </c>
      <c r="B927" s="9" t="s">
        <v>1907</v>
      </c>
      <c r="C927" s="28" t="s">
        <v>3</v>
      </c>
      <c r="D927" s="9" t="s">
        <v>1908</v>
      </c>
      <c r="E927" s="258">
        <v>45060</v>
      </c>
      <c r="F927" s="121">
        <v>0.13883101851851851</v>
      </c>
      <c r="G927" s="2">
        <v>0.39583333333333331</v>
      </c>
      <c r="H927" s="13">
        <v>1</v>
      </c>
      <c r="I927" s="13">
        <v>2100</v>
      </c>
      <c r="J927" s="1" t="s">
        <v>1843</v>
      </c>
      <c r="K927" s="9"/>
      <c r="L927" s="123"/>
      <c r="M927" s="123">
        <v>91</v>
      </c>
      <c r="N927" s="123"/>
      <c r="O927" s="123"/>
      <c r="P927" s="15"/>
      <c r="Q927" s="187"/>
      <c r="R927" s="123">
        <v>14</v>
      </c>
      <c r="S927" s="123" t="s">
        <v>459</v>
      </c>
      <c r="T927" s="123">
        <v>2023</v>
      </c>
      <c r="U927" s="47" t="s">
        <v>475</v>
      </c>
      <c r="V927" s="5">
        <v>2</v>
      </c>
    </row>
    <row r="928" spans="1:24" x14ac:dyDescent="0.3">
      <c r="A928" s="13">
        <v>927</v>
      </c>
      <c r="B928" s="9" t="s">
        <v>813</v>
      </c>
      <c r="C928" s="28" t="s">
        <v>39</v>
      </c>
      <c r="D928" s="9" t="s">
        <v>814</v>
      </c>
      <c r="E928" s="258">
        <v>45062</v>
      </c>
      <c r="F928" s="122">
        <v>0.16452546296296297</v>
      </c>
      <c r="G928" s="2">
        <v>0.375</v>
      </c>
      <c r="H928" s="13">
        <v>6</v>
      </c>
      <c r="I928" s="13">
        <v>4100</v>
      </c>
      <c r="J928" s="1" t="s">
        <v>39</v>
      </c>
      <c r="K928" s="9"/>
      <c r="L928" s="123">
        <v>378</v>
      </c>
      <c r="M928" s="123"/>
      <c r="N928" s="123"/>
      <c r="O928" s="123"/>
      <c r="P928" s="15" t="s">
        <v>12</v>
      </c>
      <c r="Q928" s="187"/>
      <c r="R928" s="123">
        <v>16</v>
      </c>
      <c r="S928" s="123" t="s">
        <v>459</v>
      </c>
      <c r="T928" s="123">
        <v>2023</v>
      </c>
      <c r="U928" s="47" t="s">
        <v>479</v>
      </c>
      <c r="V928" s="5"/>
    </row>
    <row r="929" spans="1:24" x14ac:dyDescent="0.3">
      <c r="A929" s="13">
        <v>928</v>
      </c>
      <c r="B929" s="9" t="s">
        <v>1909</v>
      </c>
      <c r="C929" s="28" t="s">
        <v>1911</v>
      </c>
      <c r="D929" s="9" t="s">
        <v>1910</v>
      </c>
      <c r="E929" s="258">
        <v>45066</v>
      </c>
      <c r="F929" s="125">
        <v>0.17233796296296297</v>
      </c>
      <c r="G929" s="2">
        <v>0.33333333333333331</v>
      </c>
      <c r="H929" s="13">
        <v>6</v>
      </c>
      <c r="I929" s="13">
        <v>3550</v>
      </c>
      <c r="J929" s="1" t="s">
        <v>1035</v>
      </c>
      <c r="K929" s="9"/>
      <c r="L929" s="123"/>
      <c r="M929" s="123"/>
      <c r="N929" s="123"/>
      <c r="O929" s="123"/>
      <c r="P929" s="15" t="s">
        <v>12</v>
      </c>
      <c r="Q929" s="187"/>
      <c r="R929" s="123">
        <v>20</v>
      </c>
      <c r="S929" s="123" t="s">
        <v>459</v>
      </c>
      <c r="T929" s="123">
        <v>2023</v>
      </c>
      <c r="U929" s="47" t="s">
        <v>474</v>
      </c>
      <c r="V929" s="5">
        <v>2</v>
      </c>
    </row>
    <row r="930" spans="1:24" x14ac:dyDescent="0.3">
      <c r="A930" s="13">
        <v>929</v>
      </c>
      <c r="B930" s="9" t="s">
        <v>813</v>
      </c>
      <c r="C930" s="28" t="s">
        <v>39</v>
      </c>
      <c r="D930" s="9" t="s">
        <v>814</v>
      </c>
      <c r="E930" s="258">
        <v>45069</v>
      </c>
      <c r="F930" s="122">
        <v>0.15828703703703703</v>
      </c>
      <c r="G930" s="2">
        <v>0.375</v>
      </c>
      <c r="H930" s="13">
        <v>6</v>
      </c>
      <c r="I930" s="13">
        <v>4100</v>
      </c>
      <c r="J930" s="1" t="s">
        <v>39</v>
      </c>
      <c r="K930" s="9"/>
      <c r="L930" s="123">
        <v>379</v>
      </c>
      <c r="M930" s="123"/>
      <c r="N930" s="123"/>
      <c r="O930" s="123"/>
      <c r="P930" s="15" t="s">
        <v>12</v>
      </c>
      <c r="Q930" s="187"/>
      <c r="R930" s="123">
        <v>23</v>
      </c>
      <c r="S930" s="123" t="s">
        <v>459</v>
      </c>
      <c r="T930" s="123">
        <v>2023</v>
      </c>
      <c r="U930" s="47" t="s">
        <v>479</v>
      </c>
      <c r="V930" s="5"/>
    </row>
    <row r="931" spans="1:24" x14ac:dyDescent="0.3">
      <c r="A931" s="13">
        <v>930</v>
      </c>
      <c r="B931" s="9" t="s">
        <v>1912</v>
      </c>
      <c r="C931" s="28" t="s">
        <v>755</v>
      </c>
      <c r="D931" s="9" t="s">
        <v>1913</v>
      </c>
      <c r="E931" s="258">
        <v>45074</v>
      </c>
      <c r="F931" s="125">
        <v>0.17513888888888887</v>
      </c>
      <c r="G931" s="2">
        <v>0.375</v>
      </c>
      <c r="H931" s="13">
        <v>13</v>
      </c>
      <c r="I931" s="13">
        <v>4320</v>
      </c>
      <c r="J931" s="1" t="s">
        <v>755</v>
      </c>
      <c r="K931" s="9"/>
      <c r="L931" s="123"/>
      <c r="M931" s="123"/>
      <c r="N931" s="123"/>
      <c r="O931" s="123"/>
      <c r="P931" s="15"/>
      <c r="Q931" s="187"/>
      <c r="R931" s="123">
        <v>28</v>
      </c>
      <c r="S931" s="123" t="s">
        <v>459</v>
      </c>
      <c r="T931" s="123">
        <v>2023</v>
      </c>
      <c r="U931" s="47" t="s">
        <v>475</v>
      </c>
      <c r="V931" s="5">
        <v>2</v>
      </c>
      <c r="X931" s="5">
        <v>7</v>
      </c>
    </row>
    <row r="932" spans="1:24" x14ac:dyDescent="0.3">
      <c r="A932" s="13">
        <v>931</v>
      </c>
      <c r="B932" s="9" t="s">
        <v>1914</v>
      </c>
      <c r="C932" s="28" t="s">
        <v>1915</v>
      </c>
      <c r="D932" s="9" t="s">
        <v>1916</v>
      </c>
      <c r="E932" s="258">
        <v>45081</v>
      </c>
      <c r="F932" s="122">
        <v>0.15305555555555556</v>
      </c>
      <c r="G932" s="2">
        <v>0.54166666666666663</v>
      </c>
      <c r="H932" s="13">
        <v>1</v>
      </c>
      <c r="I932" s="13"/>
      <c r="J932" s="208" t="s">
        <v>2193</v>
      </c>
      <c r="K932" s="9"/>
      <c r="L932" s="123">
        <v>380</v>
      </c>
      <c r="M932" s="123"/>
      <c r="N932" s="123"/>
      <c r="O932" s="123"/>
      <c r="P932" s="15"/>
      <c r="Q932" s="187"/>
      <c r="R932" s="123">
        <v>4</v>
      </c>
      <c r="S932" s="123" t="s">
        <v>470</v>
      </c>
      <c r="T932" s="123">
        <v>2023</v>
      </c>
      <c r="U932" s="47" t="s">
        <v>475</v>
      </c>
      <c r="V932" s="5">
        <v>1</v>
      </c>
    </row>
    <row r="933" spans="1:24" x14ac:dyDescent="0.3">
      <c r="A933" s="13">
        <v>932</v>
      </c>
      <c r="B933" s="9" t="s">
        <v>813</v>
      </c>
      <c r="C933" s="28" t="s">
        <v>39</v>
      </c>
      <c r="D933" s="9" t="s">
        <v>814</v>
      </c>
      <c r="E933" s="258">
        <v>45083</v>
      </c>
      <c r="F933" s="122">
        <v>0.16332175925925926</v>
      </c>
      <c r="G933" s="2">
        <v>0.375</v>
      </c>
      <c r="H933" s="13">
        <v>6</v>
      </c>
      <c r="I933" s="13">
        <v>4100</v>
      </c>
      <c r="J933" s="1" t="s">
        <v>39</v>
      </c>
      <c r="K933" s="9"/>
      <c r="L933" s="123">
        <v>381</v>
      </c>
      <c r="M933" s="123"/>
      <c r="N933" s="123"/>
      <c r="O933" s="123"/>
      <c r="P933" s="15" t="s">
        <v>12</v>
      </c>
      <c r="Q933" s="187"/>
      <c r="R933" s="123">
        <v>6</v>
      </c>
      <c r="S933" s="123" t="s">
        <v>470</v>
      </c>
      <c r="T933" s="123">
        <v>2023</v>
      </c>
      <c r="U933" s="47" t="s">
        <v>479</v>
      </c>
      <c r="V933" s="5">
        <v>1</v>
      </c>
    </row>
    <row r="934" spans="1:24" x14ac:dyDescent="0.3">
      <c r="A934" s="13">
        <v>933</v>
      </c>
      <c r="B934" s="9" t="s">
        <v>813</v>
      </c>
      <c r="C934" s="28" t="s">
        <v>39</v>
      </c>
      <c r="D934" s="9" t="s">
        <v>814</v>
      </c>
      <c r="E934" s="258">
        <v>45090</v>
      </c>
      <c r="F934" s="125">
        <v>0.17474537037037038</v>
      </c>
      <c r="G934" s="2">
        <v>0.375</v>
      </c>
      <c r="H934" s="13">
        <v>6</v>
      </c>
      <c r="I934" s="13">
        <v>4100</v>
      </c>
      <c r="J934" s="1" t="s">
        <v>39</v>
      </c>
      <c r="K934" s="9"/>
      <c r="L934" s="123"/>
      <c r="M934" s="123"/>
      <c r="N934" s="123"/>
      <c r="O934" s="123"/>
      <c r="P934" s="15"/>
      <c r="Q934" s="187"/>
      <c r="R934" s="123">
        <v>13</v>
      </c>
      <c r="S934" s="123" t="s">
        <v>470</v>
      </c>
      <c r="T934" s="123">
        <v>2023</v>
      </c>
      <c r="U934" s="47" t="s">
        <v>479</v>
      </c>
      <c r="V934" s="5">
        <v>1</v>
      </c>
    </row>
    <row r="935" spans="1:24" x14ac:dyDescent="0.3">
      <c r="A935" s="13">
        <v>934</v>
      </c>
      <c r="B935" s="9" t="s">
        <v>813</v>
      </c>
      <c r="C935" s="28" t="s">
        <v>39</v>
      </c>
      <c r="D935" s="9" t="s">
        <v>814</v>
      </c>
      <c r="E935" s="258">
        <v>45097</v>
      </c>
      <c r="F935" s="121">
        <v>0.1416087962962963</v>
      </c>
      <c r="G935" s="2">
        <v>0.375</v>
      </c>
      <c r="H935" s="13">
        <v>6</v>
      </c>
      <c r="I935" s="13">
        <v>4100</v>
      </c>
      <c r="J935" s="1" t="s">
        <v>39</v>
      </c>
      <c r="K935" s="9"/>
      <c r="L935" s="123"/>
      <c r="M935" s="123">
        <v>92</v>
      </c>
      <c r="N935" s="123"/>
      <c r="O935" s="123"/>
      <c r="P935" s="15" t="s">
        <v>12</v>
      </c>
      <c r="Q935" s="187"/>
      <c r="R935" s="123">
        <v>20</v>
      </c>
      <c r="S935" s="123" t="s">
        <v>470</v>
      </c>
      <c r="T935" s="123">
        <v>2023</v>
      </c>
      <c r="U935" s="47" t="s">
        <v>479</v>
      </c>
      <c r="V935" s="5">
        <v>1</v>
      </c>
    </row>
    <row r="936" spans="1:24" x14ac:dyDescent="0.3">
      <c r="A936" s="13">
        <v>935</v>
      </c>
      <c r="B936" s="9" t="s">
        <v>1921</v>
      </c>
      <c r="C936" s="28" t="s">
        <v>122</v>
      </c>
      <c r="D936" s="9" t="s">
        <v>1331</v>
      </c>
      <c r="E936" s="258">
        <v>45105</v>
      </c>
      <c r="F936" s="122">
        <v>0.16393518518518518</v>
      </c>
      <c r="G936" s="2">
        <v>0.375</v>
      </c>
      <c r="H936" s="13">
        <v>6</v>
      </c>
      <c r="I936" s="13">
        <v>4736</v>
      </c>
      <c r="J936" s="1" t="s">
        <v>17</v>
      </c>
      <c r="K936" s="9"/>
      <c r="L936" s="123">
        <v>382</v>
      </c>
      <c r="M936" s="123"/>
      <c r="N936" s="123"/>
      <c r="O936" s="123"/>
      <c r="P936" s="15"/>
      <c r="Q936" s="187"/>
      <c r="R936" s="123">
        <v>28</v>
      </c>
      <c r="S936" s="123" t="s">
        <v>470</v>
      </c>
      <c r="T936" s="123">
        <v>2023</v>
      </c>
      <c r="U936" s="47" t="s">
        <v>478</v>
      </c>
      <c r="V936" s="5">
        <v>1</v>
      </c>
      <c r="X936" s="5">
        <v>5</v>
      </c>
    </row>
    <row r="937" spans="1:24" x14ac:dyDescent="0.3">
      <c r="A937" s="13">
        <v>936</v>
      </c>
      <c r="B937" s="9" t="s">
        <v>1327</v>
      </c>
      <c r="C937" s="28" t="s">
        <v>1205</v>
      </c>
      <c r="D937" s="9" t="s">
        <v>1816</v>
      </c>
      <c r="E937" s="277">
        <v>45112</v>
      </c>
      <c r="F937" s="122">
        <v>0.16524305555555555</v>
      </c>
      <c r="G937" s="2">
        <v>0.375</v>
      </c>
      <c r="H937" s="13">
        <v>6</v>
      </c>
      <c r="I937" s="13">
        <v>2880</v>
      </c>
      <c r="J937" s="1" t="s">
        <v>1037</v>
      </c>
      <c r="K937" s="9"/>
      <c r="L937" s="123">
        <v>383</v>
      </c>
      <c r="M937" s="123"/>
      <c r="N937" s="123"/>
      <c r="O937" s="123"/>
      <c r="P937" s="15"/>
      <c r="Q937" s="187"/>
      <c r="R937" s="123">
        <v>5</v>
      </c>
      <c r="S937" s="123" t="s">
        <v>461</v>
      </c>
      <c r="T937" s="123">
        <v>2023</v>
      </c>
      <c r="U937" s="47" t="s">
        <v>478</v>
      </c>
      <c r="V937" s="5"/>
    </row>
    <row r="938" spans="1:24" x14ac:dyDescent="0.3">
      <c r="A938" s="13">
        <v>937</v>
      </c>
      <c r="B938" s="9" t="s">
        <v>412</v>
      </c>
      <c r="C938" s="28" t="s">
        <v>1932</v>
      </c>
      <c r="D938" s="9" t="s">
        <v>1928</v>
      </c>
      <c r="E938" s="277">
        <v>45113</v>
      </c>
      <c r="F938" s="125">
        <v>0.18726851851851853</v>
      </c>
      <c r="G938" s="2">
        <v>0.375</v>
      </c>
      <c r="H938" s="13">
        <v>4</v>
      </c>
      <c r="I938" s="13">
        <v>4180</v>
      </c>
      <c r="J938" s="1" t="s">
        <v>11</v>
      </c>
      <c r="K938" s="9"/>
      <c r="L938" s="123"/>
      <c r="M938" s="123"/>
      <c r="N938" s="123"/>
      <c r="O938" s="123"/>
      <c r="P938" s="15"/>
      <c r="Q938" s="187"/>
      <c r="R938" s="123">
        <v>6</v>
      </c>
      <c r="S938" s="123" t="s">
        <v>461</v>
      </c>
      <c r="T938" s="123">
        <v>2023</v>
      </c>
      <c r="U938" s="47" t="s">
        <v>476</v>
      </c>
      <c r="V938" s="5"/>
    </row>
    <row r="939" spans="1:24" x14ac:dyDescent="0.3">
      <c r="A939" s="13">
        <v>938</v>
      </c>
      <c r="B939" s="9" t="s">
        <v>413</v>
      </c>
      <c r="C939" s="28" t="s">
        <v>359</v>
      </c>
      <c r="D939" s="9" t="s">
        <v>1927</v>
      </c>
      <c r="E939" s="277">
        <v>45115</v>
      </c>
      <c r="F939" s="125">
        <v>0.17078703703703704</v>
      </c>
      <c r="G939" s="2">
        <v>0.35416666666666669</v>
      </c>
      <c r="H939" s="13">
        <v>4</v>
      </c>
      <c r="I939" s="13">
        <v>5800</v>
      </c>
      <c r="J939" s="1" t="s">
        <v>359</v>
      </c>
      <c r="K939" s="9"/>
      <c r="L939" s="123"/>
      <c r="M939" s="123"/>
      <c r="N939" s="123"/>
      <c r="O939" s="123"/>
      <c r="P939" s="15"/>
      <c r="Q939" s="187"/>
      <c r="R939" s="123">
        <v>7</v>
      </c>
      <c r="S939" s="123" t="s">
        <v>461</v>
      </c>
      <c r="T939" s="123">
        <v>2023</v>
      </c>
      <c r="U939" s="47" t="s">
        <v>477</v>
      </c>
      <c r="V939" s="5"/>
    </row>
    <row r="940" spans="1:24" x14ac:dyDescent="0.3">
      <c r="A940" s="13">
        <v>939</v>
      </c>
      <c r="B940" s="9" t="s">
        <v>414</v>
      </c>
      <c r="C940" s="28" t="s">
        <v>1933</v>
      </c>
      <c r="D940" s="9" t="s">
        <v>1929</v>
      </c>
      <c r="E940" s="277">
        <v>45115</v>
      </c>
      <c r="F940" s="122">
        <v>0.15443287037037037</v>
      </c>
      <c r="G940" s="2">
        <v>0.375</v>
      </c>
      <c r="H940" s="13">
        <v>3</v>
      </c>
      <c r="I940" s="13">
        <v>7830</v>
      </c>
      <c r="J940" s="1" t="s">
        <v>657</v>
      </c>
      <c r="K940" s="9"/>
      <c r="L940" s="123">
        <v>384</v>
      </c>
      <c r="M940" s="123"/>
      <c r="N940" s="123"/>
      <c r="O940" s="123"/>
      <c r="P940" s="15"/>
      <c r="Q940" s="187"/>
      <c r="R940" s="123">
        <v>8</v>
      </c>
      <c r="S940" s="123" t="s">
        <v>461</v>
      </c>
      <c r="T940" s="123">
        <v>2023</v>
      </c>
      <c r="U940" s="47" t="s">
        <v>474</v>
      </c>
      <c r="V940" s="5"/>
    </row>
    <row r="941" spans="1:24" x14ac:dyDescent="0.3">
      <c r="A941" s="13">
        <v>940</v>
      </c>
      <c r="B941" s="9" t="s">
        <v>1922</v>
      </c>
      <c r="C941" s="28" t="s">
        <v>1062</v>
      </c>
      <c r="D941" s="9" t="s">
        <v>1930</v>
      </c>
      <c r="E941" s="277">
        <v>45116</v>
      </c>
      <c r="F941" s="125">
        <v>0.17336805555555557</v>
      </c>
      <c r="G941" s="2">
        <v>0.375</v>
      </c>
      <c r="H941" s="13">
        <v>6</v>
      </c>
      <c r="I941" s="13">
        <v>9520</v>
      </c>
      <c r="J941" s="1" t="s">
        <v>1062</v>
      </c>
      <c r="K941" s="9"/>
      <c r="L941" s="123"/>
      <c r="M941" s="123"/>
      <c r="N941" s="123"/>
      <c r="O941" s="123"/>
      <c r="P941" s="15"/>
      <c r="Q941" s="187"/>
      <c r="R941" s="123">
        <v>9</v>
      </c>
      <c r="S941" s="123" t="s">
        <v>461</v>
      </c>
      <c r="T941" s="123">
        <v>2023</v>
      </c>
      <c r="U941" s="47" t="s">
        <v>475</v>
      </c>
      <c r="V941" s="5">
        <v>5</v>
      </c>
    </row>
    <row r="942" spans="1:24" x14ac:dyDescent="0.3">
      <c r="A942" s="13">
        <v>941</v>
      </c>
      <c r="B942" s="9" t="s">
        <v>1931</v>
      </c>
      <c r="C942" s="28" t="s">
        <v>1741</v>
      </c>
      <c r="D942" s="9" t="s">
        <v>594</v>
      </c>
      <c r="E942" s="258">
        <v>45122</v>
      </c>
      <c r="F942" s="125">
        <v>0.17474537037037038</v>
      </c>
      <c r="G942" s="2">
        <v>0.33333333333333331</v>
      </c>
      <c r="H942" s="13">
        <v>6</v>
      </c>
      <c r="I942" s="13">
        <v>3500</v>
      </c>
      <c r="J942" s="1" t="s">
        <v>760</v>
      </c>
      <c r="K942" s="9"/>
      <c r="L942" s="123"/>
      <c r="M942" s="123"/>
      <c r="N942" s="123"/>
      <c r="O942" s="123"/>
      <c r="P942" s="15" t="s">
        <v>12</v>
      </c>
      <c r="Q942" s="187"/>
      <c r="R942" s="123">
        <v>15</v>
      </c>
      <c r="S942" s="123" t="s">
        <v>461</v>
      </c>
      <c r="T942" s="123">
        <v>2023</v>
      </c>
      <c r="U942" s="47" t="s">
        <v>474</v>
      </c>
      <c r="V942" s="5">
        <v>1</v>
      </c>
    </row>
    <row r="943" spans="1:24" x14ac:dyDescent="0.3">
      <c r="A943" s="13">
        <v>942</v>
      </c>
      <c r="B943" s="9" t="s">
        <v>813</v>
      </c>
      <c r="C943" s="28" t="s">
        <v>39</v>
      </c>
      <c r="D943" s="9" t="s">
        <v>814</v>
      </c>
      <c r="E943" s="258">
        <v>45125</v>
      </c>
      <c r="F943" s="122">
        <v>0.16362268518518519</v>
      </c>
      <c r="G943" s="2">
        <v>0.375</v>
      </c>
      <c r="H943" s="13">
        <v>6</v>
      </c>
      <c r="I943" s="13">
        <v>4100</v>
      </c>
      <c r="J943" s="1" t="s">
        <v>39</v>
      </c>
      <c r="K943" s="9"/>
      <c r="L943" s="123">
        <v>385</v>
      </c>
      <c r="M943" s="123"/>
      <c r="N943" s="123"/>
      <c r="O943" s="123"/>
      <c r="P943" s="15"/>
      <c r="Q943" s="187"/>
      <c r="R943" s="123">
        <v>18</v>
      </c>
      <c r="S943" s="123" t="s">
        <v>461</v>
      </c>
      <c r="T943" s="123">
        <v>2023</v>
      </c>
      <c r="U943" s="47" t="s">
        <v>479</v>
      </c>
      <c r="V943" s="5"/>
    </row>
    <row r="944" spans="1:24" x14ac:dyDescent="0.3">
      <c r="A944" s="13">
        <v>943</v>
      </c>
      <c r="B944" s="9" t="s">
        <v>1937</v>
      </c>
      <c r="C944" s="28" t="s">
        <v>27</v>
      </c>
      <c r="D944" s="9" t="s">
        <v>574</v>
      </c>
      <c r="E944" s="258">
        <v>45128</v>
      </c>
      <c r="F944" s="122">
        <v>0.15958333333333333</v>
      </c>
      <c r="G944" s="2">
        <v>0.29166666666666669</v>
      </c>
      <c r="H944" s="13">
        <v>8</v>
      </c>
      <c r="I944" s="13">
        <v>2770</v>
      </c>
      <c r="J944" s="1" t="s">
        <v>751</v>
      </c>
      <c r="K944" s="9"/>
      <c r="L944" s="123">
        <v>386</v>
      </c>
      <c r="M944" s="123"/>
      <c r="N944" s="123"/>
      <c r="O944" s="123"/>
      <c r="P944" s="15"/>
      <c r="Q944" s="187"/>
      <c r="R944" s="123">
        <v>21</v>
      </c>
      <c r="S944" s="123" t="s">
        <v>461</v>
      </c>
      <c r="T944" s="123">
        <v>2023</v>
      </c>
      <c r="U944" s="47" t="s">
        <v>477</v>
      </c>
      <c r="V944" s="5">
        <v>2</v>
      </c>
    </row>
    <row r="945" spans="1:24" x14ac:dyDescent="0.3">
      <c r="A945" s="13">
        <v>944</v>
      </c>
      <c r="B945" s="9" t="s">
        <v>813</v>
      </c>
      <c r="C945" s="28" t="s">
        <v>39</v>
      </c>
      <c r="D945" s="9" t="s">
        <v>814</v>
      </c>
      <c r="E945" s="273">
        <v>45125</v>
      </c>
      <c r="F945" s="122">
        <v>0.15952546296296297</v>
      </c>
      <c r="G945" s="2">
        <v>0.375</v>
      </c>
      <c r="H945" s="13">
        <v>6</v>
      </c>
      <c r="I945" s="13">
        <v>4100</v>
      </c>
      <c r="J945" s="1" t="s">
        <v>39</v>
      </c>
      <c r="K945" s="9"/>
      <c r="L945" s="123">
        <v>387</v>
      </c>
      <c r="M945" s="123"/>
      <c r="N945" s="123"/>
      <c r="O945" s="123"/>
      <c r="P945" s="15" t="s">
        <v>12</v>
      </c>
      <c r="Q945" s="187"/>
      <c r="R945" s="123">
        <v>25</v>
      </c>
      <c r="S945" s="123" t="s">
        <v>461</v>
      </c>
      <c r="T945" s="123">
        <v>2023</v>
      </c>
      <c r="U945" s="47" t="s">
        <v>479</v>
      </c>
      <c r="V945" s="5"/>
    </row>
    <row r="946" spans="1:24" x14ac:dyDescent="0.3">
      <c r="A946" s="13">
        <v>945</v>
      </c>
      <c r="B946" s="9" t="s">
        <v>1939</v>
      </c>
      <c r="C946" s="28" t="s">
        <v>27</v>
      </c>
      <c r="D946" s="9" t="s">
        <v>574</v>
      </c>
      <c r="E946" s="273">
        <v>45133</v>
      </c>
      <c r="F946" s="122">
        <v>0.16090277777777778</v>
      </c>
      <c r="G946" s="2">
        <v>0.29166666666666669</v>
      </c>
      <c r="H946" s="13">
        <v>8</v>
      </c>
      <c r="I946" s="13">
        <v>2770</v>
      </c>
      <c r="J946" s="1" t="s">
        <v>751</v>
      </c>
      <c r="K946" s="9"/>
      <c r="L946" s="123">
        <v>388</v>
      </c>
      <c r="M946" s="123"/>
      <c r="N946" s="123"/>
      <c r="O946" s="123"/>
      <c r="P946" s="15" t="s">
        <v>12</v>
      </c>
      <c r="Q946" s="187"/>
      <c r="R946" s="123">
        <v>26</v>
      </c>
      <c r="S946" s="123" t="s">
        <v>461</v>
      </c>
      <c r="T946" s="123">
        <v>2023</v>
      </c>
      <c r="U946" s="47" t="s">
        <v>478</v>
      </c>
      <c r="V946" s="5"/>
    </row>
    <row r="947" spans="1:24" x14ac:dyDescent="0.3">
      <c r="A947" s="13">
        <v>946</v>
      </c>
      <c r="B947" s="9" t="s">
        <v>1662</v>
      </c>
      <c r="C947" s="28" t="s">
        <v>1663</v>
      </c>
      <c r="D947" s="9" t="s">
        <v>1664</v>
      </c>
      <c r="E947" s="258">
        <v>45137</v>
      </c>
      <c r="F947" s="122">
        <v>0.15569444444444444</v>
      </c>
      <c r="G947" s="2">
        <v>0.29166666666666669</v>
      </c>
      <c r="H947" s="13">
        <v>6</v>
      </c>
      <c r="I947" s="13">
        <v>4653</v>
      </c>
      <c r="J947" s="1" t="s">
        <v>752</v>
      </c>
      <c r="K947" s="9"/>
      <c r="L947" s="123">
        <v>389</v>
      </c>
      <c r="M947" s="123"/>
      <c r="N947" s="123"/>
      <c r="O947" s="123"/>
      <c r="P947" s="15"/>
      <c r="Q947" s="187"/>
      <c r="R947" s="123">
        <v>30</v>
      </c>
      <c r="S947" s="123" t="s">
        <v>461</v>
      </c>
      <c r="T947" s="123">
        <v>2023</v>
      </c>
      <c r="U947" s="47" t="s">
        <v>475</v>
      </c>
      <c r="V947" s="5">
        <v>3</v>
      </c>
      <c r="X947" s="5">
        <v>11</v>
      </c>
    </row>
    <row r="948" spans="1:24" x14ac:dyDescent="0.3">
      <c r="A948" s="13">
        <v>947</v>
      </c>
      <c r="B948" s="9" t="s">
        <v>1939</v>
      </c>
      <c r="C948" s="28" t="s">
        <v>27</v>
      </c>
      <c r="D948" s="9" t="s">
        <v>574</v>
      </c>
      <c r="E948" s="258">
        <v>45140</v>
      </c>
      <c r="F948" s="122">
        <v>0.15656250000000002</v>
      </c>
      <c r="G948" s="2">
        <v>0.29166666666666669</v>
      </c>
      <c r="H948" s="13">
        <v>8</v>
      </c>
      <c r="I948" s="13">
        <v>2770</v>
      </c>
      <c r="J948" s="1" t="s">
        <v>751</v>
      </c>
      <c r="K948" s="9"/>
      <c r="L948" s="123">
        <v>390</v>
      </c>
      <c r="M948" s="123"/>
      <c r="N948" s="123"/>
      <c r="O948" s="123"/>
      <c r="P948" s="15" t="s">
        <v>12</v>
      </c>
      <c r="Q948" s="187"/>
      <c r="R948" s="123">
        <v>2</v>
      </c>
      <c r="S948" s="123" t="s">
        <v>460</v>
      </c>
      <c r="T948" s="123">
        <v>2023</v>
      </c>
      <c r="U948" s="47" t="s">
        <v>478</v>
      </c>
      <c r="V948" s="5"/>
    </row>
    <row r="949" spans="1:24" x14ac:dyDescent="0.3">
      <c r="A949" s="13">
        <v>948</v>
      </c>
      <c r="B949" s="9" t="s">
        <v>1941</v>
      </c>
      <c r="C949" s="28" t="s">
        <v>1940</v>
      </c>
      <c r="D949" s="9" t="s">
        <v>1940</v>
      </c>
      <c r="E949" s="258">
        <v>45144</v>
      </c>
      <c r="F949" s="125">
        <v>0.17307870370370371</v>
      </c>
      <c r="G949" s="2">
        <v>0.33333333333333331</v>
      </c>
      <c r="H949" s="13">
        <v>1</v>
      </c>
      <c r="I949" s="13">
        <v>4873</v>
      </c>
      <c r="J949" s="1" t="s">
        <v>757</v>
      </c>
      <c r="K949" s="9"/>
      <c r="L949" s="123"/>
      <c r="M949" s="123"/>
      <c r="N949" s="123"/>
      <c r="O949" s="123"/>
      <c r="P949" s="15"/>
      <c r="Q949" s="187"/>
      <c r="R949" s="123">
        <v>6</v>
      </c>
      <c r="S949" s="123" t="s">
        <v>460</v>
      </c>
      <c r="T949" s="123">
        <v>2023</v>
      </c>
      <c r="U949" s="47" t="s">
        <v>475</v>
      </c>
      <c r="V949" s="5">
        <v>2</v>
      </c>
    </row>
    <row r="950" spans="1:24" x14ac:dyDescent="0.3">
      <c r="A950" s="13">
        <v>949</v>
      </c>
      <c r="B950" s="9" t="s">
        <v>813</v>
      </c>
      <c r="C950" s="28" t="s">
        <v>39</v>
      </c>
      <c r="D950" s="9" t="s">
        <v>814</v>
      </c>
      <c r="E950" s="273">
        <v>45146</v>
      </c>
      <c r="F950" s="122">
        <v>0.15435185185185185</v>
      </c>
      <c r="G950" s="2">
        <v>0.375</v>
      </c>
      <c r="H950" s="13">
        <v>6</v>
      </c>
      <c r="I950" s="13">
        <v>4100</v>
      </c>
      <c r="J950" s="1" t="s">
        <v>39</v>
      </c>
      <c r="K950" s="9"/>
      <c r="L950" s="123">
        <v>391</v>
      </c>
      <c r="M950" s="123"/>
      <c r="N950" s="123"/>
      <c r="O950" s="123"/>
      <c r="P950" s="15" t="s">
        <v>12</v>
      </c>
      <c r="Q950" s="187"/>
      <c r="R950" s="123">
        <v>8</v>
      </c>
      <c r="S950" s="123" t="s">
        <v>460</v>
      </c>
      <c r="T950" s="123">
        <v>2023</v>
      </c>
      <c r="U950" s="47" t="s">
        <v>479</v>
      </c>
      <c r="V950" s="5"/>
    </row>
    <row r="951" spans="1:24" x14ac:dyDescent="0.3">
      <c r="A951" s="13">
        <v>950</v>
      </c>
      <c r="B951" s="9" t="s">
        <v>1943</v>
      </c>
      <c r="C951" s="28" t="s">
        <v>39</v>
      </c>
      <c r="D951" s="9" t="s">
        <v>1396</v>
      </c>
      <c r="E951" s="273">
        <v>45147</v>
      </c>
      <c r="F951" s="122">
        <v>0.16153935185185184</v>
      </c>
      <c r="G951" s="2">
        <v>0.375</v>
      </c>
      <c r="H951" s="13">
        <v>6</v>
      </c>
      <c r="I951" s="13">
        <v>4100</v>
      </c>
      <c r="J951" s="1" t="s">
        <v>39</v>
      </c>
      <c r="K951" s="9"/>
      <c r="L951" s="123">
        <v>392</v>
      </c>
      <c r="M951" s="123"/>
      <c r="N951" s="123"/>
      <c r="O951" s="123"/>
      <c r="P951" s="15"/>
      <c r="Q951" s="187"/>
      <c r="R951" s="123">
        <v>9</v>
      </c>
      <c r="S951" s="123" t="s">
        <v>460</v>
      </c>
      <c r="T951" s="123">
        <v>2023</v>
      </c>
      <c r="U951" s="47" t="s">
        <v>478</v>
      </c>
      <c r="V951" s="5"/>
    </row>
    <row r="952" spans="1:24" x14ac:dyDescent="0.3">
      <c r="A952" s="13">
        <v>951</v>
      </c>
      <c r="B952" s="9" t="s">
        <v>1944</v>
      </c>
      <c r="C952" s="28" t="s">
        <v>1945</v>
      </c>
      <c r="D952" s="9" t="s">
        <v>1947</v>
      </c>
      <c r="E952" s="258">
        <v>45150</v>
      </c>
      <c r="F952" s="122">
        <v>0.15984953703703705</v>
      </c>
      <c r="G952" s="2">
        <v>0.33333333333333331</v>
      </c>
      <c r="H952" s="13">
        <v>6</v>
      </c>
      <c r="I952" s="13">
        <v>4652</v>
      </c>
      <c r="J952" s="1" t="s">
        <v>1042</v>
      </c>
      <c r="K952" s="9"/>
      <c r="L952" s="123">
        <v>393</v>
      </c>
      <c r="M952" s="123"/>
      <c r="N952" s="123"/>
      <c r="O952" s="123"/>
      <c r="P952" s="15" t="s">
        <v>12</v>
      </c>
      <c r="Q952" s="187"/>
      <c r="R952" s="123">
        <v>12</v>
      </c>
      <c r="S952" s="123" t="s">
        <v>460</v>
      </c>
      <c r="T952" s="123">
        <v>2023</v>
      </c>
      <c r="U952" s="47" t="s">
        <v>474</v>
      </c>
      <c r="V952" s="5">
        <v>3</v>
      </c>
    </row>
    <row r="953" spans="1:24" x14ac:dyDescent="0.3">
      <c r="A953" s="13">
        <v>952</v>
      </c>
      <c r="B953" s="9" t="s">
        <v>1948</v>
      </c>
      <c r="C953" s="28" t="s">
        <v>1949</v>
      </c>
      <c r="D953" s="9" t="s">
        <v>1950</v>
      </c>
      <c r="E953" s="273">
        <v>45157</v>
      </c>
      <c r="F953" s="122">
        <v>0.16460648148148146</v>
      </c>
      <c r="G953" s="2">
        <v>0.375</v>
      </c>
      <c r="H953" s="13">
        <v>6</v>
      </c>
      <c r="I953" s="13">
        <v>4140</v>
      </c>
      <c r="J953" s="1" t="s">
        <v>749</v>
      </c>
      <c r="K953" s="9"/>
      <c r="L953" s="123">
        <v>394</v>
      </c>
      <c r="M953" s="123"/>
      <c r="N953" s="123"/>
      <c r="O953" s="123"/>
      <c r="P953" s="15"/>
      <c r="Q953" s="187"/>
      <c r="R953" s="123">
        <v>19</v>
      </c>
      <c r="S953" s="123" t="s">
        <v>460</v>
      </c>
      <c r="T953" s="123">
        <v>2023</v>
      </c>
      <c r="U953" s="47" t="s">
        <v>474</v>
      </c>
      <c r="V953" s="5"/>
    </row>
    <row r="954" spans="1:24" x14ac:dyDescent="0.3">
      <c r="A954" s="13">
        <v>953</v>
      </c>
      <c r="B954" s="9" t="s">
        <v>1951</v>
      </c>
      <c r="C954" s="28" t="s">
        <v>39</v>
      </c>
      <c r="D954" s="9" t="s">
        <v>814</v>
      </c>
      <c r="E954" s="273">
        <v>45158</v>
      </c>
      <c r="F954" s="122">
        <v>0.16665509259259259</v>
      </c>
      <c r="G954" s="2">
        <v>0.375</v>
      </c>
      <c r="H954" s="13">
        <v>6</v>
      </c>
      <c r="I954" s="13">
        <v>4100</v>
      </c>
      <c r="J954" s="1" t="s">
        <v>39</v>
      </c>
      <c r="K954" s="9"/>
      <c r="L954" s="123">
        <v>395</v>
      </c>
      <c r="M954" s="123"/>
      <c r="N954" s="123"/>
      <c r="O954" s="123"/>
      <c r="P954" s="15"/>
      <c r="Q954" s="187"/>
      <c r="R954" s="123">
        <v>20</v>
      </c>
      <c r="S954" s="123" t="s">
        <v>460</v>
      </c>
      <c r="T954" s="123">
        <v>2023</v>
      </c>
      <c r="U954" s="47" t="s">
        <v>475</v>
      </c>
      <c r="V954" s="5">
        <v>2</v>
      </c>
    </row>
    <row r="955" spans="1:24" x14ac:dyDescent="0.3">
      <c r="A955" s="13">
        <v>954</v>
      </c>
      <c r="B955" s="9" t="s">
        <v>813</v>
      </c>
      <c r="C955" s="28" t="s">
        <v>39</v>
      </c>
      <c r="D955" s="9" t="s">
        <v>814</v>
      </c>
      <c r="E955" s="258">
        <v>45160</v>
      </c>
      <c r="F955" s="122">
        <v>0.16424768518518518</v>
      </c>
      <c r="G955" s="2">
        <v>0.375</v>
      </c>
      <c r="H955" s="13">
        <v>6</v>
      </c>
      <c r="I955" s="13">
        <v>4100</v>
      </c>
      <c r="J955" s="1" t="s">
        <v>39</v>
      </c>
      <c r="K955" s="9"/>
      <c r="L955" s="123">
        <v>396</v>
      </c>
      <c r="M955" s="123"/>
      <c r="N955" s="123"/>
      <c r="O955" s="123"/>
      <c r="P955" s="15" t="s">
        <v>12</v>
      </c>
      <c r="Q955" s="187"/>
      <c r="R955" s="123">
        <v>22</v>
      </c>
      <c r="S955" s="123" t="s">
        <v>460</v>
      </c>
      <c r="T955" s="123">
        <v>2023</v>
      </c>
      <c r="U955" s="47" t="s">
        <v>479</v>
      </c>
      <c r="V955" s="5"/>
    </row>
    <row r="956" spans="1:24" x14ac:dyDescent="0.3">
      <c r="A956" s="13">
        <v>955</v>
      </c>
      <c r="B956" s="9" t="s">
        <v>1953</v>
      </c>
      <c r="C956" s="28" t="s">
        <v>1954</v>
      </c>
      <c r="D956" s="9" t="s">
        <v>1956</v>
      </c>
      <c r="E956" s="258">
        <v>45164</v>
      </c>
      <c r="F956" s="121">
        <v>0.13621527777777778</v>
      </c>
      <c r="G956" s="2">
        <v>0.42708333333333331</v>
      </c>
      <c r="H956" s="13">
        <v>1</v>
      </c>
      <c r="I956" s="13">
        <v>6430</v>
      </c>
      <c r="J956" s="1" t="s">
        <v>992</v>
      </c>
      <c r="K956" s="9"/>
      <c r="L956" s="123"/>
      <c r="M956" s="123">
        <v>93</v>
      </c>
      <c r="N956" s="123"/>
      <c r="O956" s="123"/>
      <c r="P956" s="15"/>
      <c r="Q956" s="187"/>
      <c r="R956" s="123">
        <v>26</v>
      </c>
      <c r="S956" s="123" t="s">
        <v>460</v>
      </c>
      <c r="T956" s="123">
        <v>2023</v>
      </c>
      <c r="U956" s="47" t="s">
        <v>474</v>
      </c>
      <c r="V956" s="5">
        <v>2</v>
      </c>
    </row>
    <row r="957" spans="1:24" x14ac:dyDescent="0.3">
      <c r="A957" s="13">
        <v>956</v>
      </c>
      <c r="B957" s="9" t="s">
        <v>1957</v>
      </c>
      <c r="C957" s="28" t="s">
        <v>39</v>
      </c>
      <c r="D957" s="9" t="s">
        <v>566</v>
      </c>
      <c r="E957" s="275">
        <v>45166</v>
      </c>
      <c r="F957" s="125">
        <v>0.17634259259259258</v>
      </c>
      <c r="G957" s="2">
        <v>0.35416666666666669</v>
      </c>
      <c r="H957" s="13">
        <v>6</v>
      </c>
      <c r="I957" s="13">
        <v>4100</v>
      </c>
      <c r="J957" s="1" t="s">
        <v>39</v>
      </c>
      <c r="K957" s="9"/>
      <c r="L957" s="123"/>
      <c r="M957" s="123"/>
      <c r="N957" s="123"/>
      <c r="O957" s="123"/>
      <c r="P957" s="15" t="s">
        <v>12</v>
      </c>
      <c r="Q957" s="187"/>
      <c r="R957" s="123">
        <v>28</v>
      </c>
      <c r="S957" s="123" t="s">
        <v>460</v>
      </c>
      <c r="T957" s="123">
        <v>2023</v>
      </c>
      <c r="U957" s="47" t="s">
        <v>480</v>
      </c>
      <c r="V957" s="5"/>
    </row>
    <row r="958" spans="1:24" x14ac:dyDescent="0.3">
      <c r="A958" s="13">
        <v>957</v>
      </c>
      <c r="B958" s="9" t="s">
        <v>813</v>
      </c>
      <c r="C958" s="28" t="s">
        <v>39</v>
      </c>
      <c r="D958" s="9" t="s">
        <v>814</v>
      </c>
      <c r="E958" s="275">
        <v>45167</v>
      </c>
      <c r="F958" s="125">
        <v>0.17337962962962963</v>
      </c>
      <c r="G958" s="2">
        <v>0.375</v>
      </c>
      <c r="H958" s="13">
        <v>6</v>
      </c>
      <c r="I958" s="13">
        <v>4100</v>
      </c>
      <c r="J958" s="1" t="s">
        <v>39</v>
      </c>
      <c r="K958" s="9"/>
      <c r="L958" s="123"/>
      <c r="M958" s="123"/>
      <c r="N958" s="123"/>
      <c r="O958" s="123"/>
      <c r="P958" s="15"/>
      <c r="Q958" s="187"/>
      <c r="R958" s="123">
        <v>29</v>
      </c>
      <c r="S958" s="123" t="s">
        <v>460</v>
      </c>
      <c r="T958" s="123">
        <v>2023</v>
      </c>
      <c r="U958" s="47" t="s">
        <v>479</v>
      </c>
      <c r="V958" s="5"/>
    </row>
    <row r="959" spans="1:24" x14ac:dyDescent="0.3">
      <c r="A959" s="13">
        <v>958</v>
      </c>
      <c r="B959" s="9" t="s">
        <v>1939</v>
      </c>
      <c r="C959" s="28" t="s">
        <v>27</v>
      </c>
      <c r="D959" s="9" t="s">
        <v>574</v>
      </c>
      <c r="E959" s="275">
        <v>45168</v>
      </c>
      <c r="F959" s="122">
        <v>0.16383101851851853</v>
      </c>
      <c r="G959" s="2">
        <v>0.29166666666666669</v>
      </c>
      <c r="H959" s="13">
        <v>8</v>
      </c>
      <c r="I959" s="13">
        <v>2770</v>
      </c>
      <c r="J959" s="1" t="s">
        <v>751</v>
      </c>
      <c r="K959" s="9"/>
      <c r="L959" s="123">
        <v>397</v>
      </c>
      <c r="M959" s="123"/>
      <c r="N959" s="123"/>
      <c r="O959" s="123"/>
      <c r="P959" s="15" t="s">
        <v>12</v>
      </c>
      <c r="Q959" s="187"/>
      <c r="R959" s="123">
        <v>30</v>
      </c>
      <c r="S959" s="123" t="s">
        <v>460</v>
      </c>
      <c r="T959" s="123">
        <v>2023</v>
      </c>
      <c r="U959" s="47" t="s">
        <v>478</v>
      </c>
      <c r="V959" s="5">
        <v>3</v>
      </c>
      <c r="X959" s="5">
        <v>12</v>
      </c>
    </row>
    <row r="960" spans="1:24" x14ac:dyDescent="0.3">
      <c r="A960" s="13">
        <v>959</v>
      </c>
      <c r="B960" s="9" t="s">
        <v>1939</v>
      </c>
      <c r="C960" s="28" t="s">
        <v>27</v>
      </c>
      <c r="D960" s="9" t="s">
        <v>574</v>
      </c>
      <c r="E960" s="258">
        <v>45173</v>
      </c>
      <c r="F960" s="122">
        <v>0.16553240740740741</v>
      </c>
      <c r="G960" s="2">
        <v>0.29166666666666669</v>
      </c>
      <c r="H960" s="13">
        <v>8</v>
      </c>
      <c r="I960" s="13">
        <v>2770</v>
      </c>
      <c r="J960" s="1" t="s">
        <v>751</v>
      </c>
      <c r="K960" s="9"/>
      <c r="L960" s="123">
        <v>398</v>
      </c>
      <c r="M960" s="123"/>
      <c r="N960" s="123"/>
      <c r="O960" s="123"/>
      <c r="P960" s="15" t="s">
        <v>12</v>
      </c>
      <c r="Q960" s="187"/>
      <c r="R960" s="123">
        <v>4</v>
      </c>
      <c r="S960" s="123" t="s">
        <v>462</v>
      </c>
      <c r="T960" s="123">
        <v>2023</v>
      </c>
      <c r="U960" s="47" t="s">
        <v>480</v>
      </c>
      <c r="V960" s="5"/>
    </row>
    <row r="961" spans="1:24" x14ac:dyDescent="0.3">
      <c r="A961" s="13">
        <v>960</v>
      </c>
      <c r="B961" s="9" t="s">
        <v>390</v>
      </c>
      <c r="C961" s="28" t="s">
        <v>141</v>
      </c>
      <c r="D961" s="9" t="s">
        <v>592</v>
      </c>
      <c r="E961" s="258">
        <v>45178</v>
      </c>
      <c r="F961" s="121">
        <v>0.14158564814814814</v>
      </c>
      <c r="G961" s="2">
        <v>0.33333333333333331</v>
      </c>
      <c r="H961" s="13">
        <v>6</v>
      </c>
      <c r="I961" s="13">
        <v>4262</v>
      </c>
      <c r="J961" s="1" t="s">
        <v>17</v>
      </c>
      <c r="K961" s="9"/>
      <c r="L961" s="123"/>
      <c r="M961" s="123">
        <v>94</v>
      </c>
      <c r="N961" s="123"/>
      <c r="O961" s="123"/>
      <c r="P961" s="15" t="s">
        <v>12</v>
      </c>
      <c r="Q961" s="187"/>
      <c r="R961" s="123">
        <v>9</v>
      </c>
      <c r="S961" s="123" t="s">
        <v>462</v>
      </c>
      <c r="T961" s="123">
        <v>2023</v>
      </c>
      <c r="U961" s="47" t="s">
        <v>474</v>
      </c>
      <c r="V961" s="5">
        <v>2</v>
      </c>
    </row>
    <row r="962" spans="1:24" x14ac:dyDescent="0.3">
      <c r="A962" s="13">
        <v>961</v>
      </c>
      <c r="B962" s="9" t="s">
        <v>813</v>
      </c>
      <c r="C962" s="28" t="s">
        <v>39</v>
      </c>
      <c r="D962" s="9" t="s">
        <v>814</v>
      </c>
      <c r="E962" s="258">
        <v>45181</v>
      </c>
      <c r="F962" s="121">
        <v>0.14526620370370372</v>
      </c>
      <c r="G962" s="2">
        <v>0.375</v>
      </c>
      <c r="H962" s="13">
        <v>6</v>
      </c>
      <c r="I962" s="13">
        <v>4100</v>
      </c>
      <c r="J962" s="1" t="s">
        <v>39</v>
      </c>
      <c r="K962" s="9"/>
      <c r="L962" s="123"/>
      <c r="M962" s="123">
        <v>95</v>
      </c>
      <c r="N962" s="123"/>
      <c r="O962" s="123"/>
      <c r="P962" s="15" t="s">
        <v>12</v>
      </c>
      <c r="Q962" s="187"/>
      <c r="R962" s="123">
        <v>12</v>
      </c>
      <c r="S962" s="123" t="s">
        <v>462</v>
      </c>
      <c r="T962" s="123">
        <v>2023</v>
      </c>
      <c r="U962" s="47" t="s">
        <v>479</v>
      </c>
      <c r="V962" s="5"/>
    </row>
    <row r="963" spans="1:24" x14ac:dyDescent="0.3">
      <c r="A963" s="13">
        <v>962</v>
      </c>
      <c r="B963" s="9" t="s">
        <v>1958</v>
      </c>
      <c r="C963" s="28" t="s">
        <v>1462</v>
      </c>
      <c r="D963" s="9" t="s">
        <v>1959</v>
      </c>
      <c r="E963" s="258">
        <v>45186</v>
      </c>
      <c r="F963" s="125">
        <v>0.17959490740740738</v>
      </c>
      <c r="G963" s="2">
        <v>0.375</v>
      </c>
      <c r="H963" s="13">
        <v>5</v>
      </c>
      <c r="I963" s="13">
        <v>4250</v>
      </c>
      <c r="J963" s="1" t="s">
        <v>17</v>
      </c>
      <c r="K963" s="9"/>
      <c r="L963" s="123"/>
      <c r="M963" s="123"/>
      <c r="N963" s="123"/>
      <c r="O963" s="123"/>
      <c r="P963" s="15"/>
      <c r="Q963" s="187"/>
      <c r="R963" s="123">
        <v>17</v>
      </c>
      <c r="S963" s="123" t="s">
        <v>462</v>
      </c>
      <c r="T963" s="123">
        <v>2023</v>
      </c>
      <c r="U963" s="47" t="s">
        <v>475</v>
      </c>
      <c r="V963" s="5">
        <v>2</v>
      </c>
    </row>
    <row r="964" spans="1:24" x14ac:dyDescent="0.3">
      <c r="A964" s="13">
        <v>963</v>
      </c>
      <c r="B964" s="9" t="s">
        <v>1960</v>
      </c>
      <c r="C964" s="28" t="s">
        <v>1961</v>
      </c>
      <c r="D964" s="9" t="s">
        <v>1962</v>
      </c>
      <c r="E964" s="258">
        <v>45193</v>
      </c>
      <c r="F964" s="122">
        <v>0.16376157407407407</v>
      </c>
      <c r="G964" s="2">
        <v>0.33333333333333331</v>
      </c>
      <c r="H964" s="13">
        <v>4</v>
      </c>
      <c r="I964" s="13">
        <v>4690</v>
      </c>
      <c r="J964" s="1" t="s">
        <v>752</v>
      </c>
      <c r="K964" s="9"/>
      <c r="L964" s="123">
        <v>399</v>
      </c>
      <c r="M964" s="123"/>
      <c r="N964" s="123"/>
      <c r="O964" s="123"/>
      <c r="P964" s="15"/>
      <c r="Q964" s="187"/>
      <c r="R964" s="123">
        <v>24</v>
      </c>
      <c r="S964" s="123" t="s">
        <v>462</v>
      </c>
      <c r="T964" s="123">
        <v>2023</v>
      </c>
      <c r="U964" s="47" t="s">
        <v>475</v>
      </c>
      <c r="V964" s="5">
        <v>1</v>
      </c>
    </row>
    <row r="965" spans="1:24" x14ac:dyDescent="0.3">
      <c r="A965" s="13">
        <v>964</v>
      </c>
      <c r="B965" s="9" t="s">
        <v>813</v>
      </c>
      <c r="C965" s="28" t="s">
        <v>39</v>
      </c>
      <c r="D965" s="9" t="s">
        <v>814</v>
      </c>
      <c r="E965" s="258">
        <v>45195</v>
      </c>
      <c r="F965" s="122">
        <v>0.16107638888888889</v>
      </c>
      <c r="G965" s="2">
        <v>0.375</v>
      </c>
      <c r="H965" s="13">
        <v>6</v>
      </c>
      <c r="I965" s="13">
        <v>4100</v>
      </c>
      <c r="J965" s="1" t="s">
        <v>39</v>
      </c>
      <c r="K965" s="9"/>
      <c r="L965" s="123">
        <v>400</v>
      </c>
      <c r="M965" s="123"/>
      <c r="N965" s="123"/>
      <c r="O965" s="123"/>
      <c r="P965" s="15" t="s">
        <v>12</v>
      </c>
      <c r="Q965" s="187"/>
      <c r="R965" s="123">
        <v>26</v>
      </c>
      <c r="S965" s="123" t="s">
        <v>462</v>
      </c>
      <c r="T965" s="123">
        <v>2023</v>
      </c>
      <c r="U965" s="47" t="s">
        <v>479</v>
      </c>
      <c r="V965" s="5"/>
    </row>
    <row r="966" spans="1:24" x14ac:dyDescent="0.3">
      <c r="A966" s="13">
        <v>965</v>
      </c>
      <c r="B966" s="9" t="s">
        <v>1965</v>
      </c>
      <c r="C966" s="28" t="s">
        <v>1727</v>
      </c>
      <c r="D966" s="9" t="s">
        <v>1728</v>
      </c>
      <c r="E966" s="258">
        <v>45199</v>
      </c>
      <c r="F966" s="122">
        <v>0.15465277777777778</v>
      </c>
      <c r="G966" s="2">
        <v>0.33333333333333331</v>
      </c>
      <c r="H966" s="13">
        <v>6</v>
      </c>
      <c r="I966" s="13">
        <v>2770</v>
      </c>
      <c r="J966" s="1" t="s">
        <v>751</v>
      </c>
      <c r="K966" s="9"/>
      <c r="L966" s="123">
        <v>401</v>
      </c>
      <c r="M966" s="123"/>
      <c r="N966" s="123"/>
      <c r="O966" s="123"/>
      <c r="P966" s="15"/>
      <c r="Q966" s="187"/>
      <c r="R966" s="123">
        <v>30</v>
      </c>
      <c r="S966" s="123" t="s">
        <v>462</v>
      </c>
      <c r="T966" s="123">
        <v>2023</v>
      </c>
      <c r="U966" s="47" t="s">
        <v>475</v>
      </c>
      <c r="V966" s="5">
        <v>2</v>
      </c>
      <c r="X966" s="5">
        <v>7</v>
      </c>
    </row>
    <row r="967" spans="1:24" x14ac:dyDescent="0.3">
      <c r="A967" s="13">
        <v>966</v>
      </c>
      <c r="B967" s="9" t="s">
        <v>1966</v>
      </c>
      <c r="C967" s="28" t="s">
        <v>857</v>
      </c>
      <c r="D967" s="9" t="s">
        <v>1967</v>
      </c>
      <c r="E967" s="258">
        <v>45206</v>
      </c>
      <c r="F967" s="122">
        <v>0.16115740740740742</v>
      </c>
      <c r="G967" s="2">
        <v>0.33333333333333331</v>
      </c>
      <c r="H967" s="13">
        <v>5</v>
      </c>
      <c r="I967" s="13">
        <v>2730</v>
      </c>
      <c r="J967" s="1" t="s">
        <v>857</v>
      </c>
      <c r="K967" s="9"/>
      <c r="L967" s="123">
        <v>402</v>
      </c>
      <c r="M967" s="123"/>
      <c r="N967" s="123"/>
      <c r="O967" s="123"/>
      <c r="P967" s="15" t="s">
        <v>12</v>
      </c>
      <c r="Q967" s="187"/>
      <c r="R967" s="123">
        <v>7</v>
      </c>
      <c r="S967" s="123" t="s">
        <v>463</v>
      </c>
      <c r="T967" s="123">
        <v>2023</v>
      </c>
      <c r="U967" s="47" t="s">
        <v>474</v>
      </c>
      <c r="V967" s="5">
        <v>1</v>
      </c>
    </row>
    <row r="968" spans="1:24" x14ac:dyDescent="0.3">
      <c r="A968" s="13">
        <v>967</v>
      </c>
      <c r="B968" s="9" t="s">
        <v>1968</v>
      </c>
      <c r="C968" s="28" t="s">
        <v>1663</v>
      </c>
      <c r="D968" s="9" t="s">
        <v>1664</v>
      </c>
      <c r="E968" s="258">
        <v>45213</v>
      </c>
      <c r="F968" s="122">
        <v>0.16315972222222222</v>
      </c>
      <c r="G968" s="2">
        <v>0.375</v>
      </c>
      <c r="H968" s="13">
        <v>6</v>
      </c>
      <c r="I968" s="13">
        <v>4653</v>
      </c>
      <c r="J968" s="1" t="s">
        <v>752</v>
      </c>
      <c r="K968" s="9"/>
      <c r="L968" s="123">
        <v>403</v>
      </c>
      <c r="M968" s="123"/>
      <c r="N968" s="123"/>
      <c r="O968" s="123"/>
      <c r="P968" s="15"/>
      <c r="Q968" s="187"/>
      <c r="R968" s="123">
        <v>14</v>
      </c>
      <c r="S968" s="123" t="s">
        <v>463</v>
      </c>
      <c r="T968" s="123">
        <v>2023</v>
      </c>
      <c r="U968" s="47" t="s">
        <v>474</v>
      </c>
      <c r="V968" s="5">
        <v>1</v>
      </c>
    </row>
    <row r="969" spans="1:24" x14ac:dyDescent="0.3">
      <c r="A969" s="13">
        <v>968</v>
      </c>
      <c r="B969" s="9" t="s">
        <v>1969</v>
      </c>
      <c r="C969" s="28" t="s">
        <v>1970</v>
      </c>
      <c r="D969" s="9" t="s">
        <v>1972</v>
      </c>
      <c r="E969" s="258">
        <v>45220</v>
      </c>
      <c r="F969" s="121">
        <v>0.14579861111111111</v>
      </c>
      <c r="G969" s="2">
        <v>0.33333333333333331</v>
      </c>
      <c r="H969" s="13">
        <v>4</v>
      </c>
      <c r="I969" s="13">
        <v>4281</v>
      </c>
      <c r="J969" s="1" t="s">
        <v>26</v>
      </c>
      <c r="K969" s="9"/>
      <c r="L969" s="123"/>
      <c r="M969" s="123">
        <v>96</v>
      </c>
      <c r="N969" s="123"/>
      <c r="O969" s="123"/>
      <c r="P969" s="15" t="s">
        <v>12</v>
      </c>
      <c r="Q969" s="187"/>
      <c r="R969" s="123">
        <v>21</v>
      </c>
      <c r="S969" s="123" t="s">
        <v>463</v>
      </c>
      <c r="T969" s="123">
        <v>2023</v>
      </c>
      <c r="U969" s="47" t="s">
        <v>474</v>
      </c>
      <c r="V969" s="5">
        <v>1</v>
      </c>
    </row>
    <row r="970" spans="1:24" x14ac:dyDescent="0.3">
      <c r="A970" s="13">
        <v>969</v>
      </c>
      <c r="B970" s="9" t="s">
        <v>1979</v>
      </c>
      <c r="C970" s="28" t="s">
        <v>1918</v>
      </c>
      <c r="D970" s="9" t="s">
        <v>1975</v>
      </c>
      <c r="E970" s="275">
        <v>45226</v>
      </c>
      <c r="F970" s="122">
        <v>0.16408564814814816</v>
      </c>
      <c r="G970" s="2">
        <v>0.375</v>
      </c>
      <c r="H970" s="13">
        <v>6</v>
      </c>
      <c r="I970" s="13">
        <v>6720</v>
      </c>
      <c r="J970" s="1" t="s">
        <v>495</v>
      </c>
      <c r="K970" s="9"/>
      <c r="L970" s="123">
        <v>404</v>
      </c>
      <c r="M970" s="123"/>
      <c r="N970" s="123"/>
      <c r="O970" s="123"/>
      <c r="P970" s="15"/>
      <c r="Q970" s="187"/>
      <c r="R970" s="123">
        <v>27</v>
      </c>
      <c r="S970" s="123" t="s">
        <v>463</v>
      </c>
      <c r="T970" s="123">
        <v>2023</v>
      </c>
      <c r="U970" s="47" t="s">
        <v>477</v>
      </c>
      <c r="V970" s="5"/>
    </row>
    <row r="971" spans="1:24" x14ac:dyDescent="0.3">
      <c r="A971" s="13">
        <v>970</v>
      </c>
      <c r="B971" s="9" t="s">
        <v>1980</v>
      </c>
      <c r="C971" s="28" t="s">
        <v>1978</v>
      </c>
      <c r="D971" s="9" t="s">
        <v>1976</v>
      </c>
      <c r="E971" s="275">
        <v>45227</v>
      </c>
      <c r="F971" s="125">
        <v>0.18041666666666667</v>
      </c>
      <c r="G971" s="2">
        <v>0.39583333333333331</v>
      </c>
      <c r="H971" s="13">
        <v>5</v>
      </c>
      <c r="I971" s="13">
        <v>6857</v>
      </c>
      <c r="J971" s="1" t="s">
        <v>1049</v>
      </c>
      <c r="K971" s="9"/>
      <c r="L971" s="123"/>
      <c r="M971" s="123"/>
      <c r="N971" s="123"/>
      <c r="O971" s="123"/>
      <c r="P971" s="15"/>
      <c r="Q971" s="187"/>
      <c r="R971" s="123">
        <v>28</v>
      </c>
      <c r="S971" s="123" t="s">
        <v>463</v>
      </c>
      <c r="T971" s="123">
        <v>2023</v>
      </c>
      <c r="U971" s="47" t="s">
        <v>474</v>
      </c>
      <c r="V971" s="5"/>
    </row>
    <row r="972" spans="1:24" x14ac:dyDescent="0.3">
      <c r="A972" s="13">
        <v>971</v>
      </c>
      <c r="B972" s="9" t="s">
        <v>1981</v>
      </c>
      <c r="C972" s="28" t="s">
        <v>1050</v>
      </c>
      <c r="D972" s="9" t="s">
        <v>1977</v>
      </c>
      <c r="E972" s="275">
        <v>45228</v>
      </c>
      <c r="F972" s="125">
        <v>0.17193287037037039</v>
      </c>
      <c r="G972" s="2">
        <v>0.375</v>
      </c>
      <c r="H972" s="13">
        <v>5</v>
      </c>
      <c r="I972" s="13">
        <v>6600</v>
      </c>
      <c r="J972" s="1" t="s">
        <v>1050</v>
      </c>
      <c r="K972" s="9"/>
      <c r="L972" s="123"/>
      <c r="M972" s="123"/>
      <c r="N972" s="123"/>
      <c r="O972" s="123"/>
      <c r="P972" s="15"/>
      <c r="Q972" s="187"/>
      <c r="R972" s="123">
        <v>29</v>
      </c>
      <c r="S972" s="123" t="s">
        <v>463</v>
      </c>
      <c r="T972" s="123">
        <v>2023</v>
      </c>
      <c r="U972" s="47" t="s">
        <v>475</v>
      </c>
      <c r="V972" s="5">
        <v>3</v>
      </c>
      <c r="X972" s="5">
        <v>6</v>
      </c>
    </row>
    <row r="973" spans="1:24" x14ac:dyDescent="0.3">
      <c r="A973" s="13">
        <v>972</v>
      </c>
      <c r="B973" s="9" t="s">
        <v>1985</v>
      </c>
      <c r="C973" s="28" t="s">
        <v>677</v>
      </c>
      <c r="D973" s="9" t="s">
        <v>1982</v>
      </c>
      <c r="E973" s="258">
        <v>45235</v>
      </c>
      <c r="F973" s="122">
        <v>0.15065972222222221</v>
      </c>
      <c r="G973" s="2">
        <v>0.33333333333333331</v>
      </c>
      <c r="H973" s="13">
        <v>6</v>
      </c>
      <c r="I973" s="13">
        <v>2620</v>
      </c>
      <c r="J973" s="1" t="s">
        <v>766</v>
      </c>
      <c r="K973" s="9"/>
      <c r="L973" s="123">
        <v>405</v>
      </c>
      <c r="M973" s="123"/>
      <c r="N973" s="123"/>
      <c r="O973" s="123"/>
      <c r="P973" s="15" t="s">
        <v>12</v>
      </c>
      <c r="Q973" s="187"/>
      <c r="R973" s="123">
        <v>5</v>
      </c>
      <c r="S973" s="123" t="s">
        <v>464</v>
      </c>
      <c r="T973" s="123">
        <v>2023</v>
      </c>
      <c r="U973" s="47" t="s">
        <v>475</v>
      </c>
      <c r="V973" s="5">
        <v>1</v>
      </c>
    </row>
    <row r="974" spans="1:24" x14ac:dyDescent="0.3">
      <c r="A974" s="13">
        <v>973</v>
      </c>
      <c r="B974" s="9" t="s">
        <v>813</v>
      </c>
      <c r="C974" s="28" t="s">
        <v>39</v>
      </c>
      <c r="D974" s="9" t="s">
        <v>814</v>
      </c>
      <c r="E974" s="258">
        <v>45237</v>
      </c>
      <c r="F974" s="121">
        <v>0.14347222222222222</v>
      </c>
      <c r="G974" s="2">
        <v>0.375</v>
      </c>
      <c r="H974" s="13">
        <v>6</v>
      </c>
      <c r="I974" s="13">
        <v>4100</v>
      </c>
      <c r="J974" s="1" t="s">
        <v>39</v>
      </c>
      <c r="K974" s="9"/>
      <c r="L974" s="123"/>
      <c r="M974" s="123">
        <v>97</v>
      </c>
      <c r="N974" s="123"/>
      <c r="O974" s="123"/>
      <c r="P974" s="15" t="s">
        <v>12</v>
      </c>
      <c r="Q974" s="187"/>
      <c r="R974" s="123">
        <v>7</v>
      </c>
      <c r="S974" s="123" t="s">
        <v>464</v>
      </c>
      <c r="T974" s="123">
        <v>2023</v>
      </c>
      <c r="U974" s="47" t="s">
        <v>479</v>
      </c>
      <c r="V974" s="5">
        <v>1</v>
      </c>
    </row>
    <row r="975" spans="1:24" x14ac:dyDescent="0.3">
      <c r="A975" s="13">
        <v>974</v>
      </c>
      <c r="B975" s="9" t="s">
        <v>1986</v>
      </c>
      <c r="C975" s="28" t="s">
        <v>11</v>
      </c>
      <c r="D975" s="9" t="s">
        <v>1560</v>
      </c>
      <c r="E975" s="258">
        <v>45248</v>
      </c>
      <c r="F975" s="125">
        <v>0.1738425925925926</v>
      </c>
      <c r="G975" s="2">
        <v>0.41666666666666669</v>
      </c>
      <c r="H975" s="13">
        <v>4</v>
      </c>
      <c r="I975" s="13">
        <v>4180</v>
      </c>
      <c r="J975" s="1" t="s">
        <v>11</v>
      </c>
      <c r="K975" s="9"/>
      <c r="L975" s="123"/>
      <c r="M975" s="123"/>
      <c r="N975" s="123"/>
      <c r="O975" s="123"/>
      <c r="P975" s="15"/>
      <c r="Q975" s="187"/>
      <c r="R975" s="123">
        <v>18</v>
      </c>
      <c r="S975" s="123" t="s">
        <v>464</v>
      </c>
      <c r="T975" s="123">
        <v>2023</v>
      </c>
      <c r="U975" s="47" t="s">
        <v>474</v>
      </c>
      <c r="V975" s="5">
        <v>1</v>
      </c>
    </row>
    <row r="976" spans="1:24" x14ac:dyDescent="0.3">
      <c r="A976" s="13">
        <v>975</v>
      </c>
      <c r="B976" s="9" t="s">
        <v>1991</v>
      </c>
      <c r="C976" s="28" t="s">
        <v>26</v>
      </c>
      <c r="D976" s="9" t="s">
        <v>593</v>
      </c>
      <c r="E976" s="258">
        <v>45256</v>
      </c>
      <c r="F976" s="121">
        <v>0.14381944444444444</v>
      </c>
      <c r="G976" s="2">
        <v>0.375</v>
      </c>
      <c r="H976" s="13">
        <v>8</v>
      </c>
      <c r="I976" s="13">
        <v>4400</v>
      </c>
      <c r="J976" s="1" t="s">
        <v>26</v>
      </c>
      <c r="K976" s="9"/>
      <c r="L976" s="123"/>
      <c r="M976" s="123">
        <v>98</v>
      </c>
      <c r="N976" s="123"/>
      <c r="O976" s="123"/>
      <c r="P976" s="15" t="s">
        <v>12</v>
      </c>
      <c r="Q976" s="187"/>
      <c r="R976" s="123">
        <v>26</v>
      </c>
      <c r="S976" s="123" t="s">
        <v>464</v>
      </c>
      <c r="T976" s="123">
        <v>2023</v>
      </c>
      <c r="U976" s="47" t="s">
        <v>475</v>
      </c>
      <c r="V976" s="5">
        <v>1</v>
      </c>
    </row>
    <row r="977" spans="1:24" x14ac:dyDescent="0.3">
      <c r="A977" s="13">
        <v>976</v>
      </c>
      <c r="B977" s="9" t="s">
        <v>813</v>
      </c>
      <c r="C977" s="28" t="s">
        <v>39</v>
      </c>
      <c r="D977" s="9" t="s">
        <v>814</v>
      </c>
      <c r="E977" s="258">
        <v>45258</v>
      </c>
      <c r="F977" s="122">
        <v>0.15966435185185185</v>
      </c>
      <c r="G977" s="2">
        <v>0.375</v>
      </c>
      <c r="H977" s="13">
        <v>6</v>
      </c>
      <c r="I977" s="13">
        <v>4100</v>
      </c>
      <c r="J977" s="1" t="s">
        <v>39</v>
      </c>
      <c r="K977" s="9"/>
      <c r="L977" s="123">
        <v>406</v>
      </c>
      <c r="M977" s="123"/>
      <c r="N977" s="123"/>
      <c r="O977" s="123"/>
      <c r="P977" s="15" t="s">
        <v>12</v>
      </c>
      <c r="Q977" s="187"/>
      <c r="R977" s="123">
        <v>28</v>
      </c>
      <c r="S977" s="123" t="s">
        <v>464</v>
      </c>
      <c r="T977" s="123">
        <v>2023</v>
      </c>
      <c r="U977" s="47" t="s">
        <v>479</v>
      </c>
      <c r="V977" s="5"/>
      <c r="X977" s="5">
        <v>5</v>
      </c>
    </row>
    <row r="978" spans="1:24" x14ac:dyDescent="0.3">
      <c r="A978" s="13">
        <v>977</v>
      </c>
      <c r="B978" s="9" t="s">
        <v>390</v>
      </c>
      <c r="C978" s="28" t="s">
        <v>141</v>
      </c>
      <c r="D978" s="9" t="s">
        <v>592</v>
      </c>
      <c r="E978" s="273">
        <v>45262</v>
      </c>
      <c r="F978" s="122">
        <v>0.15891203703703705</v>
      </c>
      <c r="G978" s="2">
        <v>0.33333333333333331</v>
      </c>
      <c r="H978" s="13">
        <v>6</v>
      </c>
      <c r="I978" s="13">
        <v>4262</v>
      </c>
      <c r="J978" s="1" t="s">
        <v>17</v>
      </c>
      <c r="K978" s="9"/>
      <c r="L978" s="123">
        <v>407</v>
      </c>
      <c r="M978" s="123"/>
      <c r="N978" s="123"/>
      <c r="O978" s="123"/>
      <c r="P978" s="15" t="s">
        <v>12</v>
      </c>
      <c r="Q978" s="187"/>
      <c r="R978" s="123">
        <v>2</v>
      </c>
      <c r="S978" s="123" t="s">
        <v>465</v>
      </c>
      <c r="T978" s="123">
        <v>2023</v>
      </c>
      <c r="U978" s="47" t="s">
        <v>474</v>
      </c>
      <c r="V978" s="5"/>
    </row>
    <row r="979" spans="1:24" x14ac:dyDescent="0.3">
      <c r="A979" s="13">
        <v>978</v>
      </c>
      <c r="B979" s="9" t="s">
        <v>1992</v>
      </c>
      <c r="C979" s="28" t="s">
        <v>1040</v>
      </c>
      <c r="D979" s="9" t="s">
        <v>1827</v>
      </c>
      <c r="E979" s="273">
        <v>45263</v>
      </c>
      <c r="F979" s="122">
        <v>0.16592592592592592</v>
      </c>
      <c r="G979" s="2">
        <v>0.33333333333333331</v>
      </c>
      <c r="H979" s="13">
        <v>6</v>
      </c>
      <c r="I979" s="13">
        <v>4000</v>
      </c>
      <c r="J979" s="1" t="s">
        <v>1040</v>
      </c>
      <c r="K979" s="9"/>
      <c r="L979" s="123">
        <v>408</v>
      </c>
      <c r="M979" s="123"/>
      <c r="N979" s="123"/>
      <c r="O979" s="123"/>
      <c r="P979" s="15"/>
      <c r="Q979" s="187"/>
      <c r="R979" s="123">
        <v>3</v>
      </c>
      <c r="S979" s="123" t="s">
        <v>465</v>
      </c>
      <c r="T979" s="123">
        <v>2023</v>
      </c>
      <c r="U979" s="47" t="s">
        <v>475</v>
      </c>
      <c r="V979" s="5">
        <v>3</v>
      </c>
    </row>
    <row r="980" spans="1:24" x14ac:dyDescent="0.3">
      <c r="A980" s="13">
        <v>979</v>
      </c>
      <c r="B980" s="9" t="s">
        <v>813</v>
      </c>
      <c r="C980" s="28" t="s">
        <v>39</v>
      </c>
      <c r="D980" s="9" t="s">
        <v>814</v>
      </c>
      <c r="E980" s="258">
        <v>45265</v>
      </c>
      <c r="F980" s="122">
        <v>0.16282407407407407</v>
      </c>
      <c r="G980" s="2">
        <v>0.375</v>
      </c>
      <c r="H980" s="13">
        <v>6</v>
      </c>
      <c r="I980" s="13">
        <v>4100</v>
      </c>
      <c r="J980" s="1" t="s">
        <v>39</v>
      </c>
      <c r="K980" s="9"/>
      <c r="L980" s="123">
        <v>409</v>
      </c>
      <c r="M980" s="123"/>
      <c r="N980" s="123"/>
      <c r="O980" s="123"/>
      <c r="P980" s="15" t="s">
        <v>12</v>
      </c>
      <c r="Q980" s="187"/>
      <c r="R980" s="123">
        <v>5</v>
      </c>
      <c r="S980" s="123" t="s">
        <v>465</v>
      </c>
      <c r="T980" s="123">
        <v>2023</v>
      </c>
      <c r="U980" s="47" t="s">
        <v>479</v>
      </c>
      <c r="V980" s="5">
        <v>1</v>
      </c>
    </row>
    <row r="981" spans="1:24" x14ac:dyDescent="0.3">
      <c r="A981" s="13">
        <v>980</v>
      </c>
      <c r="B981" s="9" t="s">
        <v>813</v>
      </c>
      <c r="C981" s="28" t="s">
        <v>39</v>
      </c>
      <c r="D981" s="9" t="s">
        <v>814</v>
      </c>
      <c r="E981" s="258">
        <v>45272</v>
      </c>
      <c r="F981" s="122">
        <v>0.16545138888888888</v>
      </c>
      <c r="G981" s="2">
        <v>0.375</v>
      </c>
      <c r="H981" s="13">
        <v>6</v>
      </c>
      <c r="I981" s="13">
        <v>4100</v>
      </c>
      <c r="J981" s="1" t="s">
        <v>39</v>
      </c>
      <c r="K981" s="9"/>
      <c r="L981" s="123">
        <v>410</v>
      </c>
      <c r="M981" s="123"/>
      <c r="N981" s="123"/>
      <c r="O981" s="123"/>
      <c r="P981" s="15" t="s">
        <v>12</v>
      </c>
      <c r="Q981" s="187"/>
      <c r="R981" s="123">
        <v>12</v>
      </c>
      <c r="S981" s="123" t="s">
        <v>465</v>
      </c>
      <c r="T981" s="123">
        <v>2023</v>
      </c>
      <c r="U981" s="47" t="s">
        <v>479</v>
      </c>
      <c r="V981" s="5"/>
    </row>
    <row r="982" spans="1:24" x14ac:dyDescent="0.3">
      <c r="A982" s="13">
        <v>981</v>
      </c>
      <c r="B982" s="9" t="s">
        <v>298</v>
      </c>
      <c r="C982" s="28" t="s">
        <v>17</v>
      </c>
      <c r="D982" s="9" t="s">
        <v>612</v>
      </c>
      <c r="E982" s="258">
        <v>45275</v>
      </c>
      <c r="F982" s="125">
        <v>0.17667824074074076</v>
      </c>
      <c r="G982" s="2">
        <v>0.35416666666666669</v>
      </c>
      <c r="H982" s="13">
        <v>4</v>
      </c>
      <c r="I982" s="13">
        <v>4700</v>
      </c>
      <c r="J982" s="1" t="s">
        <v>17</v>
      </c>
      <c r="K982" s="9"/>
      <c r="L982" s="123"/>
      <c r="M982" s="123"/>
      <c r="N982" s="123"/>
      <c r="O982" s="123"/>
      <c r="P982" s="15" t="s">
        <v>12</v>
      </c>
      <c r="Q982" s="187"/>
      <c r="R982" s="123">
        <v>15</v>
      </c>
      <c r="S982" s="123" t="s">
        <v>465</v>
      </c>
      <c r="T982" s="123">
        <v>2023</v>
      </c>
      <c r="U982" s="47" t="s">
        <v>477</v>
      </c>
      <c r="V982" s="5">
        <v>2</v>
      </c>
    </row>
    <row r="983" spans="1:24" x14ac:dyDescent="0.3">
      <c r="A983" s="13">
        <v>982</v>
      </c>
      <c r="B983" s="9" t="s">
        <v>813</v>
      </c>
      <c r="C983" s="28" t="s">
        <v>39</v>
      </c>
      <c r="D983" s="9" t="s">
        <v>814</v>
      </c>
      <c r="E983" s="273">
        <v>45279</v>
      </c>
      <c r="F983" s="122">
        <v>0.16048611111111111</v>
      </c>
      <c r="G983" s="2">
        <v>0.375</v>
      </c>
      <c r="H983" s="13">
        <v>6</v>
      </c>
      <c r="I983" s="13">
        <v>4100</v>
      </c>
      <c r="J983" s="1" t="s">
        <v>39</v>
      </c>
      <c r="K983" s="9"/>
      <c r="L983" s="123">
        <v>411</v>
      </c>
      <c r="M983" s="123"/>
      <c r="N983" s="123"/>
      <c r="O983" s="123"/>
      <c r="P983" s="15"/>
      <c r="Q983" s="187"/>
      <c r="R983" s="123">
        <v>19</v>
      </c>
      <c r="S983" s="123" t="s">
        <v>465</v>
      </c>
      <c r="T983" s="123">
        <v>2023</v>
      </c>
      <c r="U983" s="47" t="s">
        <v>479</v>
      </c>
      <c r="V983" s="5"/>
    </row>
    <row r="984" spans="1:24" x14ac:dyDescent="0.3">
      <c r="A984" s="13">
        <v>983</v>
      </c>
      <c r="B984" s="9" t="s">
        <v>298</v>
      </c>
      <c r="C984" s="28" t="s">
        <v>17</v>
      </c>
      <c r="D984" s="9" t="s">
        <v>612</v>
      </c>
      <c r="E984" s="273">
        <v>45280</v>
      </c>
      <c r="F984" s="122">
        <v>0.16203703703703703</v>
      </c>
      <c r="G984" s="2">
        <v>0.35416666666666669</v>
      </c>
      <c r="H984" s="13">
        <v>4</v>
      </c>
      <c r="I984" s="13">
        <v>4700</v>
      </c>
      <c r="J984" s="1" t="s">
        <v>17</v>
      </c>
      <c r="K984" s="9"/>
      <c r="L984" s="123">
        <v>412</v>
      </c>
      <c r="M984" s="123"/>
      <c r="N984" s="123"/>
      <c r="O984" s="123"/>
      <c r="P984" s="15" t="s">
        <v>12</v>
      </c>
      <c r="Q984" s="187"/>
      <c r="R984" s="123">
        <v>20</v>
      </c>
      <c r="S984" s="123" t="s">
        <v>465</v>
      </c>
      <c r="T984" s="123">
        <v>2023</v>
      </c>
      <c r="U984" s="47" t="s">
        <v>478</v>
      </c>
      <c r="V984" s="5"/>
    </row>
    <row r="985" spans="1:24" x14ac:dyDescent="0.3">
      <c r="A985" s="13">
        <v>984</v>
      </c>
      <c r="B985" s="9" t="s">
        <v>1939</v>
      </c>
      <c r="C985" s="28" t="s">
        <v>27</v>
      </c>
      <c r="D985" s="9" t="s">
        <v>574</v>
      </c>
      <c r="E985" s="258">
        <v>45283</v>
      </c>
      <c r="F985" s="125">
        <v>0.1789699074074074</v>
      </c>
      <c r="G985" s="2">
        <v>0.35416666666666669</v>
      </c>
      <c r="H985" s="13">
        <v>8</v>
      </c>
      <c r="I985" s="13">
        <v>2770</v>
      </c>
      <c r="J985" s="1" t="s">
        <v>751</v>
      </c>
      <c r="K985" s="9"/>
      <c r="L985" s="123"/>
      <c r="M985" s="123"/>
      <c r="N985" s="123"/>
      <c r="O985" s="123"/>
      <c r="P985" s="15"/>
      <c r="Q985" s="187"/>
      <c r="R985" s="123">
        <v>23</v>
      </c>
      <c r="S985" s="123" t="s">
        <v>465</v>
      </c>
      <c r="T985" s="123">
        <v>2023</v>
      </c>
      <c r="U985" s="47" t="s">
        <v>474</v>
      </c>
      <c r="V985" s="5">
        <v>3</v>
      </c>
    </row>
    <row r="986" spans="1:24" x14ac:dyDescent="0.3">
      <c r="A986" s="13">
        <v>985</v>
      </c>
      <c r="B986" s="9" t="s">
        <v>1894</v>
      </c>
      <c r="C986" s="28" t="s">
        <v>146</v>
      </c>
      <c r="D986" s="9" t="s">
        <v>1998</v>
      </c>
      <c r="E986" s="258">
        <v>45291</v>
      </c>
      <c r="F986" s="122">
        <v>0.16210648148148146</v>
      </c>
      <c r="G986" s="2">
        <v>0.33333333333333331</v>
      </c>
      <c r="H986" s="13">
        <v>6</v>
      </c>
      <c r="I986" s="13">
        <v>4200</v>
      </c>
      <c r="J986" s="1" t="s">
        <v>146</v>
      </c>
      <c r="K986" s="9"/>
      <c r="L986" s="123">
        <v>413</v>
      </c>
      <c r="M986" s="123"/>
      <c r="N986" s="123"/>
      <c r="O986" s="123"/>
      <c r="P986" s="15"/>
      <c r="Q986" s="187"/>
      <c r="R986" s="123">
        <v>31</v>
      </c>
      <c r="S986" s="123" t="s">
        <v>465</v>
      </c>
      <c r="T986" s="123">
        <v>2023</v>
      </c>
      <c r="U986" s="47" t="s">
        <v>475</v>
      </c>
      <c r="V986" s="5">
        <v>1</v>
      </c>
      <c r="X986" s="5">
        <v>9</v>
      </c>
    </row>
    <row r="987" spans="1:24" x14ac:dyDescent="0.3">
      <c r="A987" s="99">
        <v>986</v>
      </c>
      <c r="B987" s="9" t="s">
        <v>813</v>
      </c>
      <c r="C987" s="28" t="s">
        <v>39</v>
      </c>
      <c r="D987" s="9" t="s">
        <v>814</v>
      </c>
      <c r="E987" s="258">
        <v>45293</v>
      </c>
      <c r="F987" s="122">
        <v>0.16583333333333333</v>
      </c>
      <c r="G987" s="2">
        <v>0.375</v>
      </c>
      <c r="H987" s="13">
        <v>6</v>
      </c>
      <c r="I987" s="13">
        <v>4100</v>
      </c>
      <c r="J987" s="1" t="s">
        <v>39</v>
      </c>
      <c r="K987" s="9"/>
      <c r="L987" s="123">
        <v>414</v>
      </c>
      <c r="M987" s="123"/>
      <c r="N987" s="123"/>
      <c r="O987" s="123"/>
      <c r="P987" s="15"/>
      <c r="Q987" s="187"/>
      <c r="R987" s="123">
        <v>2</v>
      </c>
      <c r="S987" s="123" t="s">
        <v>466</v>
      </c>
      <c r="T987" s="123">
        <v>2024</v>
      </c>
      <c r="U987" s="47" t="s">
        <v>479</v>
      </c>
      <c r="V987" s="5">
        <v>1</v>
      </c>
    </row>
    <row r="988" spans="1:24" x14ac:dyDescent="0.3">
      <c r="A988" s="99">
        <v>987</v>
      </c>
      <c r="B988" s="9" t="s">
        <v>813</v>
      </c>
      <c r="C988" s="28" t="s">
        <v>39</v>
      </c>
      <c r="D988" s="9" t="s">
        <v>814</v>
      </c>
      <c r="E988" s="258">
        <v>45300</v>
      </c>
      <c r="F988" s="121">
        <v>0.14497685185185186</v>
      </c>
      <c r="G988" s="2">
        <v>0.375</v>
      </c>
      <c r="H988" s="13">
        <v>6</v>
      </c>
      <c r="I988" s="13">
        <v>4100</v>
      </c>
      <c r="J988" s="1" t="s">
        <v>39</v>
      </c>
      <c r="K988" s="9"/>
      <c r="L988" s="123"/>
      <c r="M988" s="123">
        <v>99</v>
      </c>
      <c r="N988" s="123"/>
      <c r="O988" s="123"/>
      <c r="P988" s="15" t="s">
        <v>12</v>
      </c>
      <c r="Q988" s="187"/>
      <c r="R988" s="123">
        <v>9</v>
      </c>
      <c r="S988" s="123" t="s">
        <v>466</v>
      </c>
      <c r="T988" s="123">
        <v>2024</v>
      </c>
      <c r="U988" s="47" t="s">
        <v>479</v>
      </c>
      <c r="V988" s="5"/>
    </row>
    <row r="989" spans="1:24" x14ac:dyDescent="0.3">
      <c r="A989" s="99">
        <v>988</v>
      </c>
      <c r="B989" s="9" t="s">
        <v>2001</v>
      </c>
      <c r="C989" s="28" t="s">
        <v>1278</v>
      </c>
      <c r="D989" s="9" t="s">
        <v>2003</v>
      </c>
      <c r="E989" s="258">
        <v>45305</v>
      </c>
      <c r="F989" s="125">
        <v>0.19313657407407406</v>
      </c>
      <c r="G989" s="2">
        <v>0.3125</v>
      </c>
      <c r="H989" s="13">
        <v>1</v>
      </c>
      <c r="I989" s="13">
        <v>3450</v>
      </c>
      <c r="J989" s="1" t="s">
        <v>1032</v>
      </c>
      <c r="K989" s="9"/>
      <c r="L989" s="123"/>
      <c r="M989" s="123"/>
      <c r="N989" s="123"/>
      <c r="O989" s="123"/>
      <c r="P989" s="15" t="s">
        <v>12</v>
      </c>
      <c r="Q989" s="187"/>
      <c r="R989" s="123">
        <v>14</v>
      </c>
      <c r="S989" s="123" t="s">
        <v>466</v>
      </c>
      <c r="T989" s="123">
        <v>2024</v>
      </c>
      <c r="U989" s="47" t="s">
        <v>475</v>
      </c>
      <c r="V989" s="5">
        <v>2</v>
      </c>
    </row>
    <row r="990" spans="1:24" x14ac:dyDescent="0.3">
      <c r="A990" s="99">
        <v>989</v>
      </c>
      <c r="B990" s="9" t="s">
        <v>813</v>
      </c>
      <c r="C990" s="28" t="s">
        <v>39</v>
      </c>
      <c r="D990" s="9" t="s">
        <v>814</v>
      </c>
      <c r="E990" s="258">
        <v>45307</v>
      </c>
      <c r="F990" s="122">
        <v>0.16592592592592592</v>
      </c>
      <c r="G990" s="2">
        <v>0.375</v>
      </c>
      <c r="H990" s="13">
        <v>6</v>
      </c>
      <c r="I990" s="13">
        <v>4100</v>
      </c>
      <c r="J990" s="1" t="s">
        <v>39</v>
      </c>
      <c r="K990" s="9"/>
      <c r="L990" s="123">
        <v>415</v>
      </c>
      <c r="M990" s="123"/>
      <c r="N990" s="123"/>
      <c r="O990" s="123"/>
      <c r="P990" s="15" t="s">
        <v>12</v>
      </c>
      <c r="Q990" s="187"/>
      <c r="R990" s="123">
        <v>16</v>
      </c>
      <c r="S990" s="123" t="s">
        <v>466</v>
      </c>
      <c r="T990" s="123">
        <v>2024</v>
      </c>
      <c r="U990" s="47" t="s">
        <v>479</v>
      </c>
      <c r="V990" s="5">
        <v>1</v>
      </c>
    </row>
    <row r="991" spans="1:24" x14ac:dyDescent="0.3">
      <c r="A991" s="99">
        <v>990</v>
      </c>
      <c r="B991" s="9" t="s">
        <v>2004</v>
      </c>
      <c r="C991" s="28" t="s">
        <v>1040</v>
      </c>
      <c r="D991" s="9" t="s">
        <v>1827</v>
      </c>
      <c r="E991" s="258">
        <v>45319</v>
      </c>
      <c r="F991" s="122">
        <v>0.16533564814814813</v>
      </c>
      <c r="G991" s="2">
        <v>0.33333333333333331</v>
      </c>
      <c r="H991" s="13">
        <v>2</v>
      </c>
      <c r="I991" s="13">
        <v>4000</v>
      </c>
      <c r="J991" s="1" t="s">
        <v>1040</v>
      </c>
      <c r="K991" s="9"/>
      <c r="L991" s="123">
        <v>416</v>
      </c>
      <c r="M991" s="123"/>
      <c r="N991" s="123"/>
      <c r="O991" s="123"/>
      <c r="P991" s="15" t="s">
        <v>12</v>
      </c>
      <c r="Q991" s="187"/>
      <c r="R991" s="123">
        <v>28</v>
      </c>
      <c r="S991" s="123" t="s">
        <v>466</v>
      </c>
      <c r="T991" s="123">
        <v>2024</v>
      </c>
      <c r="U991" s="47" t="s">
        <v>475</v>
      </c>
      <c r="V991" s="5">
        <v>1</v>
      </c>
    </row>
    <row r="992" spans="1:24" x14ac:dyDescent="0.3">
      <c r="A992" s="99">
        <v>991</v>
      </c>
      <c r="B992" s="9" t="s">
        <v>813</v>
      </c>
      <c r="C992" s="28" t="s">
        <v>39</v>
      </c>
      <c r="D992" s="9" t="s">
        <v>814</v>
      </c>
      <c r="E992" s="258">
        <v>45321</v>
      </c>
      <c r="F992" s="122">
        <v>0.16618055555555555</v>
      </c>
      <c r="G992" s="2">
        <v>0.375</v>
      </c>
      <c r="H992" s="13">
        <v>6</v>
      </c>
      <c r="I992" s="13">
        <v>4100</v>
      </c>
      <c r="J992" s="1" t="s">
        <v>39</v>
      </c>
      <c r="K992" s="9"/>
      <c r="L992" s="123">
        <v>417</v>
      </c>
      <c r="M992" s="123"/>
      <c r="N992" s="123"/>
      <c r="O992" s="123"/>
      <c r="P992" s="15"/>
      <c r="Q992" s="187"/>
      <c r="R992" s="123">
        <v>30</v>
      </c>
      <c r="S992" s="123" t="s">
        <v>466</v>
      </c>
      <c r="T992" s="123">
        <v>2024</v>
      </c>
      <c r="U992" s="47" t="s">
        <v>479</v>
      </c>
      <c r="V992" s="5"/>
      <c r="X992" s="5">
        <v>6</v>
      </c>
    </row>
    <row r="993" spans="1:24" x14ac:dyDescent="0.3">
      <c r="A993" s="99">
        <v>992</v>
      </c>
      <c r="B993" s="9" t="s">
        <v>1894</v>
      </c>
      <c r="C993" s="28" t="s">
        <v>11</v>
      </c>
      <c r="D993" s="9" t="s">
        <v>2005</v>
      </c>
      <c r="E993" s="258">
        <v>45325</v>
      </c>
      <c r="F993" s="122">
        <v>0.15556712962962962</v>
      </c>
      <c r="G993" s="2">
        <v>0.375</v>
      </c>
      <c r="H993" s="13">
        <v>6</v>
      </c>
      <c r="I993" s="13">
        <v>4180</v>
      </c>
      <c r="J993" s="1" t="s">
        <v>11</v>
      </c>
      <c r="K993" s="9"/>
      <c r="L993" s="123">
        <v>418</v>
      </c>
      <c r="M993" s="123"/>
      <c r="N993" s="123"/>
      <c r="O993" s="123"/>
      <c r="P993" s="15"/>
      <c r="Q993" s="187"/>
      <c r="R993" s="123">
        <v>3</v>
      </c>
      <c r="S993" s="123" t="s">
        <v>467</v>
      </c>
      <c r="T993" s="123">
        <v>2024</v>
      </c>
      <c r="U993" s="47" t="s">
        <v>474</v>
      </c>
      <c r="V993" s="5">
        <v>2</v>
      </c>
    </row>
    <row r="994" spans="1:24" x14ac:dyDescent="0.3">
      <c r="A994" s="99">
        <v>993</v>
      </c>
      <c r="B994" s="9" t="s">
        <v>813</v>
      </c>
      <c r="C994" s="28" t="s">
        <v>39</v>
      </c>
      <c r="D994" s="9" t="s">
        <v>814</v>
      </c>
      <c r="E994" s="258">
        <v>45328</v>
      </c>
      <c r="F994" s="122">
        <v>0.16134259259259259</v>
      </c>
      <c r="G994" s="2">
        <v>0.375</v>
      </c>
      <c r="H994" s="13">
        <v>6</v>
      </c>
      <c r="I994" s="13">
        <v>4100</v>
      </c>
      <c r="J994" s="1" t="s">
        <v>39</v>
      </c>
      <c r="K994" s="9"/>
      <c r="L994" s="123">
        <v>419</v>
      </c>
      <c r="M994" s="123"/>
      <c r="N994" s="123"/>
      <c r="O994" s="123"/>
      <c r="P994" s="15" t="s">
        <v>12</v>
      </c>
      <c r="Q994" s="187"/>
      <c r="R994" s="123">
        <v>6</v>
      </c>
      <c r="S994" s="123" t="s">
        <v>467</v>
      </c>
      <c r="T994" s="123">
        <v>2024</v>
      </c>
      <c r="U994" s="47" t="s">
        <v>479</v>
      </c>
      <c r="V994" s="5">
        <v>1</v>
      </c>
    </row>
    <row r="995" spans="1:24" x14ac:dyDescent="0.3">
      <c r="A995" s="99">
        <v>994</v>
      </c>
      <c r="B995" s="9" t="s">
        <v>2006</v>
      </c>
      <c r="C995" s="28" t="s">
        <v>2007</v>
      </c>
      <c r="D995" s="9" t="s">
        <v>2009</v>
      </c>
      <c r="E995" s="274">
        <v>45339</v>
      </c>
      <c r="F995" s="125">
        <v>0.17331018518518518</v>
      </c>
      <c r="G995" s="2">
        <v>0.375</v>
      </c>
      <c r="H995" s="13">
        <v>6</v>
      </c>
      <c r="I995" s="13">
        <v>5683</v>
      </c>
      <c r="J995" s="1" t="s">
        <v>913</v>
      </c>
      <c r="K995" s="9"/>
      <c r="L995" s="123"/>
      <c r="M995" s="123"/>
      <c r="N995" s="123"/>
      <c r="O995" s="123"/>
      <c r="P995" s="15"/>
      <c r="Q995" s="187"/>
      <c r="R995" s="123">
        <v>17</v>
      </c>
      <c r="S995" s="123" t="s">
        <v>467</v>
      </c>
      <c r="T995" s="123">
        <v>2024</v>
      </c>
      <c r="U995" s="47" t="s">
        <v>474</v>
      </c>
      <c r="V995" s="5"/>
    </row>
    <row r="996" spans="1:24" x14ac:dyDescent="0.3">
      <c r="A996" s="99">
        <v>995</v>
      </c>
      <c r="B996" s="9" t="s">
        <v>2010</v>
      </c>
      <c r="C996" s="28" t="s">
        <v>1348</v>
      </c>
      <c r="D996" s="9" t="s">
        <v>2008</v>
      </c>
      <c r="E996" s="274">
        <v>45339</v>
      </c>
      <c r="F996" s="125">
        <v>0.19365740740740742</v>
      </c>
      <c r="G996" s="2">
        <v>0.625</v>
      </c>
      <c r="H996" s="13">
        <v>4</v>
      </c>
      <c r="I996" s="13">
        <v>8783</v>
      </c>
      <c r="J996" s="1" t="s">
        <v>1052</v>
      </c>
      <c r="K996" s="9"/>
      <c r="L996" s="123"/>
      <c r="M996" s="123"/>
      <c r="N996" s="123"/>
      <c r="O996" s="123"/>
      <c r="P996" s="15" t="s">
        <v>12</v>
      </c>
      <c r="Q996" s="187"/>
      <c r="R996" s="123">
        <v>17</v>
      </c>
      <c r="S996" s="123" t="s">
        <v>467</v>
      </c>
      <c r="T996" s="123">
        <v>2024</v>
      </c>
      <c r="U996" s="47" t="s">
        <v>474</v>
      </c>
      <c r="V996" s="5">
        <v>2</v>
      </c>
    </row>
    <row r="997" spans="1:24" x14ac:dyDescent="0.3">
      <c r="A997" s="99">
        <v>996</v>
      </c>
      <c r="B997" s="9" t="s">
        <v>2011</v>
      </c>
      <c r="C997" s="28" t="s">
        <v>1727</v>
      </c>
      <c r="D997" s="9" t="s">
        <v>1728</v>
      </c>
      <c r="E997" s="258">
        <v>45346</v>
      </c>
      <c r="F997" s="121">
        <v>0.14377314814814815</v>
      </c>
      <c r="G997" s="2">
        <v>0.33333333333333331</v>
      </c>
      <c r="H997" s="13">
        <v>6</v>
      </c>
      <c r="I997" s="13">
        <v>2770</v>
      </c>
      <c r="J997" s="1" t="s">
        <v>751</v>
      </c>
      <c r="K997" s="9"/>
      <c r="L997" s="123"/>
      <c r="M997" s="123">
        <v>100</v>
      </c>
      <c r="N997" s="123"/>
      <c r="O997" s="123"/>
      <c r="P997" s="15" t="s">
        <v>12</v>
      </c>
      <c r="Q997" s="187"/>
      <c r="R997" s="123">
        <v>24</v>
      </c>
      <c r="S997" s="123" t="s">
        <v>467</v>
      </c>
      <c r="T997" s="123">
        <v>2024</v>
      </c>
      <c r="U997" s="47" t="s">
        <v>474</v>
      </c>
      <c r="V997" s="5">
        <v>1</v>
      </c>
    </row>
    <row r="998" spans="1:24" x14ac:dyDescent="0.3">
      <c r="A998" s="99">
        <v>997</v>
      </c>
      <c r="B998" s="9" t="s">
        <v>1448</v>
      </c>
      <c r="C998" s="28" t="s">
        <v>17</v>
      </c>
      <c r="D998" s="9" t="s">
        <v>1449</v>
      </c>
      <c r="E998" s="275">
        <v>45351</v>
      </c>
      <c r="F998" s="125">
        <v>0.17511574074074074</v>
      </c>
      <c r="G998" s="2">
        <v>0.64583333333333337</v>
      </c>
      <c r="H998" s="13">
        <v>6</v>
      </c>
      <c r="I998" s="13">
        <v>4700</v>
      </c>
      <c r="J998" s="1" t="s">
        <v>17</v>
      </c>
      <c r="K998" s="9"/>
      <c r="L998" s="123"/>
      <c r="M998" s="123"/>
      <c r="N998" s="123"/>
      <c r="O998" s="123"/>
      <c r="P998" s="15"/>
      <c r="Q998" s="187"/>
      <c r="R998" s="123">
        <v>29</v>
      </c>
      <c r="S998" s="123" t="s">
        <v>467</v>
      </c>
      <c r="T998" s="123">
        <v>2024</v>
      </c>
      <c r="U998" s="47" t="s">
        <v>476</v>
      </c>
      <c r="V998" s="5"/>
      <c r="X998" s="5">
        <v>6</v>
      </c>
    </row>
    <row r="999" spans="1:24" x14ac:dyDescent="0.3">
      <c r="A999" s="99">
        <v>998</v>
      </c>
      <c r="B999" s="9" t="s">
        <v>1661</v>
      </c>
      <c r="C999" s="28" t="s">
        <v>1034</v>
      </c>
      <c r="D999" s="9" t="s">
        <v>2014</v>
      </c>
      <c r="E999" s="275">
        <v>45352</v>
      </c>
      <c r="F999" s="125">
        <v>0.17626157407407406</v>
      </c>
      <c r="G999" s="2">
        <v>0.33333333333333331</v>
      </c>
      <c r="H999" s="13">
        <v>1</v>
      </c>
      <c r="I999" s="13">
        <v>2791</v>
      </c>
      <c r="J999" s="1" t="s">
        <v>1034</v>
      </c>
      <c r="K999" s="9"/>
      <c r="L999" s="123"/>
      <c r="M999" s="123"/>
      <c r="N999" s="123"/>
      <c r="O999" s="123"/>
      <c r="P999" s="15" t="s">
        <v>12</v>
      </c>
      <c r="Q999" s="187"/>
      <c r="R999" s="123">
        <v>1</v>
      </c>
      <c r="S999" s="123" t="s">
        <v>468</v>
      </c>
      <c r="T999" s="123">
        <v>2024</v>
      </c>
      <c r="U999" s="47" t="s">
        <v>477</v>
      </c>
      <c r="V999" s="5"/>
    </row>
    <row r="1000" spans="1:24" x14ac:dyDescent="0.3">
      <c r="A1000" s="99">
        <v>999</v>
      </c>
      <c r="B1000" s="9" t="s">
        <v>2012</v>
      </c>
      <c r="C1000" s="28" t="s">
        <v>431</v>
      </c>
      <c r="D1000" s="9" t="s">
        <v>974</v>
      </c>
      <c r="E1000" s="275">
        <v>45353</v>
      </c>
      <c r="F1000" s="125">
        <v>0.18451388888888889</v>
      </c>
      <c r="G1000" s="2">
        <v>0.33333333333333331</v>
      </c>
      <c r="H1000" s="13">
        <v>6</v>
      </c>
      <c r="I1000" s="13">
        <v>4330</v>
      </c>
      <c r="J1000" s="1" t="s">
        <v>755</v>
      </c>
      <c r="K1000" s="9"/>
      <c r="L1000" s="123"/>
      <c r="M1000" s="123"/>
      <c r="N1000" s="123"/>
      <c r="O1000" s="123"/>
      <c r="P1000" s="15"/>
      <c r="Q1000" s="187"/>
      <c r="R1000" s="123">
        <v>2</v>
      </c>
      <c r="S1000" s="123" t="s">
        <v>468</v>
      </c>
      <c r="T1000" s="123">
        <v>2024</v>
      </c>
      <c r="U1000" s="47" t="s">
        <v>474</v>
      </c>
      <c r="V1000" s="5">
        <v>3</v>
      </c>
    </row>
    <row r="1001" spans="1:24" x14ac:dyDescent="0.3">
      <c r="A1001" s="99">
        <v>1000</v>
      </c>
      <c r="B1001" s="9" t="s">
        <v>2016</v>
      </c>
      <c r="C1001" s="28" t="s">
        <v>39</v>
      </c>
      <c r="D1001" s="9" t="s">
        <v>2017</v>
      </c>
      <c r="E1001" s="258">
        <v>45360</v>
      </c>
      <c r="F1001" s="125">
        <v>0.16996527777777778</v>
      </c>
      <c r="G1001" s="2">
        <v>0.375</v>
      </c>
      <c r="H1001" s="13">
        <v>5</v>
      </c>
      <c r="I1001" s="13">
        <v>4100</v>
      </c>
      <c r="J1001" s="1" t="s">
        <v>39</v>
      </c>
      <c r="K1001" s="9"/>
      <c r="L1001" s="123"/>
      <c r="M1001" s="123"/>
      <c r="N1001" s="123"/>
      <c r="O1001" s="123"/>
      <c r="P1001" s="15"/>
      <c r="Q1001" s="187"/>
      <c r="R1001" s="123">
        <v>9</v>
      </c>
      <c r="S1001" s="123" t="s">
        <v>468</v>
      </c>
      <c r="T1001" s="123">
        <v>2024</v>
      </c>
      <c r="U1001" s="47" t="s">
        <v>474</v>
      </c>
      <c r="V1001" s="5">
        <v>1</v>
      </c>
    </row>
    <row r="1002" spans="1:24" x14ac:dyDescent="0.3">
      <c r="A1002" s="99">
        <v>1001</v>
      </c>
      <c r="B1002" s="9" t="s">
        <v>813</v>
      </c>
      <c r="C1002" s="28" t="s">
        <v>39</v>
      </c>
      <c r="D1002" s="9" t="s">
        <v>814</v>
      </c>
      <c r="E1002" s="258">
        <v>45363</v>
      </c>
      <c r="F1002" s="122">
        <v>0.16335648148148149</v>
      </c>
      <c r="G1002" s="2">
        <v>0.375</v>
      </c>
      <c r="H1002" s="13">
        <v>6</v>
      </c>
      <c r="I1002" s="13">
        <v>4100</v>
      </c>
      <c r="J1002" s="1" t="s">
        <v>39</v>
      </c>
      <c r="K1002" s="9"/>
      <c r="L1002" s="123">
        <v>420</v>
      </c>
      <c r="M1002" s="123"/>
      <c r="N1002" s="123"/>
      <c r="O1002" s="123"/>
      <c r="P1002" s="15" t="s">
        <v>12</v>
      </c>
      <c r="Q1002" s="187"/>
      <c r="R1002" s="123">
        <v>12</v>
      </c>
      <c r="S1002" s="123" t="s">
        <v>468</v>
      </c>
      <c r="T1002" s="123">
        <v>2024</v>
      </c>
      <c r="U1002" s="47" t="s">
        <v>479</v>
      </c>
      <c r="V1002" s="5"/>
    </row>
    <row r="1003" spans="1:24" x14ac:dyDescent="0.3">
      <c r="A1003" s="99">
        <v>1002</v>
      </c>
      <c r="B1003" s="9" t="s">
        <v>2025</v>
      </c>
      <c r="C1003" s="28" t="s">
        <v>2019</v>
      </c>
      <c r="D1003" s="9" t="s">
        <v>2020</v>
      </c>
      <c r="E1003" s="273">
        <v>45368</v>
      </c>
      <c r="F1003" s="122">
        <v>0.15398148148148147</v>
      </c>
      <c r="G1003" s="2">
        <v>0.39583333333333331</v>
      </c>
      <c r="H1003" s="13">
        <v>1</v>
      </c>
      <c r="I1003" s="13"/>
      <c r="J1003" s="208" t="s">
        <v>2194</v>
      </c>
      <c r="K1003" s="9"/>
      <c r="L1003" s="123">
        <v>421</v>
      </c>
      <c r="M1003" s="123"/>
      <c r="N1003" s="123"/>
      <c r="O1003" s="123"/>
      <c r="P1003" s="15"/>
      <c r="Q1003" s="187"/>
      <c r="R1003" s="123">
        <v>17</v>
      </c>
      <c r="S1003" s="123" t="s">
        <v>468</v>
      </c>
      <c r="T1003" s="123">
        <v>2024</v>
      </c>
      <c r="U1003" s="47" t="s">
        <v>475</v>
      </c>
      <c r="V1003" s="5">
        <v>2</v>
      </c>
    </row>
    <row r="1004" spans="1:24" x14ac:dyDescent="0.3">
      <c r="A1004" s="99">
        <v>1003</v>
      </c>
      <c r="B1004" s="9" t="s">
        <v>2024</v>
      </c>
      <c r="C1004" s="28" t="s">
        <v>2022</v>
      </c>
      <c r="D1004" s="9" t="s">
        <v>2023</v>
      </c>
      <c r="E1004" s="273">
        <v>45369</v>
      </c>
      <c r="F1004" s="125">
        <v>0.20793981481481483</v>
      </c>
      <c r="G1004" s="2">
        <v>0.29166666666666669</v>
      </c>
      <c r="H1004" s="13">
        <v>13</v>
      </c>
      <c r="I1004" s="13"/>
      <c r="J1004" s="208" t="s">
        <v>2022</v>
      </c>
      <c r="K1004" s="9"/>
      <c r="L1004" s="123"/>
      <c r="M1004" s="123"/>
      <c r="N1004" s="123"/>
      <c r="O1004" s="123"/>
      <c r="P1004" s="237" t="s">
        <v>2026</v>
      </c>
      <c r="Q1004" s="187"/>
      <c r="R1004" s="123">
        <v>18</v>
      </c>
      <c r="S1004" s="123" t="s">
        <v>468</v>
      </c>
      <c r="T1004" s="123">
        <v>2024</v>
      </c>
      <c r="U1004" s="47" t="s">
        <v>480</v>
      </c>
      <c r="V1004" s="5"/>
    </row>
    <row r="1005" spans="1:24" x14ac:dyDescent="0.3">
      <c r="A1005" s="99">
        <v>1004</v>
      </c>
      <c r="B1005" s="9" t="s">
        <v>2029</v>
      </c>
      <c r="C1005" s="28" t="s">
        <v>766</v>
      </c>
      <c r="D1005" s="9" t="s">
        <v>2031</v>
      </c>
      <c r="E1005" s="273">
        <v>45374</v>
      </c>
      <c r="F1005" s="125">
        <v>0.1723611111111111</v>
      </c>
      <c r="G1005" s="2">
        <v>0.375</v>
      </c>
      <c r="H1005" s="13">
        <v>6</v>
      </c>
      <c r="I1005" s="13">
        <v>2620</v>
      </c>
      <c r="J1005" s="1" t="s">
        <v>766</v>
      </c>
      <c r="K1005" s="9"/>
      <c r="L1005" s="123"/>
      <c r="M1005" s="123"/>
      <c r="N1005" s="123"/>
      <c r="O1005" s="123"/>
      <c r="P1005" s="237"/>
      <c r="Q1005" s="187"/>
      <c r="R1005" s="123">
        <v>23</v>
      </c>
      <c r="S1005" s="123" t="s">
        <v>468</v>
      </c>
      <c r="T1005" s="123">
        <v>2024</v>
      </c>
      <c r="U1005" s="47" t="s">
        <v>474</v>
      </c>
      <c r="V1005" s="5"/>
    </row>
    <row r="1006" spans="1:24" x14ac:dyDescent="0.3">
      <c r="A1006" s="99">
        <v>1005</v>
      </c>
      <c r="B1006" s="9" t="s">
        <v>2030</v>
      </c>
      <c r="C1006" s="28" t="s">
        <v>770</v>
      </c>
      <c r="D1006" s="28" t="s">
        <v>2032</v>
      </c>
      <c r="E1006" s="273">
        <v>45375</v>
      </c>
      <c r="F1006" s="122">
        <v>0.16251157407407407</v>
      </c>
      <c r="G1006" s="2">
        <v>0.375</v>
      </c>
      <c r="H1006" s="13">
        <v>6</v>
      </c>
      <c r="I1006" s="13">
        <v>2630</v>
      </c>
      <c r="J1006" s="1" t="s">
        <v>770</v>
      </c>
      <c r="K1006" s="9"/>
      <c r="L1006" s="123">
        <v>422</v>
      </c>
      <c r="M1006" s="123"/>
      <c r="N1006" s="123"/>
      <c r="O1006" s="123"/>
      <c r="P1006" s="237"/>
      <c r="Q1006" s="187"/>
      <c r="R1006" s="123">
        <v>24</v>
      </c>
      <c r="S1006" s="123" t="s">
        <v>468</v>
      </c>
      <c r="T1006" s="123">
        <v>2024</v>
      </c>
      <c r="U1006" s="47" t="s">
        <v>475</v>
      </c>
      <c r="V1006" s="5">
        <v>3</v>
      </c>
    </row>
    <row r="1007" spans="1:24" x14ac:dyDescent="0.3">
      <c r="A1007" s="99">
        <v>1006</v>
      </c>
      <c r="B1007" s="9" t="s">
        <v>813</v>
      </c>
      <c r="C1007" s="28" t="s">
        <v>39</v>
      </c>
      <c r="D1007" s="9" t="s">
        <v>814</v>
      </c>
      <c r="E1007" s="258">
        <v>45377</v>
      </c>
      <c r="F1007" s="125">
        <v>0.17484953703703704</v>
      </c>
      <c r="G1007" s="2">
        <v>0.375</v>
      </c>
      <c r="H1007" s="13">
        <v>6</v>
      </c>
      <c r="I1007" s="13">
        <v>4100</v>
      </c>
      <c r="J1007" s="1" t="s">
        <v>39</v>
      </c>
      <c r="K1007" s="9"/>
      <c r="L1007" s="123"/>
      <c r="M1007" s="123"/>
      <c r="N1007" s="123"/>
      <c r="O1007" s="123"/>
      <c r="P1007" s="237"/>
      <c r="Q1007" s="187"/>
      <c r="R1007" s="123">
        <v>26</v>
      </c>
      <c r="S1007" s="123" t="s">
        <v>468</v>
      </c>
      <c r="T1007" s="123">
        <v>2024</v>
      </c>
      <c r="U1007" s="47" t="s">
        <v>479</v>
      </c>
      <c r="V1007" s="5">
        <v>1</v>
      </c>
      <c r="X1007" s="5">
        <v>9</v>
      </c>
    </row>
    <row r="1008" spans="1:24" x14ac:dyDescent="0.3">
      <c r="A1008" s="99">
        <v>1007</v>
      </c>
      <c r="B1008" s="9" t="s">
        <v>2033</v>
      </c>
      <c r="C1008" s="28" t="s">
        <v>1893</v>
      </c>
      <c r="D1008" s="9" t="s">
        <v>1896</v>
      </c>
      <c r="E1008" s="258">
        <v>45383</v>
      </c>
      <c r="F1008" s="125">
        <v>0.1776851851851852</v>
      </c>
      <c r="G1008" s="2">
        <v>0.375</v>
      </c>
      <c r="H1008" s="13">
        <v>6</v>
      </c>
      <c r="I1008" s="13">
        <v>4621</v>
      </c>
      <c r="J1008" s="1" t="s">
        <v>1040</v>
      </c>
      <c r="K1008" s="9"/>
      <c r="L1008" s="123"/>
      <c r="M1008" s="123"/>
      <c r="N1008" s="123"/>
      <c r="O1008" s="123"/>
      <c r="P1008" s="237"/>
      <c r="Q1008" s="187"/>
      <c r="R1008" s="123">
        <v>1</v>
      </c>
      <c r="S1008" s="123" t="s">
        <v>469</v>
      </c>
      <c r="T1008" s="123">
        <v>2024</v>
      </c>
      <c r="U1008" s="47" t="s">
        <v>480</v>
      </c>
      <c r="V1008" s="5"/>
    </row>
    <row r="1009" spans="1:24" x14ac:dyDescent="0.3">
      <c r="A1009" s="99">
        <v>1008</v>
      </c>
      <c r="B1009" s="9" t="s">
        <v>2034</v>
      </c>
      <c r="C1009" s="28" t="s">
        <v>2035</v>
      </c>
      <c r="D1009" s="9" t="s">
        <v>2037</v>
      </c>
      <c r="E1009" s="258">
        <v>45388</v>
      </c>
      <c r="F1009" s="122">
        <v>0.16274305555555554</v>
      </c>
      <c r="G1009" s="2">
        <v>0.375</v>
      </c>
      <c r="H1009" s="13">
        <v>6</v>
      </c>
      <c r="I1009" s="13">
        <v>5450</v>
      </c>
      <c r="J1009" s="1" t="s">
        <v>771</v>
      </c>
      <c r="K1009" s="9"/>
      <c r="L1009" s="123">
        <v>423</v>
      </c>
      <c r="M1009" s="123"/>
      <c r="N1009" s="123"/>
      <c r="O1009" s="123"/>
      <c r="P1009" s="237"/>
      <c r="Q1009" s="187"/>
      <c r="R1009" s="123">
        <v>6</v>
      </c>
      <c r="S1009" s="123" t="s">
        <v>469</v>
      </c>
      <c r="T1009" s="123">
        <v>2024</v>
      </c>
      <c r="U1009" s="47" t="s">
        <v>474</v>
      </c>
      <c r="V1009" s="5">
        <v>2</v>
      </c>
    </row>
    <row r="1010" spans="1:24" x14ac:dyDescent="0.3">
      <c r="A1010" s="99">
        <v>1009</v>
      </c>
      <c r="B1010" s="9" t="s">
        <v>1939</v>
      </c>
      <c r="C1010" s="28" t="s">
        <v>27</v>
      </c>
      <c r="D1010" s="9" t="s">
        <v>574</v>
      </c>
      <c r="E1010" s="258">
        <v>45390</v>
      </c>
      <c r="F1010" s="122">
        <v>0.16118055555555555</v>
      </c>
      <c r="G1010" s="2">
        <v>0.35416666666666669</v>
      </c>
      <c r="H1010" s="13">
        <v>8</v>
      </c>
      <c r="I1010" s="13">
        <v>2770</v>
      </c>
      <c r="J1010" s="1" t="s">
        <v>751</v>
      </c>
      <c r="K1010" s="9"/>
      <c r="L1010" s="123">
        <v>424</v>
      </c>
      <c r="M1010" s="123"/>
      <c r="N1010" s="123"/>
      <c r="O1010" s="123"/>
      <c r="P1010" s="15" t="s">
        <v>12</v>
      </c>
      <c r="Q1010" s="187"/>
      <c r="R1010" s="123">
        <v>8</v>
      </c>
      <c r="S1010" s="123" t="s">
        <v>469</v>
      </c>
      <c r="T1010" s="123">
        <v>2024</v>
      </c>
      <c r="U1010" s="47" t="s">
        <v>480</v>
      </c>
      <c r="V1010" s="5">
        <v>1</v>
      </c>
    </row>
    <row r="1011" spans="1:24" x14ac:dyDescent="0.3">
      <c r="A1011" s="99">
        <v>1010</v>
      </c>
      <c r="B1011" s="9" t="s">
        <v>2038</v>
      </c>
      <c r="C1011" s="28" t="s">
        <v>39</v>
      </c>
      <c r="D1011" s="9" t="s">
        <v>814</v>
      </c>
      <c r="E1011" s="258">
        <v>45398</v>
      </c>
      <c r="F1011" s="122">
        <v>0.16187499999999999</v>
      </c>
      <c r="G1011" s="2">
        <v>0.375</v>
      </c>
      <c r="H1011" s="13">
        <v>6</v>
      </c>
      <c r="I1011" s="13">
        <v>4100</v>
      </c>
      <c r="J1011" s="1" t="s">
        <v>39</v>
      </c>
      <c r="K1011" s="9"/>
      <c r="L1011" s="123">
        <v>425</v>
      </c>
      <c r="M1011" s="123"/>
      <c r="N1011" s="123"/>
      <c r="O1011" s="123"/>
      <c r="P1011" s="15" t="s">
        <v>12</v>
      </c>
      <c r="Q1011" s="187"/>
      <c r="R1011" s="123">
        <v>16</v>
      </c>
      <c r="S1011" s="123" t="s">
        <v>469</v>
      </c>
      <c r="T1011" s="123">
        <v>2024</v>
      </c>
      <c r="U1011" s="47" t="s">
        <v>479</v>
      </c>
      <c r="V1011" s="5"/>
    </row>
    <row r="1012" spans="1:24" x14ac:dyDescent="0.3">
      <c r="A1012" s="99">
        <v>1011</v>
      </c>
      <c r="B1012" s="9" t="s">
        <v>2040</v>
      </c>
      <c r="C1012" s="28" t="s">
        <v>171</v>
      </c>
      <c r="D1012" s="9" t="s">
        <v>1785</v>
      </c>
      <c r="E1012" s="258">
        <v>45403</v>
      </c>
      <c r="F1012" s="122">
        <v>0.16387731481481482</v>
      </c>
      <c r="G1012" s="2">
        <v>0.375</v>
      </c>
      <c r="H1012" s="13">
        <v>4</v>
      </c>
      <c r="I1012" s="13">
        <v>8600</v>
      </c>
      <c r="J1012" s="1" t="s">
        <v>171</v>
      </c>
      <c r="K1012" s="9"/>
      <c r="L1012" s="123">
        <v>426</v>
      </c>
      <c r="M1012" s="123"/>
      <c r="N1012" s="123"/>
      <c r="O1012" s="123"/>
      <c r="P1012" s="15"/>
      <c r="Q1012" s="187"/>
      <c r="R1012" s="123">
        <v>21</v>
      </c>
      <c r="S1012" s="123" t="s">
        <v>469</v>
      </c>
      <c r="T1012" s="123">
        <v>2024</v>
      </c>
      <c r="U1012" s="47" t="s">
        <v>475</v>
      </c>
      <c r="V1012" s="5">
        <v>2</v>
      </c>
    </row>
    <row r="1013" spans="1:24" x14ac:dyDescent="0.3">
      <c r="A1013" s="99">
        <v>1012</v>
      </c>
      <c r="B1013" s="9" t="s">
        <v>813</v>
      </c>
      <c r="C1013" s="28" t="s">
        <v>39</v>
      </c>
      <c r="D1013" s="9" t="s">
        <v>814</v>
      </c>
      <c r="E1013" s="273">
        <v>45405</v>
      </c>
      <c r="F1013" s="122">
        <v>0.16555555555555557</v>
      </c>
      <c r="G1013" s="2">
        <v>0.375</v>
      </c>
      <c r="H1013" s="13">
        <v>6</v>
      </c>
      <c r="I1013" s="13">
        <v>4100</v>
      </c>
      <c r="J1013" s="1" t="s">
        <v>39</v>
      </c>
      <c r="K1013" s="9"/>
      <c r="L1013" s="123">
        <v>427</v>
      </c>
      <c r="M1013" s="123"/>
      <c r="N1013" s="123"/>
      <c r="O1013" s="123"/>
      <c r="P1013" s="15" t="s">
        <v>12</v>
      </c>
      <c r="Q1013" s="187"/>
      <c r="R1013" s="123">
        <v>23</v>
      </c>
      <c r="S1013" s="123" t="s">
        <v>469</v>
      </c>
      <c r="T1013" s="123">
        <v>2024</v>
      </c>
      <c r="U1013" s="47" t="s">
        <v>479</v>
      </c>
      <c r="V1013" s="5"/>
    </row>
    <row r="1014" spans="1:24" x14ac:dyDescent="0.3">
      <c r="A1014" s="99">
        <v>1013</v>
      </c>
      <c r="B1014" s="9" t="s">
        <v>2043</v>
      </c>
      <c r="C1014" s="28" t="s">
        <v>8</v>
      </c>
      <c r="D1014" s="9" t="s">
        <v>572</v>
      </c>
      <c r="E1014" s="273">
        <v>45406</v>
      </c>
      <c r="F1014" s="125">
        <v>0.1754050925925926</v>
      </c>
      <c r="G1014" s="2">
        <v>0.33333333333333331</v>
      </c>
      <c r="H1014" s="13">
        <v>5</v>
      </c>
      <c r="I1014" s="13">
        <v>4682</v>
      </c>
      <c r="J1014" s="1" t="s">
        <v>749</v>
      </c>
      <c r="K1014" s="9"/>
      <c r="L1014" s="123"/>
      <c r="M1014" s="123"/>
      <c r="N1014" s="123"/>
      <c r="O1014" s="123"/>
      <c r="P1014" s="15" t="s">
        <v>12</v>
      </c>
      <c r="Q1014" s="187"/>
      <c r="R1014" s="123">
        <v>24</v>
      </c>
      <c r="S1014" s="123" t="s">
        <v>469</v>
      </c>
      <c r="T1014" s="123">
        <v>2024</v>
      </c>
      <c r="U1014" s="47" t="s">
        <v>478</v>
      </c>
      <c r="V1014" s="5">
        <v>2</v>
      </c>
    </row>
    <row r="1015" spans="1:24" x14ac:dyDescent="0.3">
      <c r="A1015" s="99">
        <v>1014</v>
      </c>
      <c r="B1015" s="9" t="s">
        <v>1939</v>
      </c>
      <c r="C1015" s="28" t="s">
        <v>27</v>
      </c>
      <c r="D1015" s="9" t="s">
        <v>574</v>
      </c>
      <c r="E1015" s="273">
        <v>45411</v>
      </c>
      <c r="F1015" s="125">
        <v>0.17931712962962962</v>
      </c>
      <c r="G1015" s="2">
        <v>0.35416666666666669</v>
      </c>
      <c r="H1015" s="13">
        <v>8</v>
      </c>
      <c r="I1015" s="13">
        <v>2770</v>
      </c>
      <c r="J1015" s="1" t="s">
        <v>751</v>
      </c>
      <c r="K1015" s="9"/>
      <c r="L1015" s="123"/>
      <c r="M1015" s="123"/>
      <c r="N1015" s="123"/>
      <c r="O1015" s="123"/>
      <c r="P1015" s="15"/>
      <c r="Q1015" s="187"/>
      <c r="R1015" s="123">
        <v>29</v>
      </c>
      <c r="S1015" s="123" t="s">
        <v>469</v>
      </c>
      <c r="T1015" s="123">
        <v>2024</v>
      </c>
      <c r="U1015" s="47" t="s">
        <v>480</v>
      </c>
      <c r="V1015" s="5"/>
    </row>
    <row r="1016" spans="1:24" x14ac:dyDescent="0.3">
      <c r="A1016" s="99">
        <v>1015</v>
      </c>
      <c r="B1016" s="9" t="s">
        <v>2046</v>
      </c>
      <c r="C1016" s="28" t="s">
        <v>39</v>
      </c>
      <c r="D1016" s="9" t="s">
        <v>814</v>
      </c>
      <c r="E1016" s="273">
        <v>45412</v>
      </c>
      <c r="F1016" s="122">
        <v>0.15379629629629629</v>
      </c>
      <c r="G1016" s="2">
        <v>0.375</v>
      </c>
      <c r="H1016" s="13">
        <v>6</v>
      </c>
      <c r="I1016" s="13">
        <v>4100</v>
      </c>
      <c r="J1016" s="1" t="s">
        <v>39</v>
      </c>
      <c r="K1016" s="9"/>
      <c r="L1016" s="123">
        <v>428</v>
      </c>
      <c r="M1016" s="123"/>
      <c r="N1016" s="123"/>
      <c r="O1016" s="123"/>
      <c r="P1016" s="15" t="s">
        <v>12</v>
      </c>
      <c r="Q1016" s="187"/>
      <c r="R1016" s="123">
        <v>30</v>
      </c>
      <c r="S1016" s="123" t="s">
        <v>469</v>
      </c>
      <c r="T1016" s="123">
        <v>2024</v>
      </c>
      <c r="U1016" s="47" t="s">
        <v>479</v>
      </c>
      <c r="V1016" s="5"/>
      <c r="X1016" s="5">
        <v>9</v>
      </c>
    </row>
    <row r="1017" spans="1:24" x14ac:dyDescent="0.3">
      <c r="A1017" s="99">
        <v>1016</v>
      </c>
      <c r="B1017" s="9" t="s">
        <v>2050</v>
      </c>
      <c r="C1017" s="28" t="s">
        <v>3</v>
      </c>
      <c r="D1017" s="9" t="s">
        <v>1908</v>
      </c>
      <c r="E1017" s="258">
        <v>45417</v>
      </c>
      <c r="F1017" s="122">
        <v>0.14858796296296295</v>
      </c>
      <c r="G1017" s="2">
        <v>0.39583333333333331</v>
      </c>
      <c r="H1017" s="13">
        <v>1</v>
      </c>
      <c r="I1017" s="13">
        <v>2100</v>
      </c>
      <c r="J1017" s="1" t="s">
        <v>1843</v>
      </c>
      <c r="K1017" s="9"/>
      <c r="L1017" s="123">
        <v>429</v>
      </c>
      <c r="M1017" s="123"/>
      <c r="N1017" s="123"/>
      <c r="O1017" s="123"/>
      <c r="P1017" s="15"/>
      <c r="Q1017" s="187"/>
      <c r="R1017" s="123">
        <v>5</v>
      </c>
      <c r="S1017" s="123" t="s">
        <v>459</v>
      </c>
      <c r="T1017" s="123">
        <v>2024</v>
      </c>
      <c r="U1017" s="47" t="s">
        <v>475</v>
      </c>
      <c r="V1017" s="5">
        <v>3</v>
      </c>
    </row>
    <row r="1018" spans="1:24" x14ac:dyDescent="0.3">
      <c r="A1018" s="99">
        <v>1017</v>
      </c>
      <c r="B1018" s="9" t="s">
        <v>1403</v>
      </c>
      <c r="C1018" s="28" t="s">
        <v>303</v>
      </c>
      <c r="D1018" s="9" t="s">
        <v>1402</v>
      </c>
      <c r="E1018" s="258">
        <v>45423</v>
      </c>
      <c r="F1018" s="125">
        <v>0.17478009259259258</v>
      </c>
      <c r="G1018" s="2">
        <v>0.3125</v>
      </c>
      <c r="H1018" s="13">
        <v>6</v>
      </c>
      <c r="I1018" s="13">
        <v>3600</v>
      </c>
      <c r="J1018" s="1" t="s">
        <v>303</v>
      </c>
      <c r="K1018" s="9"/>
      <c r="L1018" s="123"/>
      <c r="M1018" s="123"/>
      <c r="N1018" s="123"/>
      <c r="O1018" s="123"/>
      <c r="P1018" s="15"/>
      <c r="Q1018" s="187"/>
      <c r="R1018" s="123">
        <v>11</v>
      </c>
      <c r="S1018" s="123" t="s">
        <v>459</v>
      </c>
      <c r="T1018" s="123">
        <v>2024</v>
      </c>
      <c r="U1018" s="47" t="s">
        <v>474</v>
      </c>
      <c r="V1018" s="5">
        <v>1</v>
      </c>
    </row>
    <row r="1019" spans="1:24" x14ac:dyDescent="0.3">
      <c r="A1019" s="99">
        <v>1018</v>
      </c>
      <c r="B1019" s="9" t="s">
        <v>813</v>
      </c>
      <c r="C1019" s="28" t="s">
        <v>39</v>
      </c>
      <c r="D1019" s="9" t="s">
        <v>814</v>
      </c>
      <c r="E1019" s="258">
        <v>45426</v>
      </c>
      <c r="F1019" s="122">
        <v>0.16543981481481482</v>
      </c>
      <c r="G1019" s="2">
        <v>0.375</v>
      </c>
      <c r="H1019" s="13">
        <v>6</v>
      </c>
      <c r="I1019" s="13">
        <v>4100</v>
      </c>
      <c r="J1019" s="1" t="s">
        <v>39</v>
      </c>
      <c r="K1019" s="9"/>
      <c r="L1019" s="123">
        <v>430</v>
      </c>
      <c r="M1019" s="123"/>
      <c r="N1019" s="123"/>
      <c r="O1019" s="123"/>
      <c r="P1019" s="15" t="s">
        <v>12</v>
      </c>
      <c r="Q1019" s="187"/>
      <c r="R1019" s="123">
        <v>14</v>
      </c>
      <c r="S1019" s="123" t="s">
        <v>459</v>
      </c>
      <c r="T1019" s="123">
        <v>2024</v>
      </c>
      <c r="U1019" s="47" t="s">
        <v>479</v>
      </c>
      <c r="V1019" s="5"/>
    </row>
    <row r="1020" spans="1:24" x14ac:dyDescent="0.3">
      <c r="A1020" s="99">
        <v>1019</v>
      </c>
      <c r="B1020" s="9" t="s">
        <v>2148</v>
      </c>
      <c r="C1020" s="28" t="s">
        <v>2054</v>
      </c>
      <c r="D1020" s="9" t="s">
        <v>2055</v>
      </c>
      <c r="E1020" s="258">
        <v>45430</v>
      </c>
      <c r="F1020" s="122">
        <v>0.16336805555555556</v>
      </c>
      <c r="G1020" s="2">
        <v>0.33333333333333331</v>
      </c>
      <c r="H1020" s="13">
        <v>4</v>
      </c>
      <c r="I1020" s="13">
        <v>4944</v>
      </c>
      <c r="J1020" s="1" t="s">
        <v>748</v>
      </c>
      <c r="K1020" s="9"/>
      <c r="L1020" s="123">
        <v>431</v>
      </c>
      <c r="M1020" s="123"/>
      <c r="N1020" s="123"/>
      <c r="O1020" s="123"/>
      <c r="P1020" s="15"/>
      <c r="Q1020" s="187"/>
      <c r="R1020" s="123">
        <v>18</v>
      </c>
      <c r="S1020" s="123" t="s">
        <v>459</v>
      </c>
      <c r="T1020" s="123">
        <v>2024</v>
      </c>
      <c r="U1020" s="47" t="s">
        <v>474</v>
      </c>
      <c r="V1020" s="5">
        <v>2</v>
      </c>
    </row>
    <row r="1021" spans="1:24" x14ac:dyDescent="0.3">
      <c r="A1021" s="99">
        <v>1020</v>
      </c>
      <c r="B1021" s="9" t="s">
        <v>813</v>
      </c>
      <c r="C1021" s="28" t="s">
        <v>39</v>
      </c>
      <c r="D1021" s="9" t="s">
        <v>814</v>
      </c>
      <c r="E1021" s="258">
        <v>45433</v>
      </c>
      <c r="F1021" s="121">
        <v>0.14402777777777778</v>
      </c>
      <c r="G1021" s="2">
        <v>0.375</v>
      </c>
      <c r="H1021" s="13">
        <v>6</v>
      </c>
      <c r="I1021" s="13">
        <v>4100</v>
      </c>
      <c r="J1021" s="1" t="s">
        <v>39</v>
      </c>
      <c r="K1021" s="9"/>
      <c r="L1021" s="123"/>
      <c r="M1021" s="123">
        <v>101</v>
      </c>
      <c r="N1021" s="123"/>
      <c r="O1021" s="123"/>
      <c r="P1021" s="15" t="s">
        <v>12</v>
      </c>
      <c r="Q1021" s="187"/>
      <c r="R1021" s="123">
        <v>21</v>
      </c>
      <c r="S1021" s="123" t="s">
        <v>459</v>
      </c>
      <c r="T1021" s="123">
        <v>2024</v>
      </c>
      <c r="U1021" s="47" t="s">
        <v>479</v>
      </c>
      <c r="V1021" s="5">
        <v>1</v>
      </c>
    </row>
    <row r="1022" spans="1:24" x14ac:dyDescent="0.3">
      <c r="A1022" s="99">
        <v>1021</v>
      </c>
      <c r="B1022" s="9" t="s">
        <v>2057</v>
      </c>
      <c r="C1022" s="28" t="s">
        <v>39</v>
      </c>
      <c r="D1022" s="9" t="s">
        <v>814</v>
      </c>
      <c r="E1022" s="258">
        <v>45440</v>
      </c>
      <c r="F1022" s="122">
        <v>0.16413194444444446</v>
      </c>
      <c r="G1022" s="2">
        <v>0.375</v>
      </c>
      <c r="H1022" s="13">
        <v>6</v>
      </c>
      <c r="I1022" s="13">
        <v>4100</v>
      </c>
      <c r="J1022" s="1" t="s">
        <v>39</v>
      </c>
      <c r="K1022" s="9"/>
      <c r="L1022" s="123">
        <v>432</v>
      </c>
      <c r="M1022" s="123"/>
      <c r="N1022" s="123"/>
      <c r="O1022" s="123"/>
      <c r="P1022" s="15" t="s">
        <v>12</v>
      </c>
      <c r="Q1022" s="187"/>
      <c r="R1022" s="123">
        <v>28</v>
      </c>
      <c r="S1022" s="123" t="s">
        <v>459</v>
      </c>
      <c r="T1022" s="123">
        <v>2024</v>
      </c>
      <c r="U1022" s="47" t="s">
        <v>479</v>
      </c>
      <c r="V1022" s="5"/>
      <c r="X1022" s="5">
        <v>6</v>
      </c>
    </row>
    <row r="1023" spans="1:24" x14ac:dyDescent="0.3">
      <c r="A1023" s="99">
        <v>1022</v>
      </c>
      <c r="B1023" s="9" t="s">
        <v>2060</v>
      </c>
      <c r="C1023" s="28" t="s">
        <v>964</v>
      </c>
      <c r="D1023" s="9" t="s">
        <v>2059</v>
      </c>
      <c r="E1023" s="258">
        <v>45445</v>
      </c>
      <c r="F1023" s="125">
        <v>0.17924768518518519</v>
      </c>
      <c r="G1023" s="2">
        <v>0.33333333333333331</v>
      </c>
      <c r="H1023" s="13">
        <v>5</v>
      </c>
      <c r="I1023" s="13">
        <v>2610</v>
      </c>
      <c r="J1023" s="1" t="s">
        <v>964</v>
      </c>
      <c r="K1023" s="9"/>
      <c r="L1023" s="123"/>
      <c r="M1023" s="123"/>
      <c r="N1023" s="123"/>
      <c r="O1023" s="123"/>
      <c r="P1023" s="15"/>
      <c r="Q1023" s="187"/>
      <c r="R1023" s="123">
        <v>2</v>
      </c>
      <c r="S1023" s="123" t="s">
        <v>470</v>
      </c>
      <c r="T1023" s="123">
        <v>2024</v>
      </c>
      <c r="U1023" s="47" t="s">
        <v>475</v>
      </c>
      <c r="V1023" s="5">
        <v>2</v>
      </c>
    </row>
    <row r="1024" spans="1:24" x14ac:dyDescent="0.3">
      <c r="A1024" s="99">
        <v>1023</v>
      </c>
      <c r="B1024" s="9" t="s">
        <v>2061</v>
      </c>
      <c r="C1024" s="28" t="s">
        <v>11</v>
      </c>
      <c r="D1024" s="9" t="s">
        <v>1560</v>
      </c>
      <c r="E1024" s="258">
        <v>45451</v>
      </c>
      <c r="F1024" s="121">
        <v>0.14083333333333334</v>
      </c>
      <c r="G1024" s="2">
        <v>0.33333333333333331</v>
      </c>
      <c r="H1024" s="13">
        <v>4</v>
      </c>
      <c r="I1024" s="13">
        <v>4180</v>
      </c>
      <c r="J1024" s="1" t="s">
        <v>11</v>
      </c>
      <c r="K1024" s="9"/>
      <c r="L1024" s="123"/>
      <c r="M1024" s="123">
        <v>102</v>
      </c>
      <c r="N1024" s="123"/>
      <c r="O1024" s="123"/>
      <c r="P1024" s="15" t="s">
        <v>12</v>
      </c>
      <c r="Q1024" s="187"/>
      <c r="R1024" s="123">
        <v>8</v>
      </c>
      <c r="S1024" s="123" t="s">
        <v>470</v>
      </c>
      <c r="T1024" s="123">
        <v>2024</v>
      </c>
      <c r="U1024" s="47" t="s">
        <v>474</v>
      </c>
      <c r="V1024" s="5">
        <v>1</v>
      </c>
    </row>
    <row r="1025" spans="1:24" x14ac:dyDescent="0.3">
      <c r="A1025" s="99">
        <v>1024</v>
      </c>
      <c r="B1025" s="9" t="s">
        <v>298</v>
      </c>
      <c r="C1025" s="28" t="s">
        <v>17</v>
      </c>
      <c r="D1025" s="9" t="s">
        <v>612</v>
      </c>
      <c r="E1025" s="258">
        <v>45457</v>
      </c>
      <c r="F1025" s="122">
        <v>0.15668981481481481</v>
      </c>
      <c r="G1025" s="2">
        <v>0.33333333333333331</v>
      </c>
      <c r="H1025" s="13">
        <v>4</v>
      </c>
      <c r="I1025" s="13">
        <v>4700</v>
      </c>
      <c r="J1025" s="1" t="s">
        <v>17</v>
      </c>
      <c r="K1025" s="9"/>
      <c r="L1025" s="123">
        <v>433</v>
      </c>
      <c r="M1025" s="123"/>
      <c r="N1025" s="123"/>
      <c r="O1025" s="123"/>
      <c r="P1025" s="15" t="s">
        <v>12</v>
      </c>
      <c r="Q1025" s="187"/>
      <c r="R1025" s="123">
        <v>14</v>
      </c>
      <c r="S1025" s="123" t="s">
        <v>470</v>
      </c>
      <c r="T1025" s="123">
        <v>2024</v>
      </c>
      <c r="U1025" s="47" t="s">
        <v>477</v>
      </c>
      <c r="V1025" s="5">
        <v>1</v>
      </c>
    </row>
    <row r="1026" spans="1:24" x14ac:dyDescent="0.3">
      <c r="A1026" s="99">
        <v>1025</v>
      </c>
      <c r="B1026" s="9" t="s">
        <v>2062</v>
      </c>
      <c r="C1026" s="28" t="s">
        <v>857</v>
      </c>
      <c r="D1026" s="9" t="s">
        <v>1967</v>
      </c>
      <c r="E1026" s="273">
        <v>45465</v>
      </c>
      <c r="F1026" s="125">
        <v>0.16902777777777778</v>
      </c>
      <c r="G1026" s="2">
        <v>0.33333333333333331</v>
      </c>
      <c r="H1026" s="13">
        <v>5</v>
      </c>
      <c r="I1026" s="13">
        <v>2730</v>
      </c>
      <c r="J1026" s="1" t="s">
        <v>857</v>
      </c>
      <c r="K1026" s="9"/>
      <c r="L1026" s="123"/>
      <c r="M1026" s="123"/>
      <c r="N1026" s="123"/>
      <c r="O1026" s="123"/>
      <c r="P1026" s="15"/>
      <c r="Q1026" s="187"/>
      <c r="R1026" s="123">
        <v>22</v>
      </c>
      <c r="S1026" s="123" t="s">
        <v>470</v>
      </c>
      <c r="T1026" s="123">
        <v>2024</v>
      </c>
      <c r="U1026" s="47" t="s">
        <v>474</v>
      </c>
      <c r="V1026" s="5"/>
    </row>
    <row r="1027" spans="1:24" x14ac:dyDescent="0.3">
      <c r="A1027" s="99">
        <v>1026</v>
      </c>
      <c r="B1027" s="9" t="s">
        <v>371</v>
      </c>
      <c r="C1027" s="28" t="s">
        <v>13</v>
      </c>
      <c r="D1027" s="9" t="s">
        <v>558</v>
      </c>
      <c r="E1027" s="273">
        <v>45466</v>
      </c>
      <c r="F1027" s="122">
        <v>0.15630787037037036</v>
      </c>
      <c r="G1027" s="2">
        <v>0.375</v>
      </c>
      <c r="H1027" s="13">
        <v>8</v>
      </c>
      <c r="I1027" s="13">
        <v>4760</v>
      </c>
      <c r="J1027" s="1" t="s">
        <v>13</v>
      </c>
      <c r="K1027" s="9"/>
      <c r="L1027" s="123">
        <v>434</v>
      </c>
      <c r="M1027" s="123"/>
      <c r="N1027" s="123"/>
      <c r="O1027" s="123"/>
      <c r="P1027" s="15" t="s">
        <v>12</v>
      </c>
      <c r="Q1027" s="187"/>
      <c r="R1027" s="123">
        <v>23</v>
      </c>
      <c r="S1027" s="123" t="s">
        <v>470</v>
      </c>
      <c r="T1027" s="123">
        <v>2024</v>
      </c>
      <c r="U1027" s="47" t="s">
        <v>475</v>
      </c>
      <c r="V1027" s="5">
        <v>2</v>
      </c>
    </row>
    <row r="1028" spans="1:24" x14ac:dyDescent="0.3">
      <c r="A1028" s="99">
        <v>1027</v>
      </c>
      <c r="B1028" s="9" t="s">
        <v>813</v>
      </c>
      <c r="C1028" s="28" t="s">
        <v>39</v>
      </c>
      <c r="D1028" s="9" t="s">
        <v>814</v>
      </c>
      <c r="E1028" s="273">
        <v>45468</v>
      </c>
      <c r="F1028" s="125">
        <v>0.18888888888888888</v>
      </c>
      <c r="G1028" s="2">
        <v>0.375</v>
      </c>
      <c r="H1028" s="13">
        <v>6</v>
      </c>
      <c r="I1028" s="13">
        <v>4100</v>
      </c>
      <c r="J1028" s="1" t="s">
        <v>39</v>
      </c>
      <c r="K1028" s="9"/>
      <c r="L1028" s="123"/>
      <c r="M1028" s="123"/>
      <c r="N1028" s="123"/>
      <c r="O1028" s="123"/>
      <c r="P1028" s="15"/>
      <c r="Q1028" s="187"/>
      <c r="R1028" s="123">
        <v>25</v>
      </c>
      <c r="S1028" s="123" t="s">
        <v>470</v>
      </c>
      <c r="T1028" s="123">
        <v>2024</v>
      </c>
      <c r="U1028" s="47" t="s">
        <v>479</v>
      </c>
      <c r="V1028" s="5"/>
    </row>
    <row r="1029" spans="1:24" x14ac:dyDescent="0.3">
      <c r="A1029" s="99">
        <v>1028</v>
      </c>
      <c r="B1029" s="9" t="s">
        <v>809</v>
      </c>
      <c r="C1029" s="28" t="s">
        <v>8</v>
      </c>
      <c r="D1029" s="9" t="s">
        <v>572</v>
      </c>
      <c r="E1029" s="273">
        <v>45469</v>
      </c>
      <c r="F1029" s="122">
        <v>0.16369212962962962</v>
      </c>
      <c r="G1029" s="2">
        <v>0.33333333333333331</v>
      </c>
      <c r="H1029" s="13">
        <v>5</v>
      </c>
      <c r="I1029" s="13">
        <v>4682</v>
      </c>
      <c r="J1029" s="1" t="s">
        <v>749</v>
      </c>
      <c r="K1029" s="9"/>
      <c r="L1029" s="123">
        <v>435</v>
      </c>
      <c r="M1029" s="123"/>
      <c r="N1029" s="123"/>
      <c r="O1029" s="123"/>
      <c r="P1029" s="15"/>
      <c r="Q1029" s="187"/>
      <c r="R1029" s="123">
        <v>26</v>
      </c>
      <c r="S1029" s="123" t="s">
        <v>470</v>
      </c>
      <c r="T1029" s="123">
        <v>2024</v>
      </c>
      <c r="U1029" s="47" t="s">
        <v>478</v>
      </c>
      <c r="V1029" s="5">
        <v>2</v>
      </c>
      <c r="X1029" s="5">
        <v>7</v>
      </c>
    </row>
    <row r="1030" spans="1:24" x14ac:dyDescent="0.3">
      <c r="A1030" s="99">
        <v>1029</v>
      </c>
      <c r="B1030" s="9" t="s">
        <v>813</v>
      </c>
      <c r="C1030" s="28" t="s">
        <v>39</v>
      </c>
      <c r="D1030" s="9" t="s">
        <v>814</v>
      </c>
      <c r="E1030" s="258">
        <v>45475</v>
      </c>
      <c r="F1030" s="122">
        <v>0.16339120370370369</v>
      </c>
      <c r="G1030" s="2">
        <v>0.375</v>
      </c>
      <c r="H1030" s="13">
        <v>6</v>
      </c>
      <c r="I1030" s="13">
        <v>4100</v>
      </c>
      <c r="J1030" s="1" t="s">
        <v>39</v>
      </c>
      <c r="K1030" s="9"/>
      <c r="L1030" s="123">
        <v>436</v>
      </c>
      <c r="M1030" s="123"/>
      <c r="N1030" s="123"/>
      <c r="O1030" s="123"/>
      <c r="P1030" s="15"/>
      <c r="Q1030" s="187"/>
      <c r="R1030" s="123">
        <v>2</v>
      </c>
      <c r="S1030" s="123" t="s">
        <v>461</v>
      </c>
      <c r="T1030" s="123">
        <v>2024</v>
      </c>
      <c r="U1030" s="47" t="s">
        <v>479</v>
      </c>
      <c r="V1030" s="5">
        <v>1</v>
      </c>
    </row>
    <row r="1031" spans="1:24" x14ac:dyDescent="0.3">
      <c r="A1031" s="99">
        <v>1030</v>
      </c>
      <c r="B1031" s="9" t="s">
        <v>2133</v>
      </c>
      <c r="C1031" s="28" t="s">
        <v>359</v>
      </c>
      <c r="D1031" s="9" t="s">
        <v>2134</v>
      </c>
      <c r="E1031" s="258">
        <v>45487</v>
      </c>
      <c r="F1031" s="122">
        <v>0.16168981481481481</v>
      </c>
      <c r="G1031" s="2">
        <v>0.33333333333333331</v>
      </c>
      <c r="H1031" s="13">
        <v>6</v>
      </c>
      <c r="I1031" s="13">
        <v>5800</v>
      </c>
      <c r="J1031" s="1" t="s">
        <v>359</v>
      </c>
      <c r="K1031" s="9"/>
      <c r="L1031" s="123">
        <v>437</v>
      </c>
      <c r="M1031" s="123"/>
      <c r="N1031" s="123"/>
      <c r="O1031" s="123"/>
      <c r="P1031" s="15"/>
      <c r="Q1031" s="187"/>
      <c r="R1031" s="123">
        <v>14</v>
      </c>
      <c r="S1031" s="123" t="s">
        <v>461</v>
      </c>
      <c r="T1031" s="123">
        <v>2024</v>
      </c>
      <c r="U1031" s="47" t="s">
        <v>475</v>
      </c>
      <c r="V1031" s="5">
        <v>1</v>
      </c>
    </row>
    <row r="1032" spans="1:24" x14ac:dyDescent="0.3">
      <c r="A1032" s="99">
        <v>1031</v>
      </c>
      <c r="B1032" s="9" t="s">
        <v>813</v>
      </c>
      <c r="C1032" s="28" t="s">
        <v>39</v>
      </c>
      <c r="D1032" s="9" t="s">
        <v>814</v>
      </c>
      <c r="E1032" s="258">
        <v>45490</v>
      </c>
      <c r="F1032" s="125">
        <v>0.17406250000000001</v>
      </c>
      <c r="G1032" s="2">
        <v>0.375</v>
      </c>
      <c r="H1032" s="13">
        <v>6</v>
      </c>
      <c r="I1032" s="13">
        <v>4100</v>
      </c>
      <c r="J1032" s="1" t="s">
        <v>39</v>
      </c>
      <c r="K1032" s="9"/>
      <c r="L1032" s="123"/>
      <c r="M1032" s="123"/>
      <c r="N1032" s="123"/>
      <c r="O1032" s="123"/>
      <c r="P1032" s="15"/>
      <c r="Q1032" s="187"/>
      <c r="R1032" s="123">
        <v>17</v>
      </c>
      <c r="S1032" s="123" t="s">
        <v>461</v>
      </c>
      <c r="T1032" s="123">
        <v>2024</v>
      </c>
      <c r="U1032" s="47" t="s">
        <v>479</v>
      </c>
      <c r="V1032" s="5">
        <v>1</v>
      </c>
    </row>
    <row r="1033" spans="1:24" x14ac:dyDescent="0.3">
      <c r="A1033" s="99">
        <v>1032</v>
      </c>
      <c r="B1033" s="9" t="s">
        <v>813</v>
      </c>
      <c r="C1033" s="28" t="s">
        <v>39</v>
      </c>
      <c r="D1033" s="9" t="s">
        <v>814</v>
      </c>
      <c r="E1033" s="258">
        <v>45496</v>
      </c>
      <c r="F1033" s="122">
        <v>0.1552662037037037</v>
      </c>
      <c r="G1033" s="2">
        <v>0.375</v>
      </c>
      <c r="H1033" s="13">
        <v>6</v>
      </c>
      <c r="I1033" s="13">
        <v>4100</v>
      </c>
      <c r="J1033" s="1" t="s">
        <v>39</v>
      </c>
      <c r="K1033" s="9"/>
      <c r="L1033" s="123">
        <v>438</v>
      </c>
      <c r="M1033" s="123"/>
      <c r="N1033" s="123"/>
      <c r="O1033" s="123"/>
      <c r="P1033" s="15" t="s">
        <v>12</v>
      </c>
      <c r="Q1033" s="187"/>
      <c r="R1033" s="123">
        <v>23</v>
      </c>
      <c r="S1033" s="123" t="s">
        <v>461</v>
      </c>
      <c r="T1033" s="123">
        <v>2024</v>
      </c>
      <c r="U1033" s="47" t="s">
        <v>479</v>
      </c>
      <c r="V1033" s="5"/>
    </row>
    <row r="1034" spans="1:24" x14ac:dyDescent="0.3">
      <c r="A1034" s="99">
        <v>1033</v>
      </c>
      <c r="B1034" s="9" t="s">
        <v>2154</v>
      </c>
      <c r="C1034" s="28" t="s">
        <v>569</v>
      </c>
      <c r="D1034" s="9" t="s">
        <v>1822</v>
      </c>
      <c r="E1034" s="258">
        <v>45498</v>
      </c>
      <c r="F1034" s="122">
        <v>0.1590162037037037</v>
      </c>
      <c r="G1034" s="2">
        <v>0.33333333333333331</v>
      </c>
      <c r="H1034" s="13">
        <v>6</v>
      </c>
      <c r="I1034" s="13">
        <v>2605</v>
      </c>
      <c r="J1034" s="1" t="s">
        <v>34</v>
      </c>
      <c r="K1034" s="9"/>
      <c r="L1034" s="123">
        <v>439</v>
      </c>
      <c r="M1034" s="123"/>
      <c r="N1034" s="123"/>
      <c r="O1034" s="123"/>
      <c r="P1034" s="15" t="s">
        <v>12</v>
      </c>
      <c r="Q1034" s="187"/>
      <c r="R1034" s="123">
        <v>25</v>
      </c>
      <c r="S1034" s="123" t="s">
        <v>461</v>
      </c>
      <c r="T1034" s="123">
        <v>2024</v>
      </c>
      <c r="U1034" s="47" t="s">
        <v>476</v>
      </c>
      <c r="V1034" s="5">
        <v>2</v>
      </c>
    </row>
    <row r="1035" spans="1:24" x14ac:dyDescent="0.3">
      <c r="A1035" s="99">
        <v>1034</v>
      </c>
      <c r="B1035" s="9" t="s">
        <v>813</v>
      </c>
      <c r="C1035" s="28" t="s">
        <v>39</v>
      </c>
      <c r="D1035" s="9" t="s">
        <v>814</v>
      </c>
      <c r="E1035" s="258">
        <v>45503</v>
      </c>
      <c r="F1035" s="125">
        <v>0.17664351851851851</v>
      </c>
      <c r="G1035" s="2">
        <v>0.375</v>
      </c>
      <c r="H1035" s="13">
        <v>6</v>
      </c>
      <c r="I1035" s="13">
        <v>4100</v>
      </c>
      <c r="J1035" s="1" t="s">
        <v>39</v>
      </c>
      <c r="K1035" s="9"/>
      <c r="L1035" s="123"/>
      <c r="M1035" s="123"/>
      <c r="N1035" s="123"/>
      <c r="O1035" s="123"/>
      <c r="P1035" s="15"/>
      <c r="Q1035" s="187"/>
      <c r="R1035" s="123">
        <v>30</v>
      </c>
      <c r="S1035" s="123" t="s">
        <v>461</v>
      </c>
      <c r="T1035" s="123">
        <v>2024</v>
      </c>
      <c r="U1035" s="47" t="s">
        <v>479</v>
      </c>
      <c r="V1035" s="5"/>
      <c r="X1035" s="5">
        <v>6</v>
      </c>
    </row>
    <row r="1036" spans="1:24" x14ac:dyDescent="0.3">
      <c r="A1036" s="99">
        <v>1035</v>
      </c>
      <c r="B1036" s="9" t="s">
        <v>2139</v>
      </c>
      <c r="C1036" s="28" t="s">
        <v>72</v>
      </c>
      <c r="D1036" s="9" t="s">
        <v>590</v>
      </c>
      <c r="E1036" s="258">
        <v>45507</v>
      </c>
      <c r="F1036" s="122">
        <v>0.16312499999999999</v>
      </c>
      <c r="G1036" s="2">
        <v>0.25</v>
      </c>
      <c r="H1036" s="13">
        <v>6</v>
      </c>
      <c r="I1036" s="13">
        <v>2670</v>
      </c>
      <c r="J1036" s="1" t="s">
        <v>326</v>
      </c>
      <c r="K1036" s="9"/>
      <c r="L1036" s="123">
        <v>440</v>
      </c>
      <c r="M1036" s="123"/>
      <c r="N1036" s="123"/>
      <c r="O1036" s="123"/>
      <c r="P1036" s="15"/>
      <c r="Q1036" s="187"/>
      <c r="R1036" s="123">
        <v>3</v>
      </c>
      <c r="S1036" s="123" t="s">
        <v>460</v>
      </c>
      <c r="T1036" s="123">
        <v>2024</v>
      </c>
      <c r="U1036" s="47" t="s">
        <v>474</v>
      </c>
      <c r="V1036" s="5">
        <v>2</v>
      </c>
    </row>
    <row r="1037" spans="1:24" x14ac:dyDescent="0.3">
      <c r="A1037" s="99">
        <v>1036</v>
      </c>
      <c r="B1037" s="9" t="s">
        <v>813</v>
      </c>
      <c r="C1037" s="28" t="s">
        <v>39</v>
      </c>
      <c r="D1037" s="9" t="s">
        <v>2140</v>
      </c>
      <c r="E1037" s="258">
        <v>45510</v>
      </c>
      <c r="F1037" s="122">
        <v>0.15789351851851852</v>
      </c>
      <c r="G1037" s="2">
        <v>0.375</v>
      </c>
      <c r="H1037" s="13">
        <v>6</v>
      </c>
      <c r="I1037" s="13">
        <v>4100</v>
      </c>
      <c r="J1037" s="1" t="s">
        <v>39</v>
      </c>
      <c r="K1037" s="9"/>
      <c r="L1037" s="123">
        <v>441</v>
      </c>
      <c r="M1037" s="123"/>
      <c r="N1037" s="123"/>
      <c r="O1037" s="123"/>
      <c r="P1037" s="15" t="s">
        <v>12</v>
      </c>
      <c r="Q1037" s="187"/>
      <c r="R1037" s="123">
        <v>6</v>
      </c>
      <c r="S1037" s="123" t="s">
        <v>460</v>
      </c>
      <c r="T1037" s="123">
        <v>2024</v>
      </c>
      <c r="U1037" s="47" t="s">
        <v>479</v>
      </c>
      <c r="V1037" s="5"/>
    </row>
    <row r="1038" spans="1:24" x14ac:dyDescent="0.3">
      <c r="A1038" s="99">
        <v>1037</v>
      </c>
      <c r="B1038" s="9" t="s">
        <v>2141</v>
      </c>
      <c r="C1038" s="28" t="s">
        <v>521</v>
      </c>
      <c r="D1038" s="9" t="s">
        <v>2142</v>
      </c>
      <c r="E1038" s="258">
        <v>45514</v>
      </c>
      <c r="F1038" s="122">
        <v>0.16377314814814814</v>
      </c>
      <c r="G1038" s="2">
        <v>0.33333333333333331</v>
      </c>
      <c r="H1038" s="13">
        <v>6</v>
      </c>
      <c r="I1038" s="13">
        <v>4220</v>
      </c>
      <c r="J1038" s="1" t="s">
        <v>146</v>
      </c>
      <c r="K1038" s="9"/>
      <c r="L1038" s="123">
        <v>442</v>
      </c>
      <c r="M1038" s="123"/>
      <c r="N1038" s="123"/>
      <c r="O1038" s="123"/>
      <c r="P1038" s="15"/>
      <c r="Q1038" s="187"/>
      <c r="R1038" s="123">
        <v>10</v>
      </c>
      <c r="S1038" s="123" t="s">
        <v>460</v>
      </c>
      <c r="T1038" s="123">
        <v>2024</v>
      </c>
      <c r="U1038" s="47" t="s">
        <v>474</v>
      </c>
      <c r="V1038" s="5">
        <v>2</v>
      </c>
    </row>
    <row r="1039" spans="1:24" x14ac:dyDescent="0.3">
      <c r="A1039" s="99">
        <v>1038</v>
      </c>
      <c r="B1039" s="9" t="s">
        <v>2146</v>
      </c>
      <c r="C1039" s="28" t="s">
        <v>2147</v>
      </c>
      <c r="D1039" s="9" t="s">
        <v>2155</v>
      </c>
      <c r="E1039" s="258">
        <v>45521</v>
      </c>
      <c r="F1039" s="122">
        <v>0.15340277777777778</v>
      </c>
      <c r="G1039" s="2">
        <v>0.35416666666666669</v>
      </c>
      <c r="H1039" s="13">
        <v>4</v>
      </c>
      <c r="I1039" s="13">
        <v>4945</v>
      </c>
      <c r="J1039" s="1" t="s">
        <v>748</v>
      </c>
      <c r="K1039" s="9"/>
      <c r="L1039" s="123">
        <v>443</v>
      </c>
      <c r="M1039" s="123"/>
      <c r="N1039" s="123"/>
      <c r="O1039" s="123"/>
      <c r="P1039" s="15" t="s">
        <v>12</v>
      </c>
      <c r="Q1039" s="187"/>
      <c r="R1039" s="123">
        <v>17</v>
      </c>
      <c r="S1039" s="123" t="s">
        <v>460</v>
      </c>
      <c r="T1039" s="123">
        <v>2024</v>
      </c>
      <c r="U1039" s="47" t="s">
        <v>474</v>
      </c>
      <c r="V1039" s="5">
        <v>1</v>
      </c>
    </row>
    <row r="1040" spans="1:24" x14ac:dyDescent="0.3">
      <c r="A1040" s="99">
        <v>1039</v>
      </c>
      <c r="B1040" s="9" t="s">
        <v>2438</v>
      </c>
      <c r="C1040" s="28" t="s">
        <v>964</v>
      </c>
      <c r="D1040" s="9" t="s">
        <v>2059</v>
      </c>
      <c r="E1040" s="258">
        <v>45529</v>
      </c>
      <c r="F1040" s="122">
        <v>0.15572916666666667</v>
      </c>
      <c r="G1040" s="2">
        <v>0.33333333333333331</v>
      </c>
      <c r="H1040" s="13">
        <v>5</v>
      </c>
      <c r="I1040" s="13">
        <v>2610</v>
      </c>
      <c r="J1040" s="1" t="s">
        <v>964</v>
      </c>
      <c r="K1040" s="9"/>
      <c r="L1040" s="123">
        <v>444</v>
      </c>
      <c r="M1040" s="123"/>
      <c r="N1040" s="123"/>
      <c r="O1040" s="123"/>
      <c r="P1040" s="15"/>
      <c r="Q1040" s="187"/>
      <c r="R1040" s="123">
        <v>25</v>
      </c>
      <c r="S1040" s="123" t="s">
        <v>460</v>
      </c>
      <c r="T1040" s="123">
        <v>2024</v>
      </c>
      <c r="U1040" s="47" t="s">
        <v>475</v>
      </c>
      <c r="V1040" s="5">
        <v>1</v>
      </c>
      <c r="X1040" s="5">
        <v>5</v>
      </c>
    </row>
    <row r="1041" spans="1:24" x14ac:dyDescent="0.3">
      <c r="A1041" s="99">
        <v>1040</v>
      </c>
      <c r="B1041" s="9" t="s">
        <v>2153</v>
      </c>
      <c r="C1041" s="28" t="s">
        <v>2150</v>
      </c>
      <c r="D1041" s="9" t="s">
        <v>2151</v>
      </c>
      <c r="E1041" s="258">
        <v>45536</v>
      </c>
      <c r="F1041" s="121">
        <v>0.13747685185185185</v>
      </c>
      <c r="G1041" s="2">
        <v>0.375</v>
      </c>
      <c r="H1041" s="13">
        <v>4</v>
      </c>
      <c r="I1041" s="13"/>
      <c r="J1041" s="248" t="s">
        <v>2095</v>
      </c>
      <c r="K1041" s="9"/>
      <c r="L1041" s="123"/>
      <c r="M1041" s="123">
        <v>103</v>
      </c>
      <c r="N1041" s="123"/>
      <c r="O1041" s="123"/>
      <c r="P1041" s="15"/>
      <c r="Q1041" s="187"/>
      <c r="R1041" s="123">
        <v>1</v>
      </c>
      <c r="S1041" s="123" t="s">
        <v>462</v>
      </c>
      <c r="T1041" s="123">
        <v>2024</v>
      </c>
      <c r="U1041" s="47" t="s">
        <v>475</v>
      </c>
      <c r="V1041" s="5">
        <v>1</v>
      </c>
    </row>
    <row r="1042" spans="1:24" x14ac:dyDescent="0.3">
      <c r="A1042" s="99">
        <v>1041</v>
      </c>
      <c r="B1042" s="9" t="s">
        <v>2157</v>
      </c>
      <c r="C1042" s="28" t="s">
        <v>492</v>
      </c>
      <c r="D1042" s="9" t="s">
        <v>2156</v>
      </c>
      <c r="E1042" s="258">
        <v>45542</v>
      </c>
      <c r="F1042" s="122">
        <v>0.16341435185185185</v>
      </c>
      <c r="G1042" s="2">
        <v>0.41666666666666669</v>
      </c>
      <c r="H1042" s="13">
        <v>1</v>
      </c>
      <c r="I1042" s="13"/>
      <c r="J1042" s="208" t="s">
        <v>2183</v>
      </c>
      <c r="K1042" s="9"/>
      <c r="L1042" s="123">
        <v>445</v>
      </c>
      <c r="M1042" s="123"/>
      <c r="N1042" s="123"/>
      <c r="O1042" s="123"/>
      <c r="P1042" s="15"/>
      <c r="Q1042" s="187"/>
      <c r="R1042" s="123">
        <v>7</v>
      </c>
      <c r="S1042" s="123" t="s">
        <v>462</v>
      </c>
      <c r="T1042" s="123">
        <v>2024</v>
      </c>
      <c r="U1042" s="47" t="s">
        <v>474</v>
      </c>
      <c r="V1042" s="5">
        <v>1</v>
      </c>
    </row>
    <row r="1043" spans="1:24" x14ac:dyDescent="0.3">
      <c r="A1043" s="99">
        <v>1042</v>
      </c>
      <c r="B1043" s="9" t="s">
        <v>813</v>
      </c>
      <c r="C1043" s="28" t="s">
        <v>39</v>
      </c>
      <c r="D1043" s="9" t="s">
        <v>2140</v>
      </c>
      <c r="E1043" s="258">
        <v>45545</v>
      </c>
      <c r="F1043" s="122">
        <v>0.15130787037037038</v>
      </c>
      <c r="G1043" s="2">
        <v>0.375</v>
      </c>
      <c r="H1043" s="13">
        <v>6</v>
      </c>
      <c r="I1043" s="13">
        <v>4100</v>
      </c>
      <c r="J1043" s="1" t="s">
        <v>39</v>
      </c>
      <c r="K1043" s="9"/>
      <c r="L1043" s="123">
        <v>446</v>
      </c>
      <c r="M1043" s="123"/>
      <c r="N1043" s="123"/>
      <c r="O1043" s="123"/>
      <c r="P1043" s="15" t="s">
        <v>12</v>
      </c>
      <c r="Q1043" s="187"/>
      <c r="R1043" s="123">
        <v>10</v>
      </c>
      <c r="S1043" s="123" t="s">
        <v>462</v>
      </c>
      <c r="T1043" s="123">
        <v>2024</v>
      </c>
      <c r="U1043" s="47" t="s">
        <v>479</v>
      </c>
      <c r="V1043" s="5"/>
    </row>
    <row r="1044" spans="1:24" x14ac:dyDescent="0.3">
      <c r="A1044" s="99">
        <v>1043</v>
      </c>
      <c r="B1044" s="9" t="s">
        <v>2158</v>
      </c>
      <c r="C1044" s="28" t="s">
        <v>569</v>
      </c>
      <c r="D1044" s="9" t="s">
        <v>1822</v>
      </c>
      <c r="E1044" s="258">
        <v>45550</v>
      </c>
      <c r="F1044" s="122">
        <v>0.1658449074074074</v>
      </c>
      <c r="G1044" s="2">
        <v>0.33333333333333331</v>
      </c>
      <c r="H1044" s="13">
        <v>6</v>
      </c>
      <c r="I1044" s="13">
        <v>2605</v>
      </c>
      <c r="J1044" s="1" t="s">
        <v>34</v>
      </c>
      <c r="K1044" s="9"/>
      <c r="L1044" s="123">
        <v>447</v>
      </c>
      <c r="M1044" s="123"/>
      <c r="N1044" s="123"/>
      <c r="O1044" s="123"/>
      <c r="P1044" s="15"/>
      <c r="Q1044" s="187"/>
      <c r="R1044" s="123">
        <v>15</v>
      </c>
      <c r="S1044" s="123" t="s">
        <v>462</v>
      </c>
      <c r="T1044" s="123">
        <v>2024</v>
      </c>
      <c r="U1044" s="47" t="s">
        <v>475</v>
      </c>
      <c r="V1044" s="5">
        <v>2</v>
      </c>
    </row>
    <row r="1045" spans="1:24" x14ac:dyDescent="0.3">
      <c r="A1045" s="99">
        <v>1044</v>
      </c>
      <c r="B1045" s="9" t="s">
        <v>2159</v>
      </c>
      <c r="C1045" s="28" t="s">
        <v>753</v>
      </c>
      <c r="D1045" s="9" t="s">
        <v>2160</v>
      </c>
      <c r="E1045" s="273">
        <v>45556</v>
      </c>
      <c r="F1045" s="122">
        <v>0.16003472222222223</v>
      </c>
      <c r="G1045" s="2">
        <v>0.33333333333333331</v>
      </c>
      <c r="H1045" s="13">
        <v>6</v>
      </c>
      <c r="I1045" s="13">
        <v>5300</v>
      </c>
      <c r="J1045" s="1" t="s">
        <v>753</v>
      </c>
      <c r="K1045" s="9"/>
      <c r="L1045" s="123">
        <v>448</v>
      </c>
      <c r="M1045" s="123"/>
      <c r="N1045" s="123"/>
      <c r="O1045" s="123"/>
      <c r="P1045" s="15"/>
      <c r="Q1045" s="187"/>
      <c r="R1045" s="123">
        <v>21</v>
      </c>
      <c r="S1045" s="123" t="s">
        <v>462</v>
      </c>
      <c r="T1045" s="123">
        <v>2024</v>
      </c>
      <c r="U1045" s="47" t="s">
        <v>474</v>
      </c>
      <c r="V1045" s="5"/>
    </row>
    <row r="1046" spans="1:24" x14ac:dyDescent="0.3">
      <c r="A1046" s="99">
        <v>1045</v>
      </c>
      <c r="B1046" s="9" t="s">
        <v>2161</v>
      </c>
      <c r="C1046" s="28" t="s">
        <v>1663</v>
      </c>
      <c r="D1046" s="9" t="s">
        <v>2162</v>
      </c>
      <c r="E1046" s="273">
        <v>45557</v>
      </c>
      <c r="F1046" s="122">
        <v>0.15593750000000001</v>
      </c>
      <c r="G1046" s="2">
        <v>0.33333333333333331</v>
      </c>
      <c r="H1046" s="13">
        <v>8</v>
      </c>
      <c r="I1046" s="13">
        <v>4653</v>
      </c>
      <c r="J1046" s="1" t="s">
        <v>752</v>
      </c>
      <c r="K1046" s="9"/>
      <c r="L1046" s="123">
        <v>449</v>
      </c>
      <c r="M1046" s="123"/>
      <c r="N1046" s="123"/>
      <c r="O1046" s="123"/>
      <c r="P1046" s="15"/>
      <c r="Q1046" s="187"/>
      <c r="R1046" s="123">
        <v>22</v>
      </c>
      <c r="S1046" s="123" t="s">
        <v>462</v>
      </c>
      <c r="T1046" s="123">
        <v>2024</v>
      </c>
      <c r="U1046" s="47" t="s">
        <v>475</v>
      </c>
      <c r="V1046" s="5">
        <v>2</v>
      </c>
    </row>
    <row r="1047" spans="1:24" x14ac:dyDescent="0.3">
      <c r="A1047" s="99">
        <v>1046</v>
      </c>
      <c r="B1047" s="9" t="s">
        <v>1448</v>
      </c>
      <c r="C1047" s="28" t="s">
        <v>17</v>
      </c>
      <c r="D1047" s="9" t="s">
        <v>1449</v>
      </c>
      <c r="E1047" s="258">
        <v>45561</v>
      </c>
      <c r="F1047" s="125">
        <v>0.17776620370370369</v>
      </c>
      <c r="G1047" s="2">
        <v>0.66666666666666663</v>
      </c>
      <c r="H1047" s="13">
        <v>6</v>
      </c>
      <c r="I1047" s="13">
        <v>4700</v>
      </c>
      <c r="J1047" s="1" t="s">
        <v>17</v>
      </c>
      <c r="K1047" s="9"/>
      <c r="L1047" s="123"/>
      <c r="M1047" s="123"/>
      <c r="N1047" s="123"/>
      <c r="O1047" s="123"/>
      <c r="P1047" s="15" t="s">
        <v>12</v>
      </c>
      <c r="Q1047" s="187"/>
      <c r="R1047" s="123">
        <v>26</v>
      </c>
      <c r="S1047" s="123" t="s">
        <v>462</v>
      </c>
      <c r="T1047" s="123">
        <v>2024</v>
      </c>
      <c r="U1047" s="47" t="s">
        <v>476</v>
      </c>
      <c r="V1047" s="5">
        <v>1</v>
      </c>
      <c r="X1047" s="5">
        <v>7</v>
      </c>
    </row>
    <row r="1048" spans="1:24" x14ac:dyDescent="0.3">
      <c r="A1048" s="99">
        <v>1047</v>
      </c>
      <c r="B1048" s="9" t="s">
        <v>2165</v>
      </c>
      <c r="C1048" s="28" t="s">
        <v>1733</v>
      </c>
      <c r="D1048" s="9" t="s">
        <v>2172</v>
      </c>
      <c r="E1048" s="275">
        <v>45569</v>
      </c>
      <c r="F1048" s="2">
        <v>0.18511574074074075</v>
      </c>
      <c r="G1048" s="2">
        <v>0.35416666666666669</v>
      </c>
      <c r="H1048" s="13">
        <v>6</v>
      </c>
      <c r="I1048" s="13">
        <v>5970</v>
      </c>
      <c r="J1048" s="1" t="s">
        <v>838</v>
      </c>
      <c r="K1048" s="9"/>
      <c r="L1048" s="123"/>
      <c r="M1048" s="123"/>
      <c r="N1048" s="123"/>
      <c r="O1048" s="123"/>
      <c r="P1048" s="15"/>
      <c r="Q1048" s="187"/>
      <c r="R1048" s="123">
        <v>4</v>
      </c>
      <c r="S1048" s="123" t="s">
        <v>463</v>
      </c>
      <c r="T1048" s="123">
        <v>2024</v>
      </c>
      <c r="U1048" s="47" t="s">
        <v>477</v>
      </c>
      <c r="V1048" s="5"/>
    </row>
    <row r="1049" spans="1:24" x14ac:dyDescent="0.3">
      <c r="A1049" s="99">
        <v>1048</v>
      </c>
      <c r="B1049" s="9" t="s">
        <v>2163</v>
      </c>
      <c r="C1049" s="28" t="s">
        <v>2166</v>
      </c>
      <c r="D1049" s="9" t="s">
        <v>2170</v>
      </c>
      <c r="E1049" s="275">
        <v>45570</v>
      </c>
      <c r="F1049" s="251">
        <v>0.16498842592592591</v>
      </c>
      <c r="G1049" s="2">
        <v>0.375</v>
      </c>
      <c r="H1049" s="13">
        <v>4</v>
      </c>
      <c r="I1049" s="13">
        <v>5631</v>
      </c>
      <c r="J1049" s="1" t="s">
        <v>913</v>
      </c>
      <c r="K1049" s="9"/>
      <c r="L1049" s="123">
        <v>450</v>
      </c>
      <c r="M1049" s="123"/>
      <c r="N1049" s="123"/>
      <c r="O1049" s="123"/>
      <c r="P1049" s="15"/>
      <c r="Q1049" s="187"/>
      <c r="R1049" s="123">
        <v>5</v>
      </c>
      <c r="S1049" s="123" t="s">
        <v>463</v>
      </c>
      <c r="T1049" s="123">
        <v>2024</v>
      </c>
      <c r="U1049" s="47" t="s">
        <v>474</v>
      </c>
      <c r="V1049" s="5"/>
    </row>
    <row r="1050" spans="1:24" x14ac:dyDescent="0.3">
      <c r="A1050" s="99">
        <v>1049</v>
      </c>
      <c r="B1050" s="9" t="s">
        <v>2164</v>
      </c>
      <c r="C1050" s="28" t="s">
        <v>2167</v>
      </c>
      <c r="D1050" s="9" t="s">
        <v>2171</v>
      </c>
      <c r="E1050" s="275">
        <v>45571</v>
      </c>
      <c r="F1050" s="252">
        <v>0.14271990740740742</v>
      </c>
      <c r="G1050" s="2">
        <v>0.375</v>
      </c>
      <c r="H1050" s="13">
        <v>3</v>
      </c>
      <c r="I1050" s="13">
        <v>5400</v>
      </c>
      <c r="J1050" s="1" t="s">
        <v>771</v>
      </c>
      <c r="K1050" s="9"/>
      <c r="L1050" s="123"/>
      <c r="M1050" s="123">
        <v>104</v>
      </c>
      <c r="N1050" s="123"/>
      <c r="O1050" s="123"/>
      <c r="P1050" s="15"/>
      <c r="Q1050" s="187"/>
      <c r="R1050" s="123">
        <v>6</v>
      </c>
      <c r="S1050" s="123" t="s">
        <v>463</v>
      </c>
      <c r="T1050" s="123">
        <v>2024</v>
      </c>
      <c r="U1050" s="47" t="s">
        <v>475</v>
      </c>
      <c r="V1050" s="5">
        <v>3</v>
      </c>
    </row>
    <row r="1051" spans="1:24" x14ac:dyDescent="0.3">
      <c r="A1051" s="99">
        <v>1050</v>
      </c>
      <c r="B1051" s="9" t="s">
        <v>813</v>
      </c>
      <c r="C1051" s="28" t="s">
        <v>39</v>
      </c>
      <c r="D1051" s="9" t="s">
        <v>2140</v>
      </c>
      <c r="E1051" s="258">
        <v>45573</v>
      </c>
      <c r="F1051" s="122">
        <v>0.16620370370370371</v>
      </c>
      <c r="G1051" s="2">
        <v>0.375</v>
      </c>
      <c r="H1051" s="13">
        <v>6</v>
      </c>
      <c r="I1051" s="13">
        <v>4100</v>
      </c>
      <c r="J1051" s="1" t="s">
        <v>39</v>
      </c>
      <c r="K1051" s="9"/>
      <c r="L1051" s="123">
        <v>451</v>
      </c>
      <c r="M1051" s="123"/>
      <c r="N1051" s="123"/>
      <c r="O1051" s="123"/>
      <c r="P1051" s="15" t="s">
        <v>12</v>
      </c>
      <c r="Q1051" s="187"/>
      <c r="R1051" s="123">
        <v>10</v>
      </c>
      <c r="S1051" s="123" t="s">
        <v>463</v>
      </c>
      <c r="T1051" s="123">
        <v>2024</v>
      </c>
      <c r="U1051" s="47" t="s">
        <v>479</v>
      </c>
      <c r="V1051" s="5"/>
    </row>
    <row r="1052" spans="1:24" x14ac:dyDescent="0.3">
      <c r="A1052" s="99">
        <v>1051</v>
      </c>
      <c r="B1052" s="9" t="s">
        <v>2437</v>
      </c>
      <c r="C1052" s="28" t="s">
        <v>2180</v>
      </c>
      <c r="D1052" s="9" t="s">
        <v>2181</v>
      </c>
      <c r="E1052" s="273">
        <v>45577</v>
      </c>
      <c r="F1052" s="125">
        <v>0.17408564814814814</v>
      </c>
      <c r="G1052" s="2">
        <v>0.41666666666666669</v>
      </c>
      <c r="H1052" s="13">
        <v>6</v>
      </c>
      <c r="I1052" s="13"/>
      <c r="J1052" s="208" t="s">
        <v>2182</v>
      </c>
      <c r="K1052" s="9"/>
      <c r="L1052" s="123"/>
      <c r="M1052" s="123"/>
      <c r="N1052" s="123"/>
      <c r="O1052" s="123"/>
      <c r="P1052" s="15"/>
      <c r="Q1052" s="187"/>
      <c r="R1052" s="123">
        <v>12</v>
      </c>
      <c r="S1052" s="123" t="s">
        <v>463</v>
      </c>
      <c r="T1052" s="123">
        <v>2024</v>
      </c>
      <c r="U1052" s="47" t="s">
        <v>474</v>
      </c>
      <c r="V1052" s="5"/>
    </row>
    <row r="1053" spans="1:24" x14ac:dyDescent="0.3">
      <c r="A1053" s="99">
        <v>1052</v>
      </c>
      <c r="B1053" s="9" t="s">
        <v>2177</v>
      </c>
      <c r="C1053" s="28" t="s">
        <v>2178</v>
      </c>
      <c r="D1053" s="9" t="s">
        <v>2184</v>
      </c>
      <c r="E1053" s="273">
        <v>45578</v>
      </c>
      <c r="F1053" s="122">
        <v>0.15677083333333333</v>
      </c>
      <c r="G1053" s="2">
        <v>0.40625</v>
      </c>
      <c r="H1053" s="13">
        <v>1</v>
      </c>
      <c r="I1053" s="13"/>
      <c r="J1053" s="208" t="s">
        <v>2084</v>
      </c>
      <c r="K1053" s="9"/>
      <c r="L1053" s="123">
        <v>452</v>
      </c>
      <c r="M1053" s="123"/>
      <c r="N1053" s="123"/>
      <c r="O1053" s="123"/>
      <c r="P1053" s="15"/>
      <c r="Q1053" s="187"/>
      <c r="R1053" s="123">
        <v>13</v>
      </c>
      <c r="S1053" s="123" t="s">
        <v>463</v>
      </c>
      <c r="T1053" s="123">
        <v>2024</v>
      </c>
      <c r="U1053" s="47" t="s">
        <v>475</v>
      </c>
      <c r="V1053" s="5">
        <v>3</v>
      </c>
    </row>
    <row r="1054" spans="1:24" x14ac:dyDescent="0.3">
      <c r="A1054" s="99">
        <v>1053</v>
      </c>
      <c r="B1054" s="9" t="s">
        <v>2196</v>
      </c>
      <c r="C1054" s="28" t="s">
        <v>17</v>
      </c>
      <c r="D1054" s="253" t="s">
        <v>1610</v>
      </c>
      <c r="E1054" s="258">
        <v>45584</v>
      </c>
      <c r="F1054" s="125">
        <v>0.18562500000000001</v>
      </c>
      <c r="G1054" s="2">
        <v>0.375</v>
      </c>
      <c r="H1054" s="13">
        <v>1</v>
      </c>
      <c r="I1054" s="13">
        <v>4700</v>
      </c>
      <c r="J1054" s="1" t="s">
        <v>17</v>
      </c>
      <c r="K1054" s="9"/>
      <c r="L1054" s="123"/>
      <c r="M1054" s="123"/>
      <c r="N1054" s="123"/>
      <c r="O1054" s="123"/>
      <c r="P1054" s="15"/>
      <c r="Q1054" s="187"/>
      <c r="R1054" s="123">
        <v>19</v>
      </c>
      <c r="S1054" s="123" t="s">
        <v>463</v>
      </c>
      <c r="T1054" s="123">
        <v>2024</v>
      </c>
      <c r="U1054" s="47" t="s">
        <v>474</v>
      </c>
      <c r="V1054" s="5">
        <v>1</v>
      </c>
    </row>
    <row r="1055" spans="1:24" x14ac:dyDescent="0.3">
      <c r="A1055" s="99">
        <v>1054</v>
      </c>
      <c r="B1055" s="9" t="s">
        <v>2200</v>
      </c>
      <c r="C1055" s="28" t="s">
        <v>2198</v>
      </c>
      <c r="D1055" s="253" t="s">
        <v>2199</v>
      </c>
      <c r="E1055" s="258">
        <v>45592</v>
      </c>
      <c r="F1055" s="122">
        <v>0.15806712962962963</v>
      </c>
      <c r="G1055" s="2">
        <v>0.375</v>
      </c>
      <c r="H1055" s="13">
        <v>6</v>
      </c>
      <c r="I1055" s="13">
        <v>6780</v>
      </c>
      <c r="J1055" s="1" t="s">
        <v>951</v>
      </c>
      <c r="K1055" s="9"/>
      <c r="L1055" s="123">
        <v>453</v>
      </c>
      <c r="M1055" s="123"/>
      <c r="N1055" s="123"/>
      <c r="O1055" s="123"/>
      <c r="P1055" s="15"/>
      <c r="Q1055" s="187"/>
      <c r="R1055" s="123">
        <v>28</v>
      </c>
      <c r="S1055" s="123" t="s">
        <v>463</v>
      </c>
      <c r="T1055" s="123">
        <v>2024</v>
      </c>
      <c r="U1055" s="47" t="s">
        <v>475</v>
      </c>
      <c r="V1055" s="5">
        <v>1</v>
      </c>
    </row>
    <row r="1056" spans="1:24" x14ac:dyDescent="0.3">
      <c r="A1056" s="99">
        <v>1055</v>
      </c>
      <c r="B1056" s="9" t="s">
        <v>1939</v>
      </c>
      <c r="C1056" s="28" t="s">
        <v>27</v>
      </c>
      <c r="D1056" s="9" t="s">
        <v>574</v>
      </c>
      <c r="E1056" s="258">
        <v>45595</v>
      </c>
      <c r="F1056" s="125">
        <v>0.17446759259259259</v>
      </c>
      <c r="G1056" s="2">
        <v>0.35416666666666669</v>
      </c>
      <c r="H1056" s="13">
        <v>8</v>
      </c>
      <c r="I1056" s="13">
        <v>2770</v>
      </c>
      <c r="J1056" s="1" t="s">
        <v>751</v>
      </c>
      <c r="K1056" s="9"/>
      <c r="L1056" s="123"/>
      <c r="M1056" s="123"/>
      <c r="N1056" s="123"/>
      <c r="O1056" s="123"/>
      <c r="P1056" s="15"/>
      <c r="Q1056" s="187"/>
      <c r="R1056" s="123">
        <v>30</v>
      </c>
      <c r="S1056" s="123" t="s">
        <v>463</v>
      </c>
      <c r="T1056" s="123">
        <v>2024</v>
      </c>
      <c r="U1056" s="47" t="s">
        <v>478</v>
      </c>
      <c r="V1056" s="5">
        <v>1</v>
      </c>
      <c r="X1056" s="5">
        <v>9</v>
      </c>
    </row>
    <row r="1057" spans="1:24" x14ac:dyDescent="0.3">
      <c r="A1057" s="99">
        <v>1056</v>
      </c>
      <c r="B1057" s="9" t="s">
        <v>2203</v>
      </c>
      <c r="C1057" s="28" t="s">
        <v>2204</v>
      </c>
      <c r="D1057" s="9" t="s">
        <v>2205</v>
      </c>
      <c r="E1057" s="258">
        <v>45606</v>
      </c>
      <c r="F1057" s="122">
        <v>0.16423611111111111</v>
      </c>
      <c r="G1057" s="2">
        <v>0.375</v>
      </c>
      <c r="H1057" s="13">
        <v>6</v>
      </c>
      <c r="I1057" s="13">
        <v>4500</v>
      </c>
      <c r="J1057" s="1" t="s">
        <v>758</v>
      </c>
      <c r="K1057" s="9"/>
      <c r="L1057" s="123">
        <v>454</v>
      </c>
      <c r="M1057" s="123"/>
      <c r="N1057" s="123"/>
      <c r="O1057" s="123"/>
      <c r="P1057" s="15" t="s">
        <v>12</v>
      </c>
      <c r="Q1057" s="187"/>
      <c r="R1057" s="123">
        <v>10</v>
      </c>
      <c r="S1057" s="123" t="s">
        <v>464</v>
      </c>
      <c r="T1057" s="123">
        <v>2024</v>
      </c>
      <c r="U1057" s="47" t="s">
        <v>475</v>
      </c>
      <c r="V1057" s="5">
        <v>1</v>
      </c>
    </row>
    <row r="1058" spans="1:24" x14ac:dyDescent="0.3">
      <c r="A1058" s="99">
        <v>1057</v>
      </c>
      <c r="B1058" s="9" t="s">
        <v>2207</v>
      </c>
      <c r="C1058" s="28" t="s">
        <v>1211</v>
      </c>
      <c r="D1058" s="9" t="s">
        <v>2211</v>
      </c>
      <c r="E1058" s="258">
        <v>45612</v>
      </c>
      <c r="F1058" s="122">
        <v>0.15336805555555555</v>
      </c>
      <c r="G1058" s="2">
        <v>0.41666666666666669</v>
      </c>
      <c r="H1058" s="13">
        <v>4</v>
      </c>
      <c r="I1058" s="13">
        <v>6230</v>
      </c>
      <c r="J1058" s="1" t="s">
        <v>979</v>
      </c>
      <c r="K1058" s="9"/>
      <c r="L1058" s="123">
        <v>455</v>
      </c>
      <c r="M1058" s="123"/>
      <c r="N1058" s="123"/>
      <c r="O1058" s="123"/>
      <c r="P1058" s="15"/>
      <c r="Q1058" s="187"/>
      <c r="R1058" s="123">
        <v>16</v>
      </c>
      <c r="S1058" s="123" t="s">
        <v>464</v>
      </c>
      <c r="T1058" s="123">
        <v>2024</v>
      </c>
      <c r="U1058" s="47" t="s">
        <v>475</v>
      </c>
      <c r="V1058" s="5">
        <v>1</v>
      </c>
    </row>
    <row r="1059" spans="1:24" x14ac:dyDescent="0.3">
      <c r="A1059" s="99">
        <v>1058</v>
      </c>
      <c r="B1059" s="9" t="s">
        <v>2208</v>
      </c>
      <c r="C1059" s="28" t="s">
        <v>39</v>
      </c>
      <c r="D1059" s="9" t="s">
        <v>2140</v>
      </c>
      <c r="E1059" s="258">
        <v>45615</v>
      </c>
      <c r="F1059" s="122">
        <v>0.1524537037037037</v>
      </c>
      <c r="G1059" s="2">
        <v>0.375</v>
      </c>
      <c r="H1059" s="13">
        <v>6</v>
      </c>
      <c r="I1059" s="13">
        <v>4100</v>
      </c>
      <c r="J1059" s="1" t="s">
        <v>39</v>
      </c>
      <c r="K1059" s="9"/>
      <c r="L1059" s="123">
        <v>456</v>
      </c>
      <c r="M1059" s="123"/>
      <c r="N1059" s="123"/>
      <c r="O1059" s="123"/>
      <c r="P1059" s="15" t="s">
        <v>12</v>
      </c>
      <c r="Q1059" s="187"/>
      <c r="R1059" s="123">
        <v>19</v>
      </c>
      <c r="S1059" s="123" t="s">
        <v>464</v>
      </c>
      <c r="T1059" s="123">
        <v>2024</v>
      </c>
      <c r="U1059" s="47" t="s">
        <v>479</v>
      </c>
      <c r="V1059" s="5">
        <v>1</v>
      </c>
    </row>
    <row r="1060" spans="1:24" x14ac:dyDescent="0.3">
      <c r="A1060" s="99">
        <v>1059</v>
      </c>
      <c r="B1060" s="9" t="s">
        <v>813</v>
      </c>
      <c r="C1060" s="28" t="s">
        <v>39</v>
      </c>
      <c r="D1060" s="9" t="s">
        <v>2140</v>
      </c>
      <c r="E1060" s="258">
        <v>45622</v>
      </c>
      <c r="F1060" s="122">
        <v>0.15959490740740739</v>
      </c>
      <c r="G1060" s="2">
        <v>0.375</v>
      </c>
      <c r="H1060" s="13">
        <v>6</v>
      </c>
      <c r="I1060" s="13">
        <v>4100</v>
      </c>
      <c r="J1060" s="1" t="s">
        <v>39</v>
      </c>
      <c r="K1060" s="9"/>
      <c r="L1060" s="123">
        <v>457</v>
      </c>
      <c r="M1060" s="123"/>
      <c r="N1060" s="123"/>
      <c r="O1060" s="123"/>
      <c r="P1060" s="15"/>
      <c r="Q1060" s="187"/>
      <c r="R1060" s="123">
        <v>26</v>
      </c>
      <c r="S1060" s="123" t="s">
        <v>464</v>
      </c>
      <c r="T1060" s="123">
        <v>2024</v>
      </c>
      <c r="U1060" s="47" t="s">
        <v>479</v>
      </c>
      <c r="V1060" s="5"/>
    </row>
    <row r="1061" spans="1:24" x14ac:dyDescent="0.3">
      <c r="A1061" s="99">
        <v>1060</v>
      </c>
      <c r="B1061" s="9" t="s">
        <v>1661</v>
      </c>
      <c r="C1061" s="28" t="s">
        <v>1043</v>
      </c>
      <c r="D1061" s="9" t="s">
        <v>2210</v>
      </c>
      <c r="E1061" s="258">
        <v>45624</v>
      </c>
      <c r="F1061" s="125">
        <v>0.19319444444444445</v>
      </c>
      <c r="G1061" s="2">
        <v>0.39583333333333331</v>
      </c>
      <c r="H1061" s="13">
        <v>1</v>
      </c>
      <c r="I1061" s="13">
        <v>7190</v>
      </c>
      <c r="J1061" s="1" t="s">
        <v>1043</v>
      </c>
      <c r="K1061" s="9"/>
      <c r="L1061" s="123"/>
      <c r="M1061" s="123"/>
      <c r="N1061" s="123"/>
      <c r="O1061" s="123"/>
      <c r="P1061" s="15" t="s">
        <v>12</v>
      </c>
      <c r="Q1061" s="187"/>
      <c r="R1061" s="123">
        <v>28</v>
      </c>
      <c r="S1061" s="123" t="s">
        <v>464</v>
      </c>
      <c r="T1061" s="123">
        <v>2024</v>
      </c>
      <c r="U1061" s="47" t="s">
        <v>476</v>
      </c>
      <c r="V1061" s="5">
        <v>2</v>
      </c>
      <c r="X1061" s="5">
        <v>5</v>
      </c>
    </row>
    <row r="1062" spans="1:24" x14ac:dyDescent="0.3">
      <c r="A1062" s="99">
        <v>1061</v>
      </c>
      <c r="B1062" s="9" t="s">
        <v>2212</v>
      </c>
      <c r="C1062" s="28" t="s">
        <v>1040</v>
      </c>
      <c r="D1062" s="9" t="s">
        <v>1827</v>
      </c>
      <c r="E1062" s="258">
        <v>45634</v>
      </c>
      <c r="F1062" s="121">
        <v>0.14497685185185186</v>
      </c>
      <c r="G1062" s="2">
        <v>0.33333333333333331</v>
      </c>
      <c r="H1062" s="13">
        <v>6</v>
      </c>
      <c r="I1062" s="13">
        <v>4000</v>
      </c>
      <c r="J1062" s="1" t="s">
        <v>1040</v>
      </c>
      <c r="K1062" s="9"/>
      <c r="L1062" s="123"/>
      <c r="M1062" s="123">
        <v>105</v>
      </c>
      <c r="N1062" s="123"/>
      <c r="O1062" s="123"/>
      <c r="P1062" s="15"/>
      <c r="Q1062" s="187"/>
      <c r="R1062" s="123">
        <v>8</v>
      </c>
      <c r="S1062" s="123" t="s">
        <v>465</v>
      </c>
      <c r="T1062" s="123">
        <v>2024</v>
      </c>
      <c r="U1062" s="47" t="s">
        <v>475</v>
      </c>
      <c r="V1062" s="5">
        <v>1</v>
      </c>
    </row>
    <row r="1063" spans="1:24" x14ac:dyDescent="0.3">
      <c r="A1063" s="99">
        <v>1062</v>
      </c>
      <c r="B1063" s="9" t="s">
        <v>813</v>
      </c>
      <c r="C1063" s="28" t="s">
        <v>39</v>
      </c>
      <c r="D1063" s="9" t="s">
        <v>2140</v>
      </c>
      <c r="E1063" s="258">
        <v>45636</v>
      </c>
      <c r="F1063" s="122">
        <v>0.16092592592592592</v>
      </c>
      <c r="G1063" s="2">
        <v>0.375</v>
      </c>
      <c r="H1063" s="13">
        <v>6</v>
      </c>
      <c r="I1063" s="13">
        <v>4100</v>
      </c>
      <c r="J1063" s="1" t="s">
        <v>39</v>
      </c>
      <c r="K1063" s="9"/>
      <c r="L1063" s="123">
        <v>458</v>
      </c>
      <c r="M1063" s="123"/>
      <c r="N1063" s="123"/>
      <c r="O1063" s="123"/>
      <c r="P1063" s="15" t="s">
        <v>12</v>
      </c>
      <c r="Q1063" s="187"/>
      <c r="R1063" s="123">
        <v>10</v>
      </c>
      <c r="S1063" s="123" t="s">
        <v>465</v>
      </c>
      <c r="T1063" s="123">
        <v>2024</v>
      </c>
      <c r="U1063" s="47" t="s">
        <v>479</v>
      </c>
      <c r="V1063" s="5">
        <v>1</v>
      </c>
    </row>
    <row r="1064" spans="1:24" x14ac:dyDescent="0.3">
      <c r="A1064" s="99">
        <v>1063</v>
      </c>
      <c r="B1064" s="9" t="s">
        <v>1403</v>
      </c>
      <c r="C1064" s="28" t="s">
        <v>303</v>
      </c>
      <c r="D1064" s="9" t="s">
        <v>1402</v>
      </c>
      <c r="E1064" s="258">
        <v>45647</v>
      </c>
      <c r="F1064" s="125">
        <v>0.17153935185185185</v>
      </c>
      <c r="G1064" s="2">
        <v>0.3125</v>
      </c>
      <c r="H1064" s="13">
        <v>6</v>
      </c>
      <c r="I1064" s="13">
        <v>3600</v>
      </c>
      <c r="J1064" s="1" t="s">
        <v>303</v>
      </c>
      <c r="K1064" s="9"/>
      <c r="L1064" s="123"/>
      <c r="M1064" s="123"/>
      <c r="N1064" s="123"/>
      <c r="O1064" s="123"/>
      <c r="P1064" s="15" t="s">
        <v>12</v>
      </c>
      <c r="Q1064" s="187"/>
      <c r="R1064" s="123">
        <v>21</v>
      </c>
      <c r="S1064" s="123" t="s">
        <v>465</v>
      </c>
      <c r="T1064" s="123">
        <v>2024</v>
      </c>
      <c r="U1064" s="47" t="s">
        <v>474</v>
      </c>
      <c r="V1064" s="5">
        <v>1</v>
      </c>
      <c r="W1064" s="5">
        <v>122</v>
      </c>
      <c r="X1064" s="5">
        <v>3</v>
      </c>
    </row>
    <row r="1065" spans="1:24" x14ac:dyDescent="0.3">
      <c r="A1065" s="13">
        <v>1064</v>
      </c>
      <c r="B1065" s="9" t="s">
        <v>1403</v>
      </c>
      <c r="C1065" s="28" t="s">
        <v>303</v>
      </c>
      <c r="D1065" s="9" t="s">
        <v>1402</v>
      </c>
      <c r="E1065" s="258">
        <v>45661</v>
      </c>
      <c r="F1065" s="122">
        <v>0.16383101851851853</v>
      </c>
      <c r="G1065" s="2">
        <v>0.3125</v>
      </c>
      <c r="H1065" s="13">
        <v>6</v>
      </c>
      <c r="I1065" s="13">
        <v>3600</v>
      </c>
      <c r="J1065" s="1" t="s">
        <v>303</v>
      </c>
      <c r="K1065" s="9"/>
      <c r="L1065" s="123">
        <v>459</v>
      </c>
      <c r="M1065" s="123"/>
      <c r="N1065" s="123"/>
      <c r="O1065" s="123"/>
      <c r="P1065" s="15" t="s">
        <v>12</v>
      </c>
      <c r="Q1065" s="187"/>
      <c r="R1065" s="123">
        <v>4</v>
      </c>
      <c r="S1065" s="123" t="s">
        <v>466</v>
      </c>
      <c r="T1065" s="123">
        <v>2025</v>
      </c>
      <c r="U1065" s="47" t="s">
        <v>474</v>
      </c>
      <c r="V1065" s="5">
        <v>1</v>
      </c>
    </row>
    <row r="1066" spans="1:24" x14ac:dyDescent="0.3">
      <c r="A1066" s="13">
        <v>1065</v>
      </c>
      <c r="B1066" s="9" t="s">
        <v>813</v>
      </c>
      <c r="C1066" s="28" t="s">
        <v>39</v>
      </c>
      <c r="D1066" s="9" t="s">
        <v>2140</v>
      </c>
      <c r="E1066" s="258">
        <v>45671</v>
      </c>
      <c r="F1066" s="121">
        <v>0.14215277777777777</v>
      </c>
      <c r="G1066" s="2">
        <v>0.375</v>
      </c>
      <c r="H1066" s="13">
        <v>6</v>
      </c>
      <c r="I1066" s="13">
        <v>4100</v>
      </c>
      <c r="J1066" s="1" t="s">
        <v>39</v>
      </c>
      <c r="K1066" s="9"/>
      <c r="L1066" s="123"/>
      <c r="M1066" s="123">
        <v>106</v>
      </c>
      <c r="N1066" s="123"/>
      <c r="O1066" s="123"/>
      <c r="P1066" s="15" t="s">
        <v>12</v>
      </c>
      <c r="Q1066" s="187"/>
      <c r="R1066" s="123">
        <v>14</v>
      </c>
      <c r="S1066" s="123" t="s">
        <v>466</v>
      </c>
      <c r="T1066" s="123">
        <v>2025</v>
      </c>
      <c r="U1066" s="47" t="s">
        <v>479</v>
      </c>
      <c r="V1066" s="5"/>
    </row>
    <row r="1067" spans="1:24" x14ac:dyDescent="0.3">
      <c r="A1067" s="13">
        <v>1066</v>
      </c>
      <c r="B1067" s="9" t="s">
        <v>1725</v>
      </c>
      <c r="C1067" s="28" t="s">
        <v>1727</v>
      </c>
      <c r="D1067" s="9" t="s">
        <v>1728</v>
      </c>
      <c r="E1067" s="258">
        <v>45675</v>
      </c>
      <c r="F1067" s="122">
        <v>0.16244212962962962</v>
      </c>
      <c r="G1067" s="2">
        <v>0.33333333333333331</v>
      </c>
      <c r="H1067" s="13">
        <v>6</v>
      </c>
      <c r="I1067" s="13">
        <v>2770</v>
      </c>
      <c r="J1067" s="1" t="s">
        <v>751</v>
      </c>
      <c r="K1067" s="9"/>
      <c r="L1067" s="123">
        <v>460</v>
      </c>
      <c r="M1067" s="123"/>
      <c r="N1067" s="123"/>
      <c r="O1067" s="123"/>
      <c r="P1067" s="15"/>
      <c r="Q1067" s="187"/>
      <c r="R1067" s="123">
        <v>18</v>
      </c>
      <c r="S1067" s="123" t="s">
        <v>466</v>
      </c>
      <c r="T1067" s="123">
        <v>2025</v>
      </c>
      <c r="U1067" s="47" t="s">
        <v>474</v>
      </c>
      <c r="V1067" s="5">
        <v>2</v>
      </c>
      <c r="W1067" s="5">
        <v>2</v>
      </c>
      <c r="X1067" s="5">
        <v>3</v>
      </c>
    </row>
    <row r="1068" spans="1:24" x14ac:dyDescent="0.3">
      <c r="A1068" s="13">
        <v>1067</v>
      </c>
      <c r="B1068" s="9" t="s">
        <v>2218</v>
      </c>
      <c r="C1068" s="28" t="s">
        <v>1040</v>
      </c>
      <c r="D1068" s="9" t="s">
        <v>1827</v>
      </c>
      <c r="E1068" s="258">
        <v>45689</v>
      </c>
      <c r="F1068" s="121">
        <v>0.14163194444444444</v>
      </c>
      <c r="G1068" s="2">
        <v>0.375</v>
      </c>
      <c r="H1068" s="13">
        <v>6</v>
      </c>
      <c r="I1068" s="13">
        <v>4000</v>
      </c>
      <c r="J1068" s="1" t="s">
        <v>1040</v>
      </c>
      <c r="K1068" s="9"/>
      <c r="L1068" s="123"/>
      <c r="M1068" s="123">
        <v>107</v>
      </c>
      <c r="N1068" s="123"/>
      <c r="O1068" s="123"/>
      <c r="P1068" s="15"/>
      <c r="Q1068" s="187"/>
      <c r="R1068" s="123">
        <v>1</v>
      </c>
      <c r="S1068" s="123" t="s">
        <v>467</v>
      </c>
      <c r="T1068" s="123">
        <v>2025</v>
      </c>
      <c r="U1068" s="47" t="s">
        <v>474</v>
      </c>
      <c r="V1068" s="5">
        <v>1</v>
      </c>
    </row>
    <row r="1069" spans="1:24" x14ac:dyDescent="0.3">
      <c r="A1069" s="13">
        <v>1068</v>
      </c>
      <c r="B1069" s="9" t="s">
        <v>2219</v>
      </c>
      <c r="C1069" s="28" t="s">
        <v>17</v>
      </c>
      <c r="D1069" s="9" t="s">
        <v>2220</v>
      </c>
      <c r="E1069" s="258">
        <v>45698</v>
      </c>
      <c r="F1069" s="125">
        <v>0.17557870370370371</v>
      </c>
      <c r="G1069" s="2">
        <v>0.35416666666666669</v>
      </c>
      <c r="H1069" s="13">
        <v>4</v>
      </c>
      <c r="I1069" s="13">
        <v>4700</v>
      </c>
      <c r="J1069" s="1" t="s">
        <v>17</v>
      </c>
      <c r="K1069" s="9"/>
      <c r="L1069" s="123"/>
      <c r="M1069" s="123"/>
      <c r="N1069" s="123"/>
      <c r="O1069" s="123"/>
      <c r="P1069" s="15" t="s">
        <v>12</v>
      </c>
      <c r="Q1069" s="187"/>
      <c r="R1069" s="123">
        <v>10</v>
      </c>
      <c r="S1069" s="123" t="s">
        <v>467</v>
      </c>
      <c r="T1069" s="123">
        <v>2025</v>
      </c>
      <c r="U1069" s="47" t="s">
        <v>480</v>
      </c>
      <c r="V1069" s="5">
        <v>1</v>
      </c>
    </row>
    <row r="1070" spans="1:24" x14ac:dyDescent="0.3">
      <c r="A1070" s="13">
        <v>1069</v>
      </c>
      <c r="B1070" s="9" t="s">
        <v>813</v>
      </c>
      <c r="C1070" s="28" t="s">
        <v>39</v>
      </c>
      <c r="D1070" s="9" t="s">
        <v>2140</v>
      </c>
      <c r="E1070" s="258">
        <v>46801</v>
      </c>
      <c r="F1070" s="122">
        <v>0.15457175925925926</v>
      </c>
      <c r="G1070" s="2">
        <v>0.375</v>
      </c>
      <c r="H1070" s="13">
        <v>6</v>
      </c>
      <c r="I1070" s="13">
        <v>4100</v>
      </c>
      <c r="J1070" s="1" t="s">
        <v>39</v>
      </c>
      <c r="K1070" s="9"/>
      <c r="L1070" s="123">
        <v>461</v>
      </c>
      <c r="M1070" s="123"/>
      <c r="N1070" s="123"/>
      <c r="O1070" s="123"/>
      <c r="P1070" s="15" t="s">
        <v>12</v>
      </c>
      <c r="Q1070" s="187"/>
      <c r="R1070" s="123">
        <v>18</v>
      </c>
      <c r="S1070" s="123" t="s">
        <v>467</v>
      </c>
      <c r="T1070" s="123">
        <v>2025</v>
      </c>
      <c r="U1070" s="47" t="s">
        <v>479</v>
      </c>
      <c r="V1070" s="5">
        <v>1</v>
      </c>
      <c r="X1070" s="5">
        <v>3</v>
      </c>
    </row>
    <row r="1071" spans="1:24" x14ac:dyDescent="0.3">
      <c r="A1071" s="13">
        <v>1070</v>
      </c>
      <c r="B1071" s="9" t="s">
        <v>2318</v>
      </c>
      <c r="C1071" s="28" t="s">
        <v>11</v>
      </c>
      <c r="D1071" s="9" t="s">
        <v>2005</v>
      </c>
      <c r="E1071" s="258">
        <v>45717</v>
      </c>
      <c r="F1071" s="121">
        <v>0.12724537037037037</v>
      </c>
      <c r="G1071" s="2">
        <v>0.33333333333333331</v>
      </c>
      <c r="H1071" s="13">
        <v>6</v>
      </c>
      <c r="I1071" s="13">
        <v>4180</v>
      </c>
      <c r="J1071" s="1" t="s">
        <v>11</v>
      </c>
      <c r="K1071" s="9"/>
      <c r="L1071" s="123"/>
      <c r="M1071" s="123">
        <v>108</v>
      </c>
      <c r="N1071" s="123"/>
      <c r="O1071" s="123"/>
      <c r="P1071" s="15" t="s">
        <v>12</v>
      </c>
      <c r="Q1071" s="187"/>
      <c r="R1071" s="123">
        <v>1</v>
      </c>
      <c r="S1071" s="123" t="s">
        <v>468</v>
      </c>
      <c r="T1071" s="123">
        <v>2025</v>
      </c>
      <c r="U1071" s="47" t="s">
        <v>474</v>
      </c>
      <c r="V1071" s="5">
        <v>1</v>
      </c>
      <c r="W1071" s="5">
        <v>3</v>
      </c>
    </row>
    <row r="1072" spans="1:24" x14ac:dyDescent="0.3">
      <c r="A1072" s="13">
        <v>1071</v>
      </c>
      <c r="B1072" s="9" t="s">
        <v>2222</v>
      </c>
      <c r="C1072" s="28" t="s">
        <v>964</v>
      </c>
      <c r="D1072" s="9" t="s">
        <v>2223</v>
      </c>
      <c r="E1072" s="258">
        <v>45739</v>
      </c>
      <c r="F1072" s="121">
        <v>0.14549768518518519</v>
      </c>
      <c r="G1072" s="2">
        <v>0.375</v>
      </c>
      <c r="H1072" s="13">
        <v>6</v>
      </c>
      <c r="I1072" s="13">
        <v>2610</v>
      </c>
      <c r="J1072" s="1" t="s">
        <v>964</v>
      </c>
      <c r="K1072" s="9"/>
      <c r="L1072" s="123"/>
      <c r="M1072" s="123">
        <v>109</v>
      </c>
      <c r="N1072" s="123"/>
      <c r="O1072" s="123"/>
      <c r="P1072" s="15" t="s">
        <v>12</v>
      </c>
      <c r="Q1072" s="187"/>
      <c r="R1072" s="123">
        <v>23</v>
      </c>
      <c r="S1072" s="123" t="s">
        <v>468</v>
      </c>
      <c r="T1072" s="123">
        <v>2025</v>
      </c>
      <c r="U1072" s="47" t="s">
        <v>475</v>
      </c>
      <c r="V1072" s="5">
        <v>1</v>
      </c>
      <c r="X1072" s="5">
        <v>2</v>
      </c>
    </row>
    <row r="1073" spans="1:24" x14ac:dyDescent="0.3">
      <c r="A1073" s="13">
        <v>1072</v>
      </c>
      <c r="B1073" s="9" t="s">
        <v>2233</v>
      </c>
      <c r="C1073" s="28" t="s">
        <v>1033</v>
      </c>
      <c r="D1073" s="9" t="s">
        <v>2237</v>
      </c>
      <c r="E1073" s="275">
        <v>45751</v>
      </c>
      <c r="F1073" s="121">
        <v>0.14003472222222221</v>
      </c>
      <c r="G1073" s="2">
        <v>0.375</v>
      </c>
      <c r="H1073" s="13">
        <v>6</v>
      </c>
      <c r="I1073" s="13">
        <v>2750</v>
      </c>
      <c r="J1073" s="1" t="s">
        <v>1033</v>
      </c>
      <c r="K1073" s="9"/>
      <c r="L1073" s="123"/>
      <c r="M1073" s="123">
        <v>110</v>
      </c>
      <c r="N1073" s="123"/>
      <c r="O1073" s="123"/>
      <c r="P1073" s="15" t="s">
        <v>12</v>
      </c>
      <c r="Q1073" s="187"/>
      <c r="R1073" s="123">
        <v>4</v>
      </c>
      <c r="S1073" s="123" t="s">
        <v>469</v>
      </c>
      <c r="T1073" s="123">
        <v>2025</v>
      </c>
      <c r="U1073" s="47" t="s">
        <v>477</v>
      </c>
      <c r="V1073" s="5"/>
    </row>
    <row r="1074" spans="1:24" x14ac:dyDescent="0.3">
      <c r="A1074" s="13">
        <v>1073</v>
      </c>
      <c r="B1074" s="9" t="s">
        <v>2234</v>
      </c>
      <c r="C1074" s="28" t="s">
        <v>857</v>
      </c>
      <c r="D1074" s="9" t="s">
        <v>2236</v>
      </c>
      <c r="E1074" s="275">
        <v>45752</v>
      </c>
      <c r="F1074" s="121">
        <v>0.144375</v>
      </c>
      <c r="G1074" s="2">
        <v>0.375</v>
      </c>
      <c r="H1074" s="13">
        <v>6</v>
      </c>
      <c r="I1074" s="13">
        <v>2730</v>
      </c>
      <c r="J1074" s="1" t="s">
        <v>857</v>
      </c>
      <c r="K1074" s="9"/>
      <c r="L1074" s="123"/>
      <c r="M1074" s="123">
        <v>111</v>
      </c>
      <c r="N1074" s="123"/>
      <c r="O1074" s="123"/>
      <c r="P1074" s="15" t="s">
        <v>12</v>
      </c>
      <c r="Q1074" s="187"/>
      <c r="R1074" s="123">
        <v>5</v>
      </c>
      <c r="S1074" s="123" t="s">
        <v>469</v>
      </c>
      <c r="T1074" s="123">
        <v>2025</v>
      </c>
      <c r="U1074" s="47" t="s">
        <v>474</v>
      </c>
      <c r="V1074" s="5"/>
    </row>
    <row r="1075" spans="1:24" x14ac:dyDescent="0.3">
      <c r="A1075" s="13">
        <v>1074</v>
      </c>
      <c r="B1075" s="9" t="s">
        <v>2232</v>
      </c>
      <c r="C1075" s="28" t="s">
        <v>2239</v>
      </c>
      <c r="D1075" s="9" t="s">
        <v>2235</v>
      </c>
      <c r="E1075" s="275">
        <v>45753</v>
      </c>
      <c r="F1075" s="121">
        <v>0.14508101851851851</v>
      </c>
      <c r="G1075" s="2">
        <v>0.375</v>
      </c>
      <c r="H1075" s="13">
        <v>6</v>
      </c>
      <c r="I1075" s="13">
        <v>2765</v>
      </c>
      <c r="J1075" s="1" t="s">
        <v>1035</v>
      </c>
      <c r="K1075" s="9"/>
      <c r="L1075" s="123"/>
      <c r="M1075" s="123">
        <v>112</v>
      </c>
      <c r="N1075" s="123"/>
      <c r="O1075" s="123"/>
      <c r="P1075" s="15" t="s">
        <v>12</v>
      </c>
      <c r="Q1075" s="187"/>
      <c r="R1075" s="123">
        <v>6</v>
      </c>
      <c r="S1075" s="123" t="s">
        <v>469</v>
      </c>
      <c r="T1075" s="123">
        <v>2025</v>
      </c>
      <c r="U1075" s="47" t="s">
        <v>475</v>
      </c>
      <c r="V1075" s="5">
        <v>3</v>
      </c>
      <c r="X1075" s="5">
        <v>3</v>
      </c>
    </row>
    <row r="1076" spans="1:24" x14ac:dyDescent="0.3">
      <c r="A1076" s="13">
        <v>1075</v>
      </c>
      <c r="B1076" s="9" t="s">
        <v>2241</v>
      </c>
      <c r="C1076" s="28" t="s">
        <v>2071</v>
      </c>
      <c r="D1076" s="9" t="s">
        <v>2240</v>
      </c>
      <c r="E1076" s="273">
        <v>45780</v>
      </c>
      <c r="F1076" s="125">
        <v>0.17031250000000001</v>
      </c>
      <c r="G1076" s="2">
        <v>0.38541666666666669</v>
      </c>
      <c r="H1076" s="13">
        <v>8</v>
      </c>
      <c r="I1076" s="13"/>
      <c r="J1076" s="248" t="s">
        <v>2095</v>
      </c>
      <c r="K1076" s="9"/>
      <c r="L1076" s="123"/>
      <c r="M1076" s="123"/>
      <c r="N1076" s="123"/>
      <c r="O1076" s="123"/>
      <c r="P1076" s="15"/>
      <c r="Q1076" s="187"/>
      <c r="R1076" s="123">
        <v>4</v>
      </c>
      <c r="S1076" s="123" t="s">
        <v>459</v>
      </c>
      <c r="T1076" s="123">
        <v>2025</v>
      </c>
      <c r="U1076" s="47" t="s">
        <v>474</v>
      </c>
      <c r="V1076" s="5"/>
    </row>
    <row r="1077" spans="1:24" x14ac:dyDescent="0.3">
      <c r="A1077" s="13">
        <v>1076</v>
      </c>
      <c r="B1077" s="9" t="s">
        <v>2242</v>
      </c>
      <c r="C1077" s="28" t="s">
        <v>2073</v>
      </c>
      <c r="D1077" s="9" t="s">
        <v>2243</v>
      </c>
      <c r="E1077" s="273">
        <v>45781</v>
      </c>
      <c r="F1077" s="122">
        <v>0.14594907407407406</v>
      </c>
      <c r="G1077" s="2">
        <v>0.4375</v>
      </c>
      <c r="H1077" s="13">
        <v>4</v>
      </c>
      <c r="I1077" s="13"/>
      <c r="J1077" s="208" t="s">
        <v>2085</v>
      </c>
      <c r="K1077" s="9"/>
      <c r="L1077" s="123">
        <v>462</v>
      </c>
      <c r="M1077" s="123"/>
      <c r="N1077" s="123"/>
      <c r="O1077" s="123"/>
      <c r="P1077" s="15"/>
      <c r="Q1077" s="187"/>
      <c r="R1077" s="123">
        <v>5</v>
      </c>
      <c r="S1077" s="123" t="s">
        <v>459</v>
      </c>
      <c r="T1077" s="123">
        <v>2025</v>
      </c>
      <c r="U1077" s="47" t="s">
        <v>475</v>
      </c>
      <c r="V1077" s="5">
        <v>2</v>
      </c>
    </row>
    <row r="1078" spans="1:24" x14ac:dyDescent="0.3">
      <c r="A1078" s="13">
        <v>1077</v>
      </c>
      <c r="B1078" s="9" t="s">
        <v>2252</v>
      </c>
      <c r="C1078" s="28" t="s">
        <v>3</v>
      </c>
      <c r="D1078" s="9" t="s">
        <v>1171</v>
      </c>
      <c r="E1078" s="258">
        <v>45788</v>
      </c>
      <c r="F1078" s="177">
        <v>0.11844907407407407</v>
      </c>
      <c r="G1078" s="2">
        <v>0.39583333333333331</v>
      </c>
      <c r="H1078" s="13">
        <v>1</v>
      </c>
      <c r="I1078" s="13">
        <v>2100</v>
      </c>
      <c r="J1078" s="1" t="s">
        <v>1843</v>
      </c>
      <c r="K1078" s="9"/>
      <c r="L1078" s="123"/>
      <c r="M1078" s="123"/>
      <c r="N1078" s="123">
        <v>2</v>
      </c>
      <c r="O1078" s="123"/>
      <c r="P1078" s="28" t="s">
        <v>2245</v>
      </c>
      <c r="Q1078" s="187"/>
      <c r="R1078" s="123">
        <v>11</v>
      </c>
      <c r="S1078" s="123" t="s">
        <v>459</v>
      </c>
      <c r="T1078" s="123">
        <v>2025</v>
      </c>
      <c r="U1078" s="47" t="s">
        <v>475</v>
      </c>
      <c r="V1078" s="5">
        <v>1</v>
      </c>
    </row>
    <row r="1079" spans="1:24" x14ac:dyDescent="0.3">
      <c r="A1079" s="13">
        <v>1078</v>
      </c>
      <c r="B1079" s="9" t="s">
        <v>2248</v>
      </c>
      <c r="C1079" s="28" t="s">
        <v>2246</v>
      </c>
      <c r="D1079" s="9" t="s">
        <v>2247</v>
      </c>
      <c r="E1079" s="258">
        <v>45795</v>
      </c>
      <c r="F1079" s="121">
        <v>0.14531250000000001</v>
      </c>
      <c r="G1079" s="2">
        <v>0.33333333333333331</v>
      </c>
      <c r="H1079" s="13">
        <v>4</v>
      </c>
      <c r="I1079" s="13">
        <v>4840</v>
      </c>
      <c r="J1079" s="1" t="s">
        <v>757</v>
      </c>
      <c r="K1079" s="9"/>
      <c r="L1079" s="123"/>
      <c r="M1079" s="123">
        <v>113</v>
      </c>
      <c r="N1079" s="123"/>
      <c r="O1079" s="123"/>
      <c r="P1079" s="15" t="s">
        <v>12</v>
      </c>
      <c r="Q1079" s="187"/>
      <c r="R1079" s="123">
        <v>18</v>
      </c>
      <c r="S1079" s="123" t="s">
        <v>459</v>
      </c>
      <c r="T1079" s="123">
        <v>2025</v>
      </c>
      <c r="U1079" s="47" t="s">
        <v>475</v>
      </c>
      <c r="V1079" s="5">
        <v>1</v>
      </c>
      <c r="W1079" s="5">
        <v>3</v>
      </c>
      <c r="X1079" s="5">
        <v>4</v>
      </c>
    </row>
    <row r="1080" spans="1:24" x14ac:dyDescent="0.3">
      <c r="A1080" s="13">
        <v>1079</v>
      </c>
      <c r="B1080" s="9" t="s">
        <v>2249</v>
      </c>
      <c r="C1080" s="28" t="s">
        <v>521</v>
      </c>
      <c r="D1080" s="9" t="s">
        <v>2250</v>
      </c>
      <c r="E1080" s="258">
        <v>45810</v>
      </c>
      <c r="F1080" s="122">
        <v>0.16211805555555556</v>
      </c>
      <c r="G1080" s="2">
        <v>0.33333333333333331</v>
      </c>
      <c r="H1080" s="13">
        <v>5</v>
      </c>
      <c r="I1080" s="13">
        <v>4220</v>
      </c>
      <c r="J1080" s="1" t="s">
        <v>146</v>
      </c>
      <c r="K1080" s="9"/>
      <c r="L1080" s="123">
        <v>463</v>
      </c>
      <c r="M1080" s="123"/>
      <c r="N1080" s="123"/>
      <c r="O1080" s="123"/>
      <c r="P1080" s="15" t="s">
        <v>12</v>
      </c>
      <c r="Q1080" s="187"/>
      <c r="R1080" s="123">
        <v>2</v>
      </c>
      <c r="S1080" s="123" t="s">
        <v>470</v>
      </c>
      <c r="T1080" s="123">
        <v>2025</v>
      </c>
      <c r="U1080" s="47" t="s">
        <v>480</v>
      </c>
      <c r="V1080" s="5"/>
    </row>
    <row r="1081" spans="1:24" x14ac:dyDescent="0.3">
      <c r="A1081" s="13">
        <v>1080</v>
      </c>
      <c r="B1081" s="9" t="s">
        <v>2253</v>
      </c>
      <c r="C1081" s="28" t="s">
        <v>2254</v>
      </c>
      <c r="D1081" s="9" t="s">
        <v>2255</v>
      </c>
      <c r="E1081" s="258">
        <v>45813</v>
      </c>
      <c r="F1081" s="122">
        <v>0.15238425925925925</v>
      </c>
      <c r="G1081" s="2">
        <v>0.375</v>
      </c>
      <c r="H1081" s="13">
        <v>4</v>
      </c>
      <c r="I1081" s="13">
        <v>7950</v>
      </c>
      <c r="J1081" s="1" t="s">
        <v>773</v>
      </c>
      <c r="K1081" s="9"/>
      <c r="L1081" s="123">
        <v>464</v>
      </c>
      <c r="M1081" s="123"/>
      <c r="N1081" s="123"/>
      <c r="O1081" s="123"/>
      <c r="P1081" s="15" t="s">
        <v>12</v>
      </c>
      <c r="Q1081" s="187"/>
      <c r="R1081" s="123">
        <v>5</v>
      </c>
      <c r="S1081" s="123" t="s">
        <v>470</v>
      </c>
      <c r="T1081" s="123">
        <v>2025</v>
      </c>
      <c r="U1081" s="47" t="s">
        <v>476</v>
      </c>
      <c r="V1081" s="5">
        <v>2</v>
      </c>
    </row>
    <row r="1082" spans="1:24" x14ac:dyDescent="0.3">
      <c r="A1082" s="13">
        <v>1081</v>
      </c>
      <c r="B1082" s="9" t="s">
        <v>2258</v>
      </c>
      <c r="C1082" s="28" t="s">
        <v>431</v>
      </c>
      <c r="D1082" s="9" t="s">
        <v>2257</v>
      </c>
      <c r="E1082" s="258">
        <v>45822</v>
      </c>
      <c r="F1082" s="121">
        <v>0.14340277777777777</v>
      </c>
      <c r="G1082" s="2">
        <v>0.375</v>
      </c>
      <c r="H1082" s="13">
        <v>4</v>
      </c>
      <c r="I1082" s="13">
        <v>4330</v>
      </c>
      <c r="J1082" s="1" t="s">
        <v>755</v>
      </c>
      <c r="K1082" s="9"/>
      <c r="L1082" s="123"/>
      <c r="M1082" s="123">
        <v>114</v>
      </c>
      <c r="N1082" s="123"/>
      <c r="O1082" s="123"/>
      <c r="P1082" s="15"/>
      <c r="Q1082" s="187"/>
      <c r="R1082" s="123">
        <v>14</v>
      </c>
      <c r="S1082" s="123" t="s">
        <v>470</v>
      </c>
      <c r="T1082" s="123">
        <v>2025</v>
      </c>
      <c r="U1082" s="47" t="s">
        <v>474</v>
      </c>
      <c r="V1082" s="5">
        <v>1</v>
      </c>
    </row>
    <row r="1083" spans="1:24" x14ac:dyDescent="0.3">
      <c r="A1083" s="13">
        <v>1082</v>
      </c>
      <c r="B1083" s="9" t="s">
        <v>2259</v>
      </c>
      <c r="C1083" s="28" t="s">
        <v>738</v>
      </c>
      <c r="D1083" s="9" t="s">
        <v>739</v>
      </c>
      <c r="E1083" s="258">
        <v>45829</v>
      </c>
      <c r="F1083" s="122">
        <v>0.15863425925925925</v>
      </c>
      <c r="G1083" s="2">
        <v>0.375</v>
      </c>
      <c r="H1083" s="13">
        <v>1</v>
      </c>
      <c r="I1083" s="13">
        <v>2830</v>
      </c>
      <c r="J1083" s="1" t="s">
        <v>774</v>
      </c>
      <c r="K1083" s="9"/>
      <c r="L1083" s="123">
        <v>465</v>
      </c>
      <c r="M1083" s="123"/>
      <c r="N1083" s="123"/>
      <c r="O1083" s="123"/>
      <c r="P1083" s="15"/>
      <c r="Q1083" s="187"/>
      <c r="R1083" s="123">
        <v>21</v>
      </c>
      <c r="S1083" s="123" t="s">
        <v>470</v>
      </c>
      <c r="T1083" s="123">
        <v>2025</v>
      </c>
      <c r="U1083" s="47" t="s">
        <v>474</v>
      </c>
      <c r="V1083" s="5">
        <v>1</v>
      </c>
    </row>
    <row r="1084" spans="1:24" x14ac:dyDescent="0.3">
      <c r="A1084" s="13">
        <v>1083</v>
      </c>
      <c r="B1084" s="9" t="s">
        <v>298</v>
      </c>
      <c r="C1084" s="28" t="s">
        <v>17</v>
      </c>
      <c r="D1084" s="9" t="s">
        <v>2260</v>
      </c>
      <c r="E1084" s="258">
        <v>45835</v>
      </c>
      <c r="F1084" s="121">
        <v>0.14515046296296297</v>
      </c>
      <c r="G1084" s="2">
        <v>0.35416666666666669</v>
      </c>
      <c r="H1084" s="13">
        <v>8</v>
      </c>
      <c r="I1084" s="13">
        <v>4700</v>
      </c>
      <c r="J1084" s="1" t="s">
        <v>17</v>
      </c>
      <c r="K1084" s="9"/>
      <c r="L1084" s="123"/>
      <c r="M1084" s="123">
        <v>115</v>
      </c>
      <c r="N1084" s="123"/>
      <c r="O1084" s="123"/>
      <c r="P1084" s="15" t="s">
        <v>12</v>
      </c>
      <c r="Q1084" s="187"/>
      <c r="R1084" s="123">
        <v>27</v>
      </c>
      <c r="S1084" s="123" t="s">
        <v>470</v>
      </c>
      <c r="T1084" s="123">
        <v>2025</v>
      </c>
      <c r="U1084" s="47" t="s">
        <v>477</v>
      </c>
      <c r="V1084" s="5">
        <v>1</v>
      </c>
      <c r="W1084" s="5">
        <v>5</v>
      </c>
      <c r="X1084" s="5">
        <v>5</v>
      </c>
    </row>
    <row r="1085" spans="1:24" x14ac:dyDescent="0.3">
      <c r="A1085" s="13">
        <v>1084</v>
      </c>
      <c r="B1085" s="9" t="s">
        <v>415</v>
      </c>
      <c r="C1085" s="28" t="s">
        <v>2263</v>
      </c>
      <c r="D1085" s="9" t="s">
        <v>2268</v>
      </c>
      <c r="E1085" s="277">
        <v>45843</v>
      </c>
      <c r="F1085" s="122">
        <v>0.16119212962962962</v>
      </c>
      <c r="G1085" s="2">
        <v>0.375</v>
      </c>
      <c r="H1085" s="13">
        <v>4</v>
      </c>
      <c r="I1085" s="13">
        <v>9640</v>
      </c>
      <c r="J1085" s="1" t="s">
        <v>1845</v>
      </c>
      <c r="K1085" s="9"/>
      <c r="L1085" s="123">
        <v>466</v>
      </c>
      <c r="M1085" s="123"/>
      <c r="N1085" s="123"/>
      <c r="O1085" s="123"/>
      <c r="P1085" s="15"/>
      <c r="Q1085" s="187"/>
      <c r="R1085" s="123">
        <v>9</v>
      </c>
      <c r="S1085" s="123" t="s">
        <v>461</v>
      </c>
      <c r="T1085" s="123">
        <v>2025</v>
      </c>
      <c r="U1085" s="47" t="s">
        <v>478</v>
      </c>
      <c r="V1085" s="5"/>
    </row>
    <row r="1086" spans="1:24" x14ac:dyDescent="0.3">
      <c r="A1086" s="13">
        <v>1085</v>
      </c>
      <c r="B1086" s="9" t="s">
        <v>414</v>
      </c>
      <c r="C1086" s="28" t="s">
        <v>2262</v>
      </c>
      <c r="D1086" s="9" t="s">
        <v>2267</v>
      </c>
      <c r="E1086" s="277">
        <v>45844</v>
      </c>
      <c r="F1086" s="125">
        <v>0.17403935185185185</v>
      </c>
      <c r="G1086" s="2">
        <v>0.375</v>
      </c>
      <c r="H1086" s="13">
        <v>4</v>
      </c>
      <c r="I1086" s="13">
        <v>7130</v>
      </c>
      <c r="J1086" s="1" t="s">
        <v>1052</v>
      </c>
      <c r="K1086" s="9"/>
      <c r="L1086" s="123"/>
      <c r="M1086" s="123"/>
      <c r="N1086" s="123"/>
      <c r="O1086" s="123"/>
      <c r="P1086" s="15"/>
      <c r="Q1086" s="187"/>
      <c r="R1086" s="123">
        <v>10</v>
      </c>
      <c r="S1086" s="123" t="s">
        <v>461</v>
      </c>
      <c r="T1086" s="123">
        <v>2025</v>
      </c>
      <c r="U1086" s="47" t="s">
        <v>476</v>
      </c>
      <c r="V1086" s="5"/>
    </row>
    <row r="1087" spans="1:24" x14ac:dyDescent="0.3">
      <c r="A1087" s="13">
        <v>1086</v>
      </c>
      <c r="B1087" s="9" t="s">
        <v>413</v>
      </c>
      <c r="C1087" s="28" t="s">
        <v>1044</v>
      </c>
      <c r="D1087" s="9" t="s">
        <v>2266</v>
      </c>
      <c r="E1087" s="277">
        <v>45845</v>
      </c>
      <c r="F1087" s="121">
        <v>0.14555555555555555</v>
      </c>
      <c r="G1087" s="2">
        <v>0.35416666666666669</v>
      </c>
      <c r="H1087" s="13">
        <v>6</v>
      </c>
      <c r="I1087" s="13">
        <v>7000</v>
      </c>
      <c r="J1087" s="1" t="s">
        <v>1044</v>
      </c>
      <c r="K1087" s="9"/>
      <c r="L1087" s="123"/>
      <c r="M1087" s="123">
        <v>116</v>
      </c>
      <c r="N1087" s="123"/>
      <c r="O1087" s="123"/>
      <c r="P1087" s="15" t="s">
        <v>12</v>
      </c>
      <c r="Q1087" s="187"/>
      <c r="R1087" s="123">
        <v>11</v>
      </c>
      <c r="S1087" s="123" t="s">
        <v>461</v>
      </c>
      <c r="T1087" s="123">
        <v>2025</v>
      </c>
      <c r="U1087" s="47" t="s">
        <v>477</v>
      </c>
      <c r="V1087" s="5"/>
    </row>
    <row r="1088" spans="1:24" x14ac:dyDescent="0.3">
      <c r="A1088" s="13">
        <v>1087</v>
      </c>
      <c r="B1088" s="9" t="s">
        <v>412</v>
      </c>
      <c r="C1088" s="28" t="s">
        <v>2261</v>
      </c>
      <c r="D1088" s="9" t="s">
        <v>2265</v>
      </c>
      <c r="E1088" s="277">
        <v>45846</v>
      </c>
      <c r="F1088" s="122">
        <v>0.16646990740740741</v>
      </c>
      <c r="G1088" s="2">
        <v>0.375</v>
      </c>
      <c r="H1088" s="13">
        <v>2</v>
      </c>
      <c r="I1088" s="13">
        <v>4720</v>
      </c>
      <c r="J1088" s="1" t="s">
        <v>13</v>
      </c>
      <c r="K1088" s="9"/>
      <c r="L1088" s="123">
        <v>467</v>
      </c>
      <c r="M1088" s="123"/>
      <c r="N1088" s="123"/>
      <c r="O1088" s="123"/>
      <c r="P1088" s="15"/>
      <c r="Q1088" s="187"/>
      <c r="R1088" s="123">
        <v>12</v>
      </c>
      <c r="S1088" s="123" t="s">
        <v>461</v>
      </c>
      <c r="T1088" s="123">
        <v>2025</v>
      </c>
      <c r="U1088" s="47" t="s">
        <v>474</v>
      </c>
      <c r="V1088" s="5"/>
    </row>
    <row r="1089" spans="1:24" x14ac:dyDescent="0.3">
      <c r="A1089" s="13">
        <v>1088</v>
      </c>
      <c r="B1089" s="9" t="s">
        <v>1327</v>
      </c>
      <c r="C1089" s="28" t="s">
        <v>501</v>
      </c>
      <c r="D1089" s="9" t="s">
        <v>2264</v>
      </c>
      <c r="E1089" s="277">
        <v>45847</v>
      </c>
      <c r="F1089" s="122">
        <v>0.16328703703703704</v>
      </c>
      <c r="G1089" s="2">
        <v>0.375</v>
      </c>
      <c r="H1089" s="13">
        <v>6</v>
      </c>
      <c r="I1089" s="13">
        <v>2000</v>
      </c>
      <c r="J1089" s="1" t="s">
        <v>501</v>
      </c>
      <c r="K1089" s="9"/>
      <c r="L1089" s="123">
        <v>468</v>
      </c>
      <c r="M1089" s="123"/>
      <c r="N1089" s="123"/>
      <c r="O1089" s="123"/>
      <c r="P1089" s="15"/>
      <c r="Q1089" s="187"/>
      <c r="R1089" s="123">
        <v>13</v>
      </c>
      <c r="S1089" s="123" t="s">
        <v>461</v>
      </c>
      <c r="T1089" s="123">
        <v>2025</v>
      </c>
      <c r="U1089" s="47" t="s">
        <v>475</v>
      </c>
      <c r="V1089" s="5">
        <v>5</v>
      </c>
    </row>
    <row r="1090" spans="1:24" x14ac:dyDescent="0.3">
      <c r="A1090" s="13">
        <v>1089</v>
      </c>
      <c r="B1090" s="9" t="s">
        <v>384</v>
      </c>
      <c r="C1090" s="28" t="s">
        <v>72</v>
      </c>
      <c r="D1090" s="9" t="s">
        <v>590</v>
      </c>
      <c r="E1090" s="258">
        <v>45865</v>
      </c>
      <c r="F1090" s="122">
        <v>0.15185185185185185</v>
      </c>
      <c r="G1090" s="2">
        <v>0.25</v>
      </c>
      <c r="H1090" s="13">
        <v>6</v>
      </c>
      <c r="I1090" s="13">
        <v>2670</v>
      </c>
      <c r="J1090" s="1" t="s">
        <v>326</v>
      </c>
      <c r="K1090" s="9"/>
      <c r="L1090" s="123">
        <v>469</v>
      </c>
      <c r="M1090" s="123"/>
      <c r="N1090" s="123"/>
      <c r="O1090" s="123"/>
      <c r="P1090" s="15"/>
      <c r="Q1090" s="187"/>
      <c r="R1090" s="123">
        <v>27</v>
      </c>
      <c r="S1090" s="123" t="s">
        <v>461</v>
      </c>
      <c r="T1090" s="123">
        <v>2025</v>
      </c>
      <c r="U1090" s="47" t="s">
        <v>475</v>
      </c>
      <c r="V1090" s="5">
        <v>1</v>
      </c>
      <c r="X1090" s="5">
        <v>6</v>
      </c>
    </row>
    <row r="1091" spans="1:24" x14ac:dyDescent="0.3">
      <c r="A1091" s="13">
        <v>1090</v>
      </c>
      <c r="B1091" s="9" t="s">
        <v>2276</v>
      </c>
      <c r="C1091" s="28" t="s">
        <v>2097</v>
      </c>
      <c r="D1091" s="9" t="s">
        <v>2277</v>
      </c>
      <c r="E1091" s="258">
        <v>45871</v>
      </c>
      <c r="F1091" s="121">
        <v>0.13520833333333335</v>
      </c>
      <c r="G1091" s="2">
        <v>0.75694444444444442</v>
      </c>
      <c r="H1091" s="13">
        <v>1</v>
      </c>
      <c r="I1091" s="13"/>
      <c r="J1091" s="208" t="s">
        <v>2098</v>
      </c>
      <c r="K1091" s="9"/>
      <c r="L1091" s="123"/>
      <c r="M1091" s="123">
        <v>117</v>
      </c>
      <c r="N1091" s="123"/>
      <c r="O1091" s="123"/>
      <c r="P1091" s="15"/>
      <c r="Q1091" s="187"/>
      <c r="R1091" s="123">
        <v>2</v>
      </c>
      <c r="S1091" s="123" t="s">
        <v>460</v>
      </c>
      <c r="T1091" s="123">
        <v>2025</v>
      </c>
      <c r="U1091" s="47" t="s">
        <v>474</v>
      </c>
      <c r="V1091" s="5">
        <v>1</v>
      </c>
    </row>
    <row r="1092" spans="1:24" x14ac:dyDescent="0.3">
      <c r="A1092" s="13">
        <v>1091</v>
      </c>
      <c r="B1092" s="9" t="s">
        <v>2315</v>
      </c>
      <c r="C1092" s="28" t="s">
        <v>146</v>
      </c>
      <c r="D1092" s="9" t="s">
        <v>599</v>
      </c>
      <c r="E1092" s="258">
        <v>45873</v>
      </c>
      <c r="F1092" s="125">
        <v>0.1903125</v>
      </c>
      <c r="G1092" s="2">
        <v>0.375</v>
      </c>
      <c r="H1092" s="13">
        <v>1</v>
      </c>
      <c r="I1092" s="13">
        <v>4200</v>
      </c>
      <c r="J1092" s="1" t="s">
        <v>146</v>
      </c>
      <c r="K1092" s="9"/>
      <c r="L1092" s="123"/>
      <c r="M1092" s="123"/>
      <c r="N1092" s="123"/>
      <c r="O1092" s="123"/>
      <c r="P1092" s="15" t="s">
        <v>12</v>
      </c>
      <c r="Q1092" s="187"/>
      <c r="R1092" s="123">
        <v>4</v>
      </c>
      <c r="S1092" s="123" t="s">
        <v>460</v>
      </c>
      <c r="T1092" s="123">
        <v>2025</v>
      </c>
      <c r="U1092" s="47" t="s">
        <v>480</v>
      </c>
      <c r="V1092" s="5">
        <v>1</v>
      </c>
      <c r="W1092" s="5">
        <v>3</v>
      </c>
    </row>
    <row r="1093" spans="1:24" x14ac:dyDescent="0.3">
      <c r="A1093" s="13">
        <v>1092</v>
      </c>
      <c r="B1093" s="9" t="s">
        <v>2278</v>
      </c>
      <c r="C1093" s="28" t="s">
        <v>8</v>
      </c>
      <c r="D1093" s="9" t="s">
        <v>572</v>
      </c>
      <c r="E1093" s="258">
        <v>45878</v>
      </c>
      <c r="F1093" s="122">
        <v>0.14685185185185184</v>
      </c>
      <c r="G1093" s="2">
        <v>0.33333333333333331</v>
      </c>
      <c r="H1093" s="13">
        <v>5</v>
      </c>
      <c r="I1093" s="13">
        <v>4682</v>
      </c>
      <c r="J1093" s="1" t="s">
        <v>749</v>
      </c>
      <c r="K1093" s="9"/>
      <c r="L1093" s="123">
        <v>470</v>
      </c>
      <c r="M1093" s="123"/>
      <c r="N1093" s="123"/>
      <c r="O1093" s="123"/>
      <c r="P1093" s="15" t="s">
        <v>12</v>
      </c>
      <c r="Q1093" s="187"/>
      <c r="R1093" s="123">
        <v>9</v>
      </c>
      <c r="S1093" s="123" t="s">
        <v>460</v>
      </c>
      <c r="T1093" s="123">
        <v>2025</v>
      </c>
      <c r="U1093" s="47" t="s">
        <v>474</v>
      </c>
      <c r="V1093" s="5">
        <v>1</v>
      </c>
      <c r="X1093" s="5">
        <v>3</v>
      </c>
    </row>
    <row r="1094" spans="1:24" x14ac:dyDescent="0.3">
      <c r="A1094" s="13">
        <v>1093</v>
      </c>
      <c r="B1094" s="9" t="s">
        <v>432</v>
      </c>
      <c r="C1094" s="28" t="s">
        <v>431</v>
      </c>
      <c r="D1094" s="9" t="s">
        <v>2257</v>
      </c>
      <c r="E1094" s="258">
        <v>45921</v>
      </c>
      <c r="F1094" s="122">
        <v>0.15546296296296297</v>
      </c>
      <c r="G1094" s="2">
        <v>0.375</v>
      </c>
      <c r="H1094" s="13">
        <v>6</v>
      </c>
      <c r="I1094" s="13">
        <v>4330</v>
      </c>
      <c r="J1094" s="1" t="s">
        <v>755</v>
      </c>
      <c r="K1094" s="9"/>
      <c r="L1094" s="123">
        <v>471</v>
      </c>
      <c r="M1094" s="123"/>
      <c r="N1094" s="123"/>
      <c r="O1094" s="123"/>
      <c r="P1094" s="15" t="s">
        <v>12</v>
      </c>
      <c r="Q1094" s="187"/>
      <c r="R1094" s="123">
        <v>21</v>
      </c>
      <c r="S1094" s="123" t="s">
        <v>462</v>
      </c>
      <c r="T1094" s="123">
        <v>2025</v>
      </c>
      <c r="U1094" s="47" t="s">
        <v>475</v>
      </c>
      <c r="V1094" s="5">
        <v>1</v>
      </c>
    </row>
    <row r="1095" spans="1:24" x14ac:dyDescent="0.3">
      <c r="A1095" s="13">
        <v>1094</v>
      </c>
      <c r="B1095" s="9" t="s">
        <v>2285</v>
      </c>
      <c r="C1095" s="28" t="s">
        <v>3</v>
      </c>
      <c r="D1095" s="9" t="s">
        <v>2286</v>
      </c>
      <c r="E1095" s="258">
        <v>45926</v>
      </c>
      <c r="F1095" s="125">
        <v>0.19030092592592593</v>
      </c>
      <c r="G1095" s="2">
        <v>0.375</v>
      </c>
      <c r="H1095" s="13">
        <v>1</v>
      </c>
      <c r="I1095" s="13">
        <v>2300</v>
      </c>
      <c r="J1095" s="1" t="s">
        <v>1843</v>
      </c>
      <c r="K1095" s="9"/>
      <c r="L1095" s="123"/>
      <c r="M1095" s="123"/>
      <c r="N1095" s="123"/>
      <c r="O1095" s="123"/>
      <c r="P1095" s="15"/>
      <c r="Q1095" s="187"/>
      <c r="R1095" s="123">
        <v>26</v>
      </c>
      <c r="S1095" s="123" t="s">
        <v>462</v>
      </c>
      <c r="T1095" s="123">
        <v>2025</v>
      </c>
      <c r="U1095" s="47" t="s">
        <v>477</v>
      </c>
      <c r="V1095" s="5">
        <v>1</v>
      </c>
      <c r="X1095" s="5">
        <v>2</v>
      </c>
    </row>
    <row r="1096" spans="1:24" x14ac:dyDescent="0.3">
      <c r="A1096" s="13">
        <v>1095</v>
      </c>
      <c r="B1096" s="9" t="s">
        <v>2436</v>
      </c>
      <c r="C1096" s="28" t="s">
        <v>38</v>
      </c>
      <c r="D1096" s="9" t="s">
        <v>2289</v>
      </c>
      <c r="E1096" s="258">
        <v>45935</v>
      </c>
      <c r="F1096" s="122">
        <v>0.15959490740740739</v>
      </c>
      <c r="G1096" s="2">
        <v>0.375</v>
      </c>
      <c r="H1096" s="13">
        <v>4</v>
      </c>
      <c r="I1096" s="13">
        <v>2635</v>
      </c>
      <c r="J1096" s="1" t="s">
        <v>38</v>
      </c>
      <c r="K1096" s="9"/>
      <c r="L1096" s="123">
        <v>472</v>
      </c>
      <c r="M1096" s="123"/>
      <c r="N1096" s="123"/>
      <c r="O1096" s="123"/>
      <c r="P1096" s="15"/>
      <c r="Q1096" s="187"/>
      <c r="R1096" s="123">
        <v>5</v>
      </c>
      <c r="S1096" s="123" t="s">
        <v>463</v>
      </c>
      <c r="T1096" s="123">
        <v>2025</v>
      </c>
      <c r="U1096" s="47" t="s">
        <v>475</v>
      </c>
      <c r="V1096" s="5">
        <v>1</v>
      </c>
    </row>
    <row r="1097" spans="1:24" x14ac:dyDescent="0.3">
      <c r="A1097" s="13">
        <v>1096</v>
      </c>
      <c r="B1097" s="9" t="s">
        <v>2298</v>
      </c>
      <c r="C1097" s="28" t="s">
        <v>2294</v>
      </c>
      <c r="D1097" s="9" t="s">
        <v>2295</v>
      </c>
      <c r="E1097" s="258">
        <v>45941</v>
      </c>
      <c r="F1097" s="122">
        <v>0.16420138888888888</v>
      </c>
      <c r="G1097" s="2">
        <v>0.45833333333333331</v>
      </c>
      <c r="H1097" s="13">
        <v>12</v>
      </c>
      <c r="I1097" s="13">
        <v>5985</v>
      </c>
      <c r="J1097" s="1" t="s">
        <v>838</v>
      </c>
      <c r="K1097" s="9"/>
      <c r="L1097" s="123">
        <v>473</v>
      </c>
      <c r="M1097" s="123"/>
      <c r="N1097" s="123"/>
      <c r="O1097" s="123"/>
      <c r="P1097" s="15"/>
      <c r="Q1097" s="187"/>
      <c r="R1097" s="123">
        <v>11</v>
      </c>
      <c r="S1097" s="123" t="s">
        <v>463</v>
      </c>
      <c r="T1097" s="123">
        <v>2025</v>
      </c>
      <c r="U1097" s="47" t="s">
        <v>474</v>
      </c>
      <c r="V1097" s="5">
        <v>1</v>
      </c>
    </row>
    <row r="1098" spans="1:24" x14ac:dyDescent="0.3">
      <c r="A1098" s="13">
        <v>1097</v>
      </c>
      <c r="B1098" s="9" t="s">
        <v>2299</v>
      </c>
      <c r="C1098" s="28" t="s">
        <v>569</v>
      </c>
      <c r="D1098" s="9" t="s">
        <v>1822</v>
      </c>
      <c r="E1098" s="258">
        <v>45945</v>
      </c>
      <c r="F1098" s="121">
        <v>0.14432870370370371</v>
      </c>
      <c r="G1098" s="2">
        <v>0.33333333333333331</v>
      </c>
      <c r="H1098" s="13">
        <v>6</v>
      </c>
      <c r="I1098" s="13">
        <v>2605</v>
      </c>
      <c r="J1098" s="1" t="s">
        <v>34</v>
      </c>
      <c r="K1098" s="9"/>
      <c r="L1098" s="123"/>
      <c r="M1098" s="123">
        <v>118</v>
      </c>
      <c r="N1098" s="123"/>
      <c r="O1098" s="123"/>
      <c r="P1098" s="15" t="s">
        <v>12</v>
      </c>
      <c r="Q1098" s="187"/>
      <c r="R1098" s="123">
        <v>15</v>
      </c>
      <c r="S1098" s="123" t="s">
        <v>463</v>
      </c>
      <c r="T1098" s="123">
        <v>2025</v>
      </c>
      <c r="U1098" s="47" t="s">
        <v>478</v>
      </c>
      <c r="V1098" s="5">
        <v>1</v>
      </c>
      <c r="W1098" s="5">
        <v>6</v>
      </c>
      <c r="X1098" s="5">
        <v>3</v>
      </c>
    </row>
    <row r="1099" spans="1:24" x14ac:dyDescent="0.3">
      <c r="A1099" s="13">
        <v>1098</v>
      </c>
      <c r="B1099" s="9" t="s">
        <v>2301</v>
      </c>
      <c r="C1099" s="28" t="s">
        <v>1039</v>
      </c>
      <c r="D1099" s="9" t="s">
        <v>2302</v>
      </c>
      <c r="E1099" s="258">
        <v>45962</v>
      </c>
      <c r="F1099" s="122">
        <v>0.15503472222222223</v>
      </c>
      <c r="G1099" s="2">
        <v>0.33333333333333331</v>
      </c>
      <c r="H1099" s="13">
        <v>6</v>
      </c>
      <c r="I1099" s="13">
        <v>2970</v>
      </c>
      <c r="J1099" s="1" t="s">
        <v>1039</v>
      </c>
      <c r="K1099" s="9"/>
      <c r="L1099" s="123">
        <v>474</v>
      </c>
      <c r="M1099" s="123"/>
      <c r="N1099" s="123"/>
      <c r="O1099" s="123"/>
      <c r="P1099" s="15"/>
      <c r="Q1099" s="187"/>
      <c r="R1099" s="123">
        <v>1</v>
      </c>
      <c r="S1099" s="123" t="s">
        <v>464</v>
      </c>
      <c r="T1099" s="123">
        <v>2025</v>
      </c>
      <c r="U1099" s="47" t="s">
        <v>474</v>
      </c>
      <c r="V1099" s="5">
        <v>1</v>
      </c>
    </row>
    <row r="1100" spans="1:24" x14ac:dyDescent="0.3">
      <c r="A1100" s="13">
        <v>1099</v>
      </c>
      <c r="B1100" s="9" t="s">
        <v>2303</v>
      </c>
      <c r="C1100" s="28" t="s">
        <v>979</v>
      </c>
      <c r="D1100" s="9" t="s">
        <v>2314</v>
      </c>
      <c r="E1100" s="275">
        <v>45968</v>
      </c>
      <c r="F1100" s="122">
        <v>0.16262731481481482</v>
      </c>
      <c r="G1100" s="2">
        <v>0.375</v>
      </c>
      <c r="H1100" s="13">
        <v>4</v>
      </c>
      <c r="I1100" s="13">
        <v>6200</v>
      </c>
      <c r="J1100" s="1" t="s">
        <v>979</v>
      </c>
      <c r="K1100" s="9"/>
      <c r="L1100" s="123">
        <v>475</v>
      </c>
      <c r="M1100" s="123"/>
      <c r="N1100" s="123"/>
      <c r="O1100" s="123"/>
      <c r="P1100" s="15"/>
      <c r="Q1100" s="187"/>
      <c r="R1100" s="123">
        <v>7</v>
      </c>
      <c r="S1100" s="123" t="s">
        <v>464</v>
      </c>
      <c r="T1100" s="123">
        <v>2025</v>
      </c>
      <c r="U1100" s="47" t="s">
        <v>477</v>
      </c>
      <c r="V1100" s="5"/>
    </row>
    <row r="1101" spans="1:24" x14ac:dyDescent="0.3">
      <c r="A1101" s="13">
        <v>1100</v>
      </c>
      <c r="B1101" s="9" t="s">
        <v>2305</v>
      </c>
      <c r="C1101" s="28" t="s">
        <v>1046</v>
      </c>
      <c r="D1101" s="9" t="s">
        <v>2312</v>
      </c>
      <c r="E1101" s="275">
        <v>45969</v>
      </c>
      <c r="F1101" s="122">
        <v>0.16287037037037036</v>
      </c>
      <c r="G1101" s="2">
        <v>0.375</v>
      </c>
      <c r="H1101" s="13">
        <v>4</v>
      </c>
      <c r="I1101" s="13">
        <v>6100</v>
      </c>
      <c r="J1101" s="1" t="s">
        <v>1046</v>
      </c>
      <c r="K1101" s="9"/>
      <c r="L1101" s="123">
        <v>476</v>
      </c>
      <c r="M1101" s="123"/>
      <c r="N1101" s="123"/>
      <c r="O1101" s="123"/>
      <c r="P1101" s="15"/>
      <c r="Q1101" s="187"/>
      <c r="R1101" s="123">
        <v>8</v>
      </c>
      <c r="S1101" s="123" t="s">
        <v>464</v>
      </c>
      <c r="T1101" s="123">
        <v>2025</v>
      </c>
      <c r="U1101" s="47" t="s">
        <v>474</v>
      </c>
      <c r="V1101" s="5"/>
    </row>
    <row r="1102" spans="1:24" x14ac:dyDescent="0.3">
      <c r="A1102" s="13">
        <v>1101</v>
      </c>
      <c r="B1102" s="9" t="s">
        <v>2304</v>
      </c>
      <c r="C1102" s="28" t="s">
        <v>2306</v>
      </c>
      <c r="D1102" s="9" t="s">
        <v>2313</v>
      </c>
      <c r="E1102" s="275">
        <v>45970</v>
      </c>
      <c r="F1102" s="122">
        <v>0.15244212962962964</v>
      </c>
      <c r="G1102" s="2">
        <v>0.375</v>
      </c>
      <c r="H1102" s="13">
        <v>5</v>
      </c>
      <c r="I1102" s="13">
        <v>6070</v>
      </c>
      <c r="J1102" s="1" t="s">
        <v>1048</v>
      </c>
      <c r="K1102" s="9"/>
      <c r="L1102" s="123">
        <v>477</v>
      </c>
      <c r="M1102" s="123"/>
      <c r="N1102" s="123"/>
      <c r="O1102" s="123"/>
      <c r="P1102" s="15"/>
      <c r="Q1102" s="187"/>
      <c r="R1102" s="123">
        <v>9</v>
      </c>
      <c r="S1102" s="123" t="s">
        <v>464</v>
      </c>
      <c r="T1102" s="123">
        <v>2025</v>
      </c>
      <c r="U1102" s="47" t="s">
        <v>475</v>
      </c>
      <c r="V1102" s="5">
        <v>3</v>
      </c>
    </row>
    <row r="1103" spans="1:24" x14ac:dyDescent="0.3">
      <c r="A1103" s="13">
        <v>1102</v>
      </c>
      <c r="B1103" s="9" t="s">
        <v>2317</v>
      </c>
      <c r="C1103" s="28" t="s">
        <v>11</v>
      </c>
      <c r="D1103" s="9" t="s">
        <v>2316</v>
      </c>
      <c r="E1103" s="258">
        <v>45977</v>
      </c>
      <c r="F1103" s="121">
        <v>0.13217592592592592</v>
      </c>
      <c r="G1103" s="2">
        <v>0.33333333333333331</v>
      </c>
      <c r="H1103" s="13">
        <v>6</v>
      </c>
      <c r="I1103" s="13">
        <v>4180</v>
      </c>
      <c r="J1103" s="1" t="s">
        <v>11</v>
      </c>
      <c r="K1103" s="9"/>
      <c r="L1103" s="123"/>
      <c r="M1103" s="123">
        <v>119</v>
      </c>
      <c r="N1103" s="123"/>
      <c r="O1103" s="123"/>
      <c r="P1103" s="15" t="s">
        <v>12</v>
      </c>
      <c r="Q1103" s="187"/>
      <c r="R1103" s="123">
        <v>16</v>
      </c>
      <c r="S1103" s="123" t="s">
        <v>464</v>
      </c>
      <c r="T1103" s="123">
        <v>2025</v>
      </c>
      <c r="U1103" s="47" t="s">
        <v>475</v>
      </c>
      <c r="V1103" s="5">
        <v>1</v>
      </c>
    </row>
    <row r="1104" spans="1:24" x14ac:dyDescent="0.3">
      <c r="A1104" s="13">
        <v>1103</v>
      </c>
      <c r="B1104" s="9" t="s">
        <v>2376</v>
      </c>
      <c r="C1104" s="28" t="s">
        <v>1057</v>
      </c>
      <c r="D1104" s="9" t="s">
        <v>2374</v>
      </c>
      <c r="E1104" s="258">
        <v>45990</v>
      </c>
      <c r="F1104" s="121">
        <v>0.13805555555555554</v>
      </c>
      <c r="G1104" s="2">
        <v>0.375</v>
      </c>
      <c r="H1104" s="13">
        <v>4</v>
      </c>
      <c r="I1104" s="13">
        <v>7800</v>
      </c>
      <c r="J1104" s="1" t="s">
        <v>1057</v>
      </c>
      <c r="K1104" s="9"/>
      <c r="L1104" s="123"/>
      <c r="M1104" s="123">
        <v>120</v>
      </c>
      <c r="N1104" s="123"/>
      <c r="O1104" s="123"/>
      <c r="P1104" s="15" t="s">
        <v>12</v>
      </c>
      <c r="Q1104" s="187"/>
      <c r="R1104" s="123">
        <v>29</v>
      </c>
      <c r="S1104" s="123" t="s">
        <v>464</v>
      </c>
      <c r="T1104" s="123">
        <v>2025</v>
      </c>
      <c r="U1104" s="47" t="s">
        <v>474</v>
      </c>
      <c r="V1104" s="5">
        <v>1</v>
      </c>
      <c r="X1104" s="5">
        <v>6</v>
      </c>
    </row>
    <row r="1105" spans="1:24" x14ac:dyDescent="0.3">
      <c r="A1105" s="13">
        <v>1104</v>
      </c>
      <c r="B1105" s="9" t="s">
        <v>2383</v>
      </c>
      <c r="C1105" s="28" t="s">
        <v>569</v>
      </c>
      <c r="D1105" s="9" t="s">
        <v>1822</v>
      </c>
      <c r="E1105" s="258">
        <v>45998</v>
      </c>
      <c r="F1105" s="122">
        <v>0.15525462962962963</v>
      </c>
      <c r="G1105" s="2">
        <v>0.35416666666666669</v>
      </c>
      <c r="H1105" s="13">
        <v>6</v>
      </c>
      <c r="I1105" s="13">
        <v>2605</v>
      </c>
      <c r="J1105" s="1" t="s">
        <v>34</v>
      </c>
      <c r="K1105" s="9"/>
      <c r="L1105" s="123">
        <v>478</v>
      </c>
      <c r="M1105" s="123"/>
      <c r="N1105" s="123"/>
      <c r="O1105" s="123"/>
      <c r="P1105" s="15" t="s">
        <v>12</v>
      </c>
      <c r="Q1105" s="187"/>
      <c r="R1105" s="123">
        <v>7</v>
      </c>
      <c r="S1105" s="123" t="s">
        <v>465</v>
      </c>
      <c r="T1105" s="123">
        <v>2025</v>
      </c>
      <c r="U1105" s="47" t="s">
        <v>475</v>
      </c>
      <c r="V1105" s="5">
        <v>1</v>
      </c>
    </row>
    <row r="1106" spans="1:24" x14ac:dyDescent="0.3">
      <c r="A1106" s="13">
        <v>1105</v>
      </c>
      <c r="B1106" s="9" t="s">
        <v>2382</v>
      </c>
      <c r="C1106" s="28" t="s">
        <v>2378</v>
      </c>
      <c r="D1106" s="9" t="s">
        <v>2379</v>
      </c>
      <c r="E1106" s="258">
        <v>46005</v>
      </c>
      <c r="F1106" s="122">
        <v>0.15195601851851853</v>
      </c>
      <c r="G1106" s="2">
        <v>0.375</v>
      </c>
      <c r="H1106" s="13">
        <v>6</v>
      </c>
      <c r="I1106" s="13">
        <v>4420</v>
      </c>
      <c r="J1106" s="1" t="s">
        <v>767</v>
      </c>
      <c r="K1106" s="9"/>
      <c r="L1106" s="123">
        <v>479</v>
      </c>
      <c r="M1106" s="123"/>
      <c r="N1106" s="123"/>
      <c r="O1106" s="123"/>
      <c r="P1106" s="15"/>
      <c r="Q1106" s="187"/>
      <c r="R1106" s="123">
        <v>14</v>
      </c>
      <c r="S1106" s="123" t="s">
        <v>465</v>
      </c>
      <c r="T1106" s="123">
        <v>2025</v>
      </c>
      <c r="U1106" s="47" t="s">
        <v>475</v>
      </c>
      <c r="V1106" s="5">
        <v>1</v>
      </c>
    </row>
    <row r="1107" spans="1:24" x14ac:dyDescent="0.3">
      <c r="A1107" s="13">
        <v>1106</v>
      </c>
      <c r="B1107" s="9" t="s">
        <v>2384</v>
      </c>
      <c r="C1107" s="28" t="s">
        <v>736</v>
      </c>
      <c r="D1107" s="9" t="s">
        <v>1189</v>
      </c>
      <c r="E1107" s="273">
        <v>46010</v>
      </c>
      <c r="F1107" s="122">
        <v>0.15769675925925927</v>
      </c>
      <c r="G1107" s="2">
        <v>0.33333333333333331</v>
      </c>
      <c r="H1107" s="13">
        <v>6</v>
      </c>
      <c r="I1107" s="13">
        <v>2625</v>
      </c>
      <c r="J1107" s="1" t="s">
        <v>736</v>
      </c>
      <c r="K1107" s="9"/>
      <c r="L1107" s="123">
        <v>480</v>
      </c>
      <c r="M1107" s="123"/>
      <c r="N1107" s="123"/>
      <c r="O1107" s="123"/>
      <c r="P1107" s="15" t="s">
        <v>12</v>
      </c>
      <c r="Q1107" s="187"/>
      <c r="R1107" s="123">
        <v>19</v>
      </c>
      <c r="S1107" s="123" t="s">
        <v>465</v>
      </c>
      <c r="T1107" s="123">
        <v>2025</v>
      </c>
      <c r="U1107" s="47" t="s">
        <v>477</v>
      </c>
      <c r="V1107" s="5"/>
    </row>
    <row r="1108" spans="1:24" x14ac:dyDescent="0.3">
      <c r="A1108" s="13">
        <v>1107</v>
      </c>
      <c r="B1108" s="9" t="s">
        <v>2385</v>
      </c>
      <c r="C1108" s="28" t="s">
        <v>1321</v>
      </c>
      <c r="D1108" s="9" t="s">
        <v>1865</v>
      </c>
      <c r="E1108" s="273">
        <v>46011</v>
      </c>
      <c r="F1108" s="121">
        <v>0.145625</v>
      </c>
      <c r="G1108" s="2">
        <v>0.33333333333333331</v>
      </c>
      <c r="H1108" s="13">
        <v>8</v>
      </c>
      <c r="I1108" s="13">
        <v>4800</v>
      </c>
      <c r="J1108" s="1" t="s">
        <v>757</v>
      </c>
      <c r="K1108" s="9"/>
      <c r="L1108" s="123"/>
      <c r="M1108" s="123">
        <v>121</v>
      </c>
      <c r="N1108" s="123"/>
      <c r="O1108" s="123"/>
      <c r="P1108" s="15"/>
      <c r="Q1108" s="187"/>
      <c r="R1108" s="123">
        <v>20</v>
      </c>
      <c r="S1108" s="123" t="s">
        <v>465</v>
      </c>
      <c r="T1108" s="123">
        <v>2025</v>
      </c>
      <c r="U1108" s="47" t="s">
        <v>474</v>
      </c>
      <c r="V1108" s="5">
        <v>2</v>
      </c>
    </row>
    <row r="1109" spans="1:24" x14ac:dyDescent="0.3">
      <c r="A1109" s="13">
        <v>1108</v>
      </c>
      <c r="B1109" s="9" t="s">
        <v>2413</v>
      </c>
      <c r="C1109" s="28" t="s">
        <v>27</v>
      </c>
      <c r="D1109" s="9" t="s">
        <v>574</v>
      </c>
      <c r="E1109" s="258">
        <v>46014</v>
      </c>
      <c r="F1109" s="121">
        <v>0.14185185185185184</v>
      </c>
      <c r="G1109" s="2">
        <v>0.35416666666666669</v>
      </c>
      <c r="H1109" s="13">
        <v>8</v>
      </c>
      <c r="I1109" s="13">
        <v>2770</v>
      </c>
      <c r="J1109" s="1" t="s">
        <v>751</v>
      </c>
      <c r="K1109" s="9"/>
      <c r="L1109" s="123"/>
      <c r="M1109" s="123">
        <v>122</v>
      </c>
      <c r="N1109" s="123"/>
      <c r="O1109" s="123"/>
      <c r="P1109" s="15"/>
      <c r="Q1109" s="187"/>
      <c r="R1109" s="123">
        <v>23</v>
      </c>
      <c r="S1109" s="123" t="s">
        <v>465</v>
      </c>
      <c r="T1109" s="123">
        <v>2025</v>
      </c>
      <c r="U1109" s="47" t="s">
        <v>479</v>
      </c>
      <c r="V1109" s="5"/>
    </row>
    <row r="1110" spans="1:24" x14ac:dyDescent="0.3">
      <c r="A1110" s="13">
        <v>1109</v>
      </c>
      <c r="B1110" s="9" t="s">
        <v>2386</v>
      </c>
      <c r="C1110" s="28" t="s">
        <v>2387</v>
      </c>
      <c r="D1110" s="9" t="s">
        <v>2388</v>
      </c>
      <c r="E1110" s="258">
        <v>46018</v>
      </c>
      <c r="F1110" s="125">
        <v>0.16938657407407406</v>
      </c>
      <c r="G1110" s="2">
        <v>0.375</v>
      </c>
      <c r="H1110" s="13">
        <v>6</v>
      </c>
      <c r="I1110" s="13">
        <v>3390</v>
      </c>
      <c r="J1110" s="1" t="s">
        <v>993</v>
      </c>
      <c r="K1110" s="9"/>
      <c r="L1110" s="123"/>
      <c r="M1110" s="123"/>
      <c r="N1110" s="123"/>
      <c r="O1110" s="123"/>
      <c r="P1110" s="15"/>
      <c r="Q1110" s="187"/>
      <c r="R1110" s="123">
        <v>27</v>
      </c>
      <c r="S1110" s="123" t="s">
        <v>465</v>
      </c>
      <c r="T1110" s="123">
        <v>2025</v>
      </c>
      <c r="U1110" s="47" t="s">
        <v>474</v>
      </c>
      <c r="V1110" s="5">
        <v>2</v>
      </c>
      <c r="W1110" s="5">
        <v>5</v>
      </c>
      <c r="X1110" s="5">
        <v>6</v>
      </c>
    </row>
    <row r="1111" spans="1:24" x14ac:dyDescent="0.3">
      <c r="A1111" s="99">
        <v>1110</v>
      </c>
      <c r="B1111" s="9" t="s">
        <v>2390</v>
      </c>
      <c r="C1111" s="28" t="s">
        <v>39</v>
      </c>
      <c r="D1111" s="9" t="s">
        <v>2140</v>
      </c>
      <c r="E1111" s="258">
        <v>46028</v>
      </c>
      <c r="F1111" s="122">
        <v>0.16011574074074075</v>
      </c>
      <c r="G1111" s="2">
        <v>0.375</v>
      </c>
      <c r="H1111" s="13">
        <v>6</v>
      </c>
      <c r="I1111" s="13">
        <v>4100</v>
      </c>
      <c r="J1111" s="1" t="s">
        <v>39</v>
      </c>
      <c r="K1111" s="9"/>
      <c r="L1111" s="123">
        <v>481</v>
      </c>
      <c r="M1111" s="123"/>
      <c r="N1111" s="123"/>
      <c r="O1111" s="123"/>
      <c r="P1111" s="15"/>
      <c r="Q1111" s="187"/>
      <c r="R1111" s="123">
        <v>6</v>
      </c>
      <c r="S1111" s="123" t="s">
        <v>466</v>
      </c>
      <c r="T1111" s="123">
        <v>2026</v>
      </c>
      <c r="U1111" s="47" t="s">
        <v>479</v>
      </c>
      <c r="V1111" s="5"/>
    </row>
    <row r="1112" spans="1:24" x14ac:dyDescent="0.3">
      <c r="A1112" s="99">
        <v>1111</v>
      </c>
      <c r="B1112" s="9" t="s">
        <v>2391</v>
      </c>
      <c r="C1112" s="28" t="s">
        <v>569</v>
      </c>
      <c r="D1112" s="9" t="s">
        <v>1822</v>
      </c>
      <c r="E1112" s="258">
        <v>46032</v>
      </c>
      <c r="F1112" s="122">
        <v>0.15692129629629631</v>
      </c>
      <c r="G1112" s="2">
        <v>0.33333333333333331</v>
      </c>
      <c r="H1112" s="13">
        <v>6</v>
      </c>
      <c r="I1112" s="13">
        <v>2605</v>
      </c>
      <c r="J1112" s="1" t="s">
        <v>34</v>
      </c>
      <c r="K1112" s="9"/>
      <c r="L1112" s="123">
        <v>482</v>
      </c>
      <c r="M1112" s="123"/>
      <c r="N1112" s="123"/>
      <c r="O1112" s="123"/>
      <c r="P1112" s="15"/>
      <c r="Q1112" s="187"/>
      <c r="R1112" s="123">
        <v>10</v>
      </c>
      <c r="S1112" s="123" t="s">
        <v>466</v>
      </c>
      <c r="T1112" s="123">
        <v>2025</v>
      </c>
      <c r="U1112" s="47" t="s">
        <v>474</v>
      </c>
      <c r="V1112" s="5">
        <v>2</v>
      </c>
    </row>
    <row r="1113" spans="1:24" x14ac:dyDescent="0.3">
      <c r="A1113" s="99">
        <v>1112</v>
      </c>
      <c r="B1113" s="9" t="s">
        <v>2384</v>
      </c>
      <c r="C1113" s="28" t="s">
        <v>736</v>
      </c>
      <c r="D1113" s="9" t="s">
        <v>1189</v>
      </c>
      <c r="E1113" s="258">
        <v>46051</v>
      </c>
      <c r="F1113" s="122">
        <v>0.15019675925925927</v>
      </c>
      <c r="G1113" s="2">
        <v>0.33333333333333331</v>
      </c>
      <c r="H1113" s="13">
        <v>6</v>
      </c>
      <c r="I1113" s="13">
        <v>2625</v>
      </c>
      <c r="J1113" s="1" t="s">
        <v>736</v>
      </c>
      <c r="K1113" s="9"/>
      <c r="L1113" s="123">
        <v>483</v>
      </c>
      <c r="M1113" s="123"/>
      <c r="N1113" s="123"/>
      <c r="O1113" s="123"/>
      <c r="P1113" s="15" t="s">
        <v>12</v>
      </c>
      <c r="Q1113" s="187"/>
      <c r="R1113" s="123">
        <v>29</v>
      </c>
      <c r="S1113" s="123" t="s">
        <v>466</v>
      </c>
      <c r="T1113" s="123">
        <v>2026</v>
      </c>
      <c r="U1113" s="47" t="s">
        <v>476</v>
      </c>
      <c r="V1113" s="5">
        <v>1</v>
      </c>
      <c r="X1113" s="5">
        <v>3</v>
      </c>
    </row>
    <row r="1114" spans="1:24" x14ac:dyDescent="0.3">
      <c r="A1114" s="99">
        <v>1113</v>
      </c>
      <c r="B1114" s="9" t="s">
        <v>2390</v>
      </c>
      <c r="C1114" s="28" t="s">
        <v>39</v>
      </c>
      <c r="D1114" s="9" t="s">
        <v>2140</v>
      </c>
      <c r="E1114" s="258">
        <v>46056</v>
      </c>
      <c r="F1114" s="121">
        <v>0.13957175925925927</v>
      </c>
      <c r="G1114" s="2">
        <v>0.375</v>
      </c>
      <c r="H1114" s="13">
        <v>6</v>
      </c>
      <c r="I1114" s="13">
        <v>4100</v>
      </c>
      <c r="J1114" s="1" t="s">
        <v>39</v>
      </c>
      <c r="K1114" s="9"/>
      <c r="L1114" s="123"/>
      <c r="M1114" s="123">
        <v>123</v>
      </c>
      <c r="N1114" s="123"/>
      <c r="O1114" s="123"/>
      <c r="P1114" s="15" t="s">
        <v>12</v>
      </c>
      <c r="Q1114" s="187"/>
      <c r="R1114" s="123">
        <v>3</v>
      </c>
      <c r="S1114" s="123" t="s">
        <v>467</v>
      </c>
      <c r="T1114" s="123">
        <v>2026</v>
      </c>
      <c r="U1114" s="47" t="s">
        <v>479</v>
      </c>
      <c r="V1114" s="5">
        <v>1</v>
      </c>
    </row>
    <row r="1115" spans="1:24" x14ac:dyDescent="0.3">
      <c r="A1115" s="99">
        <v>1114</v>
      </c>
      <c r="B1115" s="9" t="s">
        <v>2394</v>
      </c>
      <c r="C1115" s="28" t="s">
        <v>569</v>
      </c>
      <c r="D1115" s="9" t="s">
        <v>1822</v>
      </c>
      <c r="E1115" s="273">
        <v>46062</v>
      </c>
      <c r="F1115" s="122">
        <v>0.16315972222222222</v>
      </c>
      <c r="G1115" s="2">
        <v>0.33333333333333331</v>
      </c>
      <c r="H1115" s="13">
        <v>6</v>
      </c>
      <c r="I1115" s="13">
        <v>2605</v>
      </c>
      <c r="J1115" s="1" t="s">
        <v>34</v>
      </c>
      <c r="K1115" s="9"/>
      <c r="L1115" s="123">
        <v>484</v>
      </c>
      <c r="M1115" s="123"/>
      <c r="N1115" s="123"/>
      <c r="O1115" s="123"/>
      <c r="P1115" s="15" t="s">
        <v>12</v>
      </c>
      <c r="Q1115" s="187"/>
      <c r="R1115" s="123">
        <v>9</v>
      </c>
      <c r="S1115" s="123" t="s">
        <v>467</v>
      </c>
      <c r="T1115" s="123">
        <v>2026</v>
      </c>
      <c r="U1115" s="47" t="s">
        <v>480</v>
      </c>
      <c r="V1115" s="5"/>
    </row>
    <row r="1116" spans="1:24" x14ac:dyDescent="0.3">
      <c r="A1116" s="99">
        <v>1115</v>
      </c>
      <c r="B1116" s="9" t="s">
        <v>2390</v>
      </c>
      <c r="C1116" s="28" t="s">
        <v>39</v>
      </c>
      <c r="D1116" s="9" t="s">
        <v>2140</v>
      </c>
      <c r="E1116" s="273">
        <v>46063</v>
      </c>
      <c r="F1116" s="122">
        <v>0.15416666666666667</v>
      </c>
      <c r="G1116" s="2">
        <v>0.375</v>
      </c>
      <c r="H1116" s="13">
        <v>6</v>
      </c>
      <c r="I1116" s="13">
        <v>4100</v>
      </c>
      <c r="J1116" s="1" t="s">
        <v>39</v>
      </c>
      <c r="K1116" s="9"/>
      <c r="L1116" s="123">
        <v>485</v>
      </c>
      <c r="M1116" s="123"/>
      <c r="N1116" s="123"/>
      <c r="O1116" s="123"/>
      <c r="P1116" s="15" t="s">
        <v>12</v>
      </c>
      <c r="Q1116" s="187"/>
      <c r="R1116" s="123">
        <v>10</v>
      </c>
      <c r="S1116" s="123" t="s">
        <v>467</v>
      </c>
      <c r="T1116" s="123">
        <v>2026</v>
      </c>
      <c r="U1116" s="47" t="s">
        <v>479</v>
      </c>
      <c r="V1116" s="5"/>
    </row>
    <row r="1117" spans="1:24" x14ac:dyDescent="0.3">
      <c r="A1117" s="99">
        <v>1116</v>
      </c>
      <c r="B1117" s="9" t="s">
        <v>2395</v>
      </c>
      <c r="C1117" s="28" t="s">
        <v>39</v>
      </c>
      <c r="D1117" s="9" t="s">
        <v>2396</v>
      </c>
      <c r="E1117" s="258">
        <v>46068</v>
      </c>
      <c r="F1117" s="122">
        <v>0.15403935185185186</v>
      </c>
      <c r="G1117" s="2">
        <v>0.33333333333333331</v>
      </c>
      <c r="H1117" s="13">
        <v>6</v>
      </c>
      <c r="I1117" s="13">
        <v>4100</v>
      </c>
      <c r="J1117" s="1" t="s">
        <v>39</v>
      </c>
      <c r="K1117" s="9"/>
      <c r="L1117" s="123">
        <v>486</v>
      </c>
      <c r="M1117" s="123"/>
      <c r="N1117" s="123"/>
      <c r="O1117" s="123"/>
      <c r="P1117" s="15" t="s">
        <v>12</v>
      </c>
      <c r="Q1117" s="187"/>
      <c r="R1117" s="123">
        <v>15</v>
      </c>
      <c r="S1117" s="123" t="s">
        <v>467</v>
      </c>
      <c r="T1117" s="123">
        <v>2026</v>
      </c>
      <c r="U1117" s="47" t="s">
        <v>475</v>
      </c>
      <c r="V1117" s="5">
        <v>3</v>
      </c>
    </row>
    <row r="1118" spans="1:24" x14ac:dyDescent="0.3">
      <c r="A1118" s="99">
        <v>1117</v>
      </c>
      <c r="B1118" s="9" t="s">
        <v>2384</v>
      </c>
      <c r="C1118" s="28" t="s">
        <v>736</v>
      </c>
      <c r="D1118" s="9" t="s">
        <v>1189</v>
      </c>
      <c r="E1118" s="273">
        <v>46073</v>
      </c>
      <c r="F1118" s="122">
        <v>0.15418981481481481</v>
      </c>
      <c r="G1118" s="2">
        <v>0.33333333333333331</v>
      </c>
      <c r="H1118" s="13">
        <v>6</v>
      </c>
      <c r="I1118" s="13">
        <v>2625</v>
      </c>
      <c r="J1118" s="1" t="s">
        <v>736</v>
      </c>
      <c r="K1118" s="9"/>
      <c r="L1118" s="123">
        <v>487</v>
      </c>
      <c r="M1118" s="123"/>
      <c r="N1118" s="123"/>
      <c r="O1118" s="123"/>
      <c r="P1118" s="15" t="s">
        <v>12</v>
      </c>
      <c r="Q1118" s="187"/>
      <c r="R1118" s="123">
        <v>20</v>
      </c>
      <c r="S1118" s="123" t="s">
        <v>467</v>
      </c>
      <c r="T1118" s="123">
        <v>2026</v>
      </c>
      <c r="U1118" s="47" t="s">
        <v>477</v>
      </c>
      <c r="V1118" s="5"/>
    </row>
    <row r="1119" spans="1:24" x14ac:dyDescent="0.3">
      <c r="A1119" s="99">
        <v>1118</v>
      </c>
      <c r="B1119" s="9" t="s">
        <v>2317</v>
      </c>
      <c r="C1119" s="28" t="s">
        <v>11</v>
      </c>
      <c r="D1119" s="9" t="s">
        <v>2316</v>
      </c>
      <c r="E1119" s="273">
        <v>46074</v>
      </c>
      <c r="F1119" s="122">
        <v>0.1587962962962963</v>
      </c>
      <c r="G1119" s="2">
        <v>0.33333333333333331</v>
      </c>
      <c r="H1119" s="13">
        <v>6</v>
      </c>
      <c r="I1119" s="13">
        <v>4180</v>
      </c>
      <c r="J1119" s="1" t="s">
        <v>11</v>
      </c>
      <c r="K1119" s="9"/>
      <c r="L1119" s="123">
        <v>488</v>
      </c>
      <c r="M1119" s="123"/>
      <c r="N1119" s="123"/>
      <c r="O1119" s="123"/>
      <c r="P1119" s="15" t="s">
        <v>12</v>
      </c>
      <c r="Q1119" s="187"/>
      <c r="R1119" s="123">
        <v>21</v>
      </c>
      <c r="S1119" s="123" t="s">
        <v>467</v>
      </c>
      <c r="T1119" s="123">
        <v>2026</v>
      </c>
      <c r="U1119" s="47" t="s">
        <v>474</v>
      </c>
      <c r="V1119" s="5">
        <v>2</v>
      </c>
      <c r="X1119" s="5">
        <v>6</v>
      </c>
    </row>
    <row r="1120" spans="1:24" x14ac:dyDescent="0.3">
      <c r="A1120" s="99">
        <v>1119</v>
      </c>
      <c r="B1120" s="9" t="s">
        <v>2398</v>
      </c>
      <c r="C1120" s="28" t="s">
        <v>749</v>
      </c>
      <c r="D1120" s="9" t="s">
        <v>2400</v>
      </c>
      <c r="E1120" s="258">
        <v>46082</v>
      </c>
      <c r="F1120" s="121">
        <v>0.13362268518518519</v>
      </c>
      <c r="G1120" s="2">
        <v>0.33333333333333331</v>
      </c>
      <c r="H1120" s="13">
        <v>6</v>
      </c>
      <c r="I1120" s="13">
        <v>4600</v>
      </c>
      <c r="J1120" s="1" t="s">
        <v>749</v>
      </c>
      <c r="K1120" s="9"/>
      <c r="L1120" s="123"/>
      <c r="M1120" s="123">
        <v>124</v>
      </c>
      <c r="N1120" s="123"/>
      <c r="O1120" s="123"/>
      <c r="P1120" s="15" t="s">
        <v>12</v>
      </c>
      <c r="Q1120" s="187"/>
      <c r="R1120" s="123">
        <v>1</v>
      </c>
      <c r="S1120" s="123" t="s">
        <v>468</v>
      </c>
      <c r="T1120" s="123">
        <v>2026</v>
      </c>
      <c r="U1120" s="47" t="s">
        <v>475</v>
      </c>
      <c r="V1120" s="5">
        <v>1</v>
      </c>
    </row>
    <row r="1121" spans="1:24" x14ac:dyDescent="0.3">
      <c r="A1121" s="99">
        <v>1120</v>
      </c>
      <c r="B1121" s="9" t="s">
        <v>2401</v>
      </c>
      <c r="C1121" s="28" t="s">
        <v>538</v>
      </c>
      <c r="D1121" s="9" t="s">
        <v>2402</v>
      </c>
      <c r="E1121" s="273">
        <v>46088</v>
      </c>
      <c r="F1121" s="121">
        <v>0.14390046296296297</v>
      </c>
      <c r="G1121" s="2">
        <v>0.375</v>
      </c>
      <c r="H1121" s="13">
        <v>6</v>
      </c>
      <c r="I1121" s="13">
        <v>6705</v>
      </c>
      <c r="J1121" s="1" t="s">
        <v>538</v>
      </c>
      <c r="K1121" s="9"/>
      <c r="L1121" s="123"/>
      <c r="M1121" s="123">
        <v>125</v>
      </c>
      <c r="N1121" s="123"/>
      <c r="O1121" s="123"/>
      <c r="P1121" s="15"/>
      <c r="Q1121" s="187"/>
      <c r="R1121" s="123">
        <v>7</v>
      </c>
      <c r="S1121" s="123" t="s">
        <v>468</v>
      </c>
      <c r="T1121" s="123">
        <v>2026</v>
      </c>
      <c r="U1121" s="47" t="s">
        <v>474</v>
      </c>
      <c r="V1121" s="5"/>
    </row>
    <row r="1122" spans="1:24" x14ac:dyDescent="0.3">
      <c r="A1122" s="99">
        <v>1121</v>
      </c>
      <c r="B1122" s="9" t="s">
        <v>2405</v>
      </c>
      <c r="C1122" s="28" t="s">
        <v>569</v>
      </c>
      <c r="D1122" s="9" t="s">
        <v>1822</v>
      </c>
      <c r="E1122" s="273">
        <v>46089</v>
      </c>
      <c r="F1122" s="122">
        <v>0.16218750000000001</v>
      </c>
      <c r="G1122" s="2">
        <v>0.33333333333333331</v>
      </c>
      <c r="H1122" s="13">
        <v>6</v>
      </c>
      <c r="I1122" s="13">
        <v>2605</v>
      </c>
      <c r="J1122" s="1" t="s">
        <v>34</v>
      </c>
      <c r="K1122" s="9"/>
      <c r="L1122" s="123">
        <v>489</v>
      </c>
      <c r="M1122" s="123"/>
      <c r="N1122" s="123"/>
      <c r="O1122" s="123"/>
      <c r="P1122" s="15"/>
      <c r="Q1122" s="187"/>
      <c r="R1122" s="123">
        <v>8</v>
      </c>
      <c r="S1122" s="123" t="s">
        <v>468</v>
      </c>
      <c r="T1122" s="123">
        <v>2026</v>
      </c>
      <c r="U1122" s="47" t="s">
        <v>475</v>
      </c>
      <c r="V1122" s="5">
        <v>2</v>
      </c>
    </row>
    <row r="1123" spans="1:24" x14ac:dyDescent="0.3">
      <c r="A1123" s="99">
        <v>1122</v>
      </c>
      <c r="B1123" s="9" t="s">
        <v>2406</v>
      </c>
      <c r="C1123" s="28" t="s">
        <v>753</v>
      </c>
      <c r="D1123" s="9" t="s">
        <v>1386</v>
      </c>
      <c r="E1123" s="273">
        <v>46095</v>
      </c>
      <c r="F1123" s="122">
        <v>0.14812500000000001</v>
      </c>
      <c r="G1123" s="2">
        <v>0.33333333333333331</v>
      </c>
      <c r="H1123" s="13">
        <v>6</v>
      </c>
      <c r="I1123" s="13">
        <v>5300</v>
      </c>
      <c r="J1123" s="1" t="s">
        <v>753</v>
      </c>
      <c r="K1123" s="9"/>
      <c r="L1123" s="123">
        <v>490</v>
      </c>
      <c r="M1123" s="123"/>
      <c r="N1123" s="123"/>
      <c r="O1123" s="123"/>
      <c r="P1123" s="15"/>
      <c r="Q1123" s="187"/>
      <c r="R1123" s="123">
        <v>14</v>
      </c>
      <c r="S1123" s="123" t="s">
        <v>468</v>
      </c>
      <c r="T1123" s="123">
        <v>2026</v>
      </c>
      <c r="U1123" s="47" t="s">
        <v>474</v>
      </c>
      <c r="V1123" s="5"/>
    </row>
    <row r="1124" spans="1:24" x14ac:dyDescent="0.3">
      <c r="A1124" s="99">
        <v>1123</v>
      </c>
      <c r="B1124" s="9" t="s">
        <v>2411</v>
      </c>
      <c r="C1124" s="28" t="s">
        <v>2408</v>
      </c>
      <c r="D1124" s="9" t="s">
        <v>2407</v>
      </c>
      <c r="E1124" s="273">
        <v>46096</v>
      </c>
      <c r="F1124" s="122">
        <v>0.1625462962962963</v>
      </c>
      <c r="G1124" s="2">
        <v>0.375</v>
      </c>
      <c r="H1124" s="13">
        <v>6</v>
      </c>
      <c r="I1124" s="13">
        <v>5881</v>
      </c>
      <c r="J1124" s="1" t="s">
        <v>801</v>
      </c>
      <c r="K1124" s="9"/>
      <c r="L1124" s="123">
        <v>491</v>
      </c>
      <c r="M1124" s="123"/>
      <c r="N1124" s="123"/>
      <c r="O1124" s="123"/>
      <c r="P1124" s="15" t="s">
        <v>12</v>
      </c>
      <c r="Q1124" s="187"/>
      <c r="R1124" s="123">
        <v>15</v>
      </c>
      <c r="S1124" s="123" t="s">
        <v>468</v>
      </c>
      <c r="T1124" s="123">
        <v>2026</v>
      </c>
      <c r="U1124" s="47" t="s">
        <v>475</v>
      </c>
      <c r="V1124" s="5">
        <v>2</v>
      </c>
    </row>
    <row r="1125" spans="1:24" x14ac:dyDescent="0.3">
      <c r="A1125" s="99">
        <v>1124</v>
      </c>
      <c r="B1125" s="9" t="s">
        <v>2435</v>
      </c>
      <c r="C1125" s="28" t="s">
        <v>938</v>
      </c>
      <c r="D1125" s="9" t="s">
        <v>2412</v>
      </c>
      <c r="E1125" s="258">
        <v>46102</v>
      </c>
      <c r="F1125" s="122">
        <v>0.1469212962962963</v>
      </c>
      <c r="G1125" s="2">
        <v>0.33333333333333331</v>
      </c>
      <c r="H1125" s="13">
        <v>6</v>
      </c>
      <c r="I1125" s="13">
        <v>2600</v>
      </c>
      <c r="J1125" s="1" t="s">
        <v>939</v>
      </c>
      <c r="K1125" s="9"/>
      <c r="L1125" s="123">
        <v>492</v>
      </c>
      <c r="M1125" s="123"/>
      <c r="N1125" s="123"/>
      <c r="O1125" s="123"/>
      <c r="P1125" s="15"/>
      <c r="Q1125" s="187"/>
      <c r="R1125" s="123">
        <v>21</v>
      </c>
      <c r="S1125" s="123" t="s">
        <v>468</v>
      </c>
      <c r="T1125" s="123">
        <v>2026</v>
      </c>
      <c r="U1125" s="47" t="s">
        <v>474</v>
      </c>
      <c r="V1125" s="5">
        <v>1</v>
      </c>
    </row>
    <row r="1126" spans="1:24" x14ac:dyDescent="0.3">
      <c r="A1126" s="99">
        <v>1125</v>
      </c>
      <c r="B1126" s="9" t="s">
        <v>2384</v>
      </c>
      <c r="C1126" s="28" t="s">
        <v>736</v>
      </c>
      <c r="D1126" s="9" t="s">
        <v>1189</v>
      </c>
      <c r="E1126" s="258">
        <v>46108</v>
      </c>
      <c r="F1126" s="121">
        <v>0.14380787037037038</v>
      </c>
      <c r="G1126" s="2">
        <v>0.33333333333333331</v>
      </c>
      <c r="H1126" s="13">
        <v>6</v>
      </c>
      <c r="I1126" s="13">
        <v>2625</v>
      </c>
      <c r="J1126" s="1" t="s">
        <v>736</v>
      </c>
      <c r="K1126" s="9"/>
      <c r="L1126" s="123"/>
      <c r="M1126" s="123">
        <v>126</v>
      </c>
      <c r="N1126" s="123"/>
      <c r="O1126" s="123"/>
      <c r="P1126" s="15" t="s">
        <v>12</v>
      </c>
      <c r="Q1126" s="187"/>
      <c r="R1126" s="123">
        <v>27</v>
      </c>
      <c r="S1126" s="123" t="s">
        <v>468</v>
      </c>
      <c r="T1126" s="123">
        <v>2026</v>
      </c>
      <c r="U1126" s="47" t="s">
        <v>477</v>
      </c>
      <c r="V1126" s="5">
        <v>1</v>
      </c>
      <c r="W1126" s="5">
        <v>9</v>
      </c>
      <c r="X1126" s="5">
        <v>7</v>
      </c>
    </row>
    <row r="1127" spans="1:24" x14ac:dyDescent="0.3">
      <c r="A1127" s="99">
        <v>1126</v>
      </c>
      <c r="B1127" s="9" t="s">
        <v>2414</v>
      </c>
      <c r="C1127" s="28" t="s">
        <v>431</v>
      </c>
      <c r="D1127" s="9" t="s">
        <v>2415</v>
      </c>
      <c r="E1127" s="273">
        <v>46123</v>
      </c>
      <c r="F1127" s="314">
        <v>0.12497685185185185</v>
      </c>
      <c r="G1127" s="2">
        <v>0.33333333333333331</v>
      </c>
      <c r="H1127" s="13">
        <v>6</v>
      </c>
      <c r="I1127" s="13">
        <v>4330</v>
      </c>
      <c r="J1127" s="1" t="s">
        <v>755</v>
      </c>
      <c r="K1127" s="9"/>
      <c r="L1127" s="123"/>
      <c r="M1127" s="123"/>
      <c r="N1127" s="123">
        <v>3</v>
      </c>
      <c r="O1127" s="123"/>
      <c r="P1127" s="15" t="s">
        <v>12</v>
      </c>
      <c r="Q1127" s="187"/>
      <c r="R1127" s="123">
        <v>11</v>
      </c>
      <c r="S1127" s="123" t="s">
        <v>469</v>
      </c>
      <c r="T1127" s="123">
        <v>2026</v>
      </c>
      <c r="U1127" s="47" t="s">
        <v>474</v>
      </c>
      <c r="V1127" s="5"/>
    </row>
    <row r="1128" spans="1:24" x14ac:dyDescent="0.3">
      <c r="A1128" s="99">
        <v>1127</v>
      </c>
      <c r="B1128" s="9" t="s">
        <v>2417</v>
      </c>
      <c r="C1128" s="28" t="s">
        <v>1040</v>
      </c>
      <c r="D1128" s="9" t="s">
        <v>2418</v>
      </c>
      <c r="E1128" s="273">
        <v>46124</v>
      </c>
      <c r="F1128" s="122">
        <v>0.16018518518518518</v>
      </c>
      <c r="G1128" s="2">
        <v>0.33333333333333331</v>
      </c>
      <c r="H1128" s="13">
        <v>6</v>
      </c>
      <c r="I1128" s="13">
        <v>4000</v>
      </c>
      <c r="J1128" s="1" t="s">
        <v>1040</v>
      </c>
      <c r="K1128" s="9"/>
      <c r="L1128" s="123">
        <v>493</v>
      </c>
      <c r="M1128" s="123"/>
      <c r="N1128" s="123"/>
      <c r="O1128" s="123"/>
      <c r="P1128" s="15" t="s">
        <v>12</v>
      </c>
      <c r="Q1128" s="187"/>
      <c r="R1128" s="123">
        <v>12</v>
      </c>
      <c r="S1128" s="123" t="s">
        <v>469</v>
      </c>
      <c r="T1128" s="123">
        <v>2026</v>
      </c>
      <c r="U1128" s="47" t="s">
        <v>475</v>
      </c>
      <c r="V1128" s="5">
        <v>2</v>
      </c>
    </row>
    <row r="1129" spans="1:24" x14ac:dyDescent="0.3">
      <c r="A1129" s="99">
        <v>1128</v>
      </c>
      <c r="B1129" s="9" t="s">
        <v>2420</v>
      </c>
      <c r="C1129" s="28" t="s">
        <v>2428</v>
      </c>
      <c r="D1129" s="9" t="s">
        <v>2429</v>
      </c>
      <c r="E1129" s="275">
        <v>46129</v>
      </c>
      <c r="F1129" s="122">
        <v>0.15833333333333333</v>
      </c>
      <c r="G1129" s="2">
        <v>0.375</v>
      </c>
      <c r="H1129" s="13">
        <v>4</v>
      </c>
      <c r="I1129" s="13">
        <v>3630</v>
      </c>
      <c r="J1129" s="1" t="s">
        <v>303</v>
      </c>
      <c r="K1129" s="9"/>
      <c r="L1129" s="123">
        <v>494</v>
      </c>
      <c r="M1129" s="123"/>
      <c r="N1129" s="123"/>
      <c r="O1129" s="123"/>
      <c r="P1129" s="15"/>
      <c r="Q1129" s="187"/>
      <c r="R1129" s="123">
        <v>17</v>
      </c>
      <c r="S1129" s="123" t="s">
        <v>469</v>
      </c>
      <c r="T1129" s="123">
        <v>2026</v>
      </c>
      <c r="U1129" s="47" t="s">
        <v>477</v>
      </c>
      <c r="V1129" s="5"/>
    </row>
    <row r="1130" spans="1:24" x14ac:dyDescent="0.3">
      <c r="A1130" s="99">
        <v>1129</v>
      </c>
      <c r="B1130" s="9" t="s">
        <v>2421</v>
      </c>
      <c r="C1130" s="28" t="s">
        <v>2423</v>
      </c>
      <c r="D1130" s="9" t="s">
        <v>2430</v>
      </c>
      <c r="E1130" s="275">
        <v>46130</v>
      </c>
      <c r="F1130" s="122">
        <v>0.15609953703703705</v>
      </c>
      <c r="G1130" s="2">
        <v>0.375</v>
      </c>
      <c r="H1130" s="13">
        <v>4</v>
      </c>
      <c r="I1130" s="13">
        <v>3220</v>
      </c>
      <c r="J1130" s="1" t="s">
        <v>746</v>
      </c>
      <c r="K1130" s="9"/>
      <c r="L1130" s="123">
        <v>495</v>
      </c>
      <c r="M1130" s="123"/>
      <c r="N1130" s="123"/>
      <c r="O1130" s="123"/>
      <c r="P1130" s="15" t="s">
        <v>12</v>
      </c>
      <c r="Q1130" s="187"/>
      <c r="R1130" s="123">
        <v>18</v>
      </c>
      <c r="S1130" s="123" t="s">
        <v>469</v>
      </c>
      <c r="T1130" s="123">
        <v>2026</v>
      </c>
      <c r="U1130" s="47" t="s">
        <v>474</v>
      </c>
      <c r="V1130" s="5"/>
    </row>
    <row r="1131" spans="1:24" x14ac:dyDescent="0.3">
      <c r="A1131" s="99">
        <v>1130</v>
      </c>
      <c r="B1131" s="9" t="s">
        <v>2422</v>
      </c>
      <c r="C1131" s="28" t="s">
        <v>754</v>
      </c>
      <c r="D1131" s="9" t="s">
        <v>2431</v>
      </c>
      <c r="E1131" s="275">
        <v>46131</v>
      </c>
      <c r="F1131" s="122">
        <v>0.15767361111111111</v>
      </c>
      <c r="G1131" s="2">
        <v>0.375</v>
      </c>
      <c r="H1131" s="13">
        <v>6</v>
      </c>
      <c r="I1131" s="13">
        <v>3000</v>
      </c>
      <c r="J1131" s="1" t="s">
        <v>754</v>
      </c>
      <c r="K1131" s="9"/>
      <c r="L1131" s="123">
        <v>496</v>
      </c>
      <c r="M1131" s="123"/>
      <c r="N1131" s="123"/>
      <c r="O1131" s="123"/>
      <c r="P1131" s="15" t="s">
        <v>12</v>
      </c>
      <c r="Q1131" s="187"/>
      <c r="R1131" s="123">
        <v>19</v>
      </c>
      <c r="S1131" s="123" t="s">
        <v>469</v>
      </c>
      <c r="T1131" s="123">
        <v>2026</v>
      </c>
      <c r="U1131" s="47" t="s">
        <v>475</v>
      </c>
      <c r="V1131" s="5">
        <v>3</v>
      </c>
    </row>
    <row r="1132" spans="1:24" x14ac:dyDescent="0.3">
      <c r="A1132" s="99">
        <v>1131</v>
      </c>
      <c r="B1132" s="9" t="s">
        <v>2434</v>
      </c>
      <c r="C1132" s="28" t="s">
        <v>2433</v>
      </c>
      <c r="D1132" s="9" t="s">
        <v>2432</v>
      </c>
      <c r="E1132" s="258">
        <v>46138</v>
      </c>
      <c r="F1132" s="122">
        <v>0.14888888888888888</v>
      </c>
      <c r="G1132" s="2">
        <v>0.33333333333333331</v>
      </c>
      <c r="H1132" s="13">
        <v>6</v>
      </c>
      <c r="I1132" s="13">
        <v>2680</v>
      </c>
      <c r="J1132" s="1" t="s">
        <v>1041</v>
      </c>
      <c r="K1132" s="9"/>
      <c r="L1132" s="123">
        <v>497</v>
      </c>
      <c r="M1132" s="123"/>
      <c r="N1132" s="123"/>
      <c r="O1132" s="123"/>
      <c r="P1132" s="15" t="s">
        <v>12</v>
      </c>
      <c r="Q1132" s="187"/>
      <c r="R1132" s="123">
        <v>26</v>
      </c>
      <c r="S1132" s="123" t="s">
        <v>469</v>
      </c>
      <c r="T1132" s="123">
        <v>2026</v>
      </c>
      <c r="U1132" s="47" t="s">
        <v>475</v>
      </c>
      <c r="V1132" s="5">
        <v>1</v>
      </c>
      <c r="X1132" s="5">
        <v>6</v>
      </c>
    </row>
    <row r="1133" spans="1:24" x14ac:dyDescent="0.3">
      <c r="A1133" s="99">
        <v>1132</v>
      </c>
      <c r="B1133" s="9" t="s">
        <v>2440</v>
      </c>
      <c r="C1133" s="28" t="s">
        <v>569</v>
      </c>
      <c r="D1133" s="9" t="s">
        <v>1822</v>
      </c>
      <c r="E1133" s="258">
        <v>46145</v>
      </c>
      <c r="F1133" s="122">
        <v>0.15113425925925925</v>
      </c>
      <c r="G1133" s="2">
        <v>0.33333333333333331</v>
      </c>
      <c r="H1133" s="13">
        <v>6</v>
      </c>
      <c r="I1133" s="13">
        <v>2605</v>
      </c>
      <c r="J1133" s="1" t="s">
        <v>34</v>
      </c>
      <c r="K1133" s="9"/>
      <c r="L1133" s="123">
        <v>498</v>
      </c>
      <c r="M1133" s="123"/>
      <c r="N1133" s="123"/>
      <c r="O1133" s="123"/>
      <c r="P1133" s="15" t="s">
        <v>12</v>
      </c>
      <c r="Q1133" s="187"/>
      <c r="R1133" s="123">
        <v>3</v>
      </c>
      <c r="S1133" s="123" t="s">
        <v>459</v>
      </c>
      <c r="T1133" s="123">
        <v>2026</v>
      </c>
      <c r="U1133" s="47" t="s">
        <v>475</v>
      </c>
      <c r="V1133" s="5">
        <v>1</v>
      </c>
    </row>
    <row r="1134" spans="1:24" x14ac:dyDescent="0.3">
      <c r="A1134" s="99">
        <v>1133</v>
      </c>
      <c r="B1134" s="9" t="s">
        <v>2196</v>
      </c>
      <c r="C1134" s="28" t="s">
        <v>17</v>
      </c>
      <c r="D1134" s="9" t="s">
        <v>1610</v>
      </c>
      <c r="E1134" s="258">
        <v>46156</v>
      </c>
      <c r="F1134" s="122">
        <v>0.16185185185185186</v>
      </c>
      <c r="G1134" s="2">
        <v>0.375</v>
      </c>
      <c r="H1134" s="13">
        <v>1</v>
      </c>
      <c r="I1134" s="13">
        <v>4700</v>
      </c>
      <c r="J1134" s="1" t="s">
        <v>17</v>
      </c>
      <c r="K1134" s="9"/>
      <c r="L1134" s="123">
        <v>499</v>
      </c>
      <c r="M1134" s="123"/>
      <c r="N1134" s="123"/>
      <c r="O1134" s="123"/>
      <c r="P1134" s="15" t="s">
        <v>12</v>
      </c>
      <c r="Q1134" s="187"/>
      <c r="R1134" s="123">
        <v>14</v>
      </c>
      <c r="S1134" s="123" t="s">
        <v>459</v>
      </c>
      <c r="T1134" s="123">
        <v>2026</v>
      </c>
      <c r="U1134" s="47" t="s">
        <v>476</v>
      </c>
      <c r="V1134" s="5">
        <v>1</v>
      </c>
    </row>
    <row r="1135" spans="1:24" x14ac:dyDescent="0.3">
      <c r="A1135" s="99">
        <v>1134</v>
      </c>
      <c r="B1135" s="9" t="s">
        <v>2222</v>
      </c>
      <c r="C1135" s="28" t="s">
        <v>1066</v>
      </c>
      <c r="D1135" s="9" t="s">
        <v>2441</v>
      </c>
      <c r="E1135" s="258">
        <v>46166</v>
      </c>
      <c r="F1135" s="121">
        <v>0.1373263888888889</v>
      </c>
      <c r="G1135" s="2">
        <v>0.35416666666666669</v>
      </c>
      <c r="H1135" s="13">
        <v>6</v>
      </c>
      <c r="I1135" s="13">
        <v>3660</v>
      </c>
      <c r="J1135" s="1" t="s">
        <v>1035</v>
      </c>
      <c r="K1135" s="9"/>
      <c r="L1135" s="123"/>
      <c r="M1135" s="123">
        <v>127</v>
      </c>
      <c r="N1135" s="123"/>
      <c r="O1135" s="123"/>
      <c r="P1135" s="15" t="s">
        <v>12</v>
      </c>
      <c r="Q1135" s="187"/>
      <c r="R1135" s="123">
        <v>24</v>
      </c>
      <c r="S1135" s="123" t="s">
        <v>459</v>
      </c>
      <c r="T1135" s="123">
        <v>2026</v>
      </c>
      <c r="U1135" s="47" t="s">
        <v>475</v>
      </c>
      <c r="V1135" s="5">
        <v>1</v>
      </c>
    </row>
    <row r="1136" spans="1:24" x14ac:dyDescent="0.3">
      <c r="A1136" s="99">
        <v>1135</v>
      </c>
      <c r="B1136" s="9" t="s">
        <v>2390</v>
      </c>
      <c r="C1136" s="28" t="s">
        <v>39</v>
      </c>
      <c r="D1136" s="9" t="s">
        <v>2140</v>
      </c>
      <c r="E1136" s="258">
        <v>46168</v>
      </c>
      <c r="F1136" s="122">
        <v>0.15320601851851851</v>
      </c>
      <c r="G1136" s="2">
        <v>0.375</v>
      </c>
      <c r="H1136" s="13">
        <v>6</v>
      </c>
      <c r="I1136" s="13">
        <v>4100</v>
      </c>
      <c r="J1136" s="1" t="s">
        <v>39</v>
      </c>
      <c r="K1136" s="9"/>
      <c r="L1136" s="123">
        <v>500</v>
      </c>
      <c r="M1136" s="123"/>
      <c r="N1136" s="123"/>
      <c r="O1136" s="123"/>
      <c r="P1136" s="15" t="s">
        <v>12</v>
      </c>
      <c r="Q1136" s="187"/>
      <c r="R1136" s="123">
        <v>26</v>
      </c>
      <c r="S1136" s="123" t="s">
        <v>459</v>
      </c>
      <c r="T1136" s="123">
        <v>2026</v>
      </c>
      <c r="U1136" s="47" t="s">
        <v>479</v>
      </c>
      <c r="V1136" s="5"/>
    </row>
    <row r="1137" spans="1:24" x14ac:dyDescent="0.3">
      <c r="A1137" s="99">
        <v>1136</v>
      </c>
      <c r="B1137" s="9" t="s">
        <v>2442</v>
      </c>
      <c r="C1137" s="28" t="s">
        <v>2443</v>
      </c>
      <c r="D1137" s="9" t="s">
        <v>2444</v>
      </c>
      <c r="E1137" s="258">
        <v>46173</v>
      </c>
      <c r="F1137" s="122">
        <v>0.15804398148148149</v>
      </c>
      <c r="G1137" s="2">
        <v>0.375</v>
      </c>
      <c r="H1137" s="13">
        <v>4</v>
      </c>
      <c r="I1137" s="13">
        <v>4230</v>
      </c>
      <c r="J1137" s="1" t="s">
        <v>146</v>
      </c>
      <c r="K1137" s="9"/>
      <c r="L1137" s="123">
        <v>501</v>
      </c>
      <c r="M1137" s="123"/>
      <c r="N1137" s="123"/>
      <c r="O1137" s="123"/>
      <c r="P1137" s="15" t="s">
        <v>12</v>
      </c>
      <c r="Q1137" s="187"/>
      <c r="R1137" s="123">
        <v>31</v>
      </c>
      <c r="S1137" s="123" t="s">
        <v>459</v>
      </c>
      <c r="T1137" s="123">
        <v>2026</v>
      </c>
      <c r="U1137" s="47" t="s">
        <v>475</v>
      </c>
      <c r="V1137" s="5">
        <v>2</v>
      </c>
      <c r="X1137" s="5">
        <v>5</v>
      </c>
    </row>
    <row r="1138" spans="1:24" x14ac:dyDescent="0.3">
      <c r="A1138" s="99">
        <v>1137</v>
      </c>
      <c r="B1138" s="9" t="s">
        <v>2448</v>
      </c>
      <c r="C1138" s="28" t="s">
        <v>11</v>
      </c>
      <c r="D1138" s="9" t="s">
        <v>2316</v>
      </c>
      <c r="E1138" s="273">
        <v>46178</v>
      </c>
      <c r="F1138" s="122">
        <v>0.15274305555555556</v>
      </c>
      <c r="G1138" s="2">
        <v>0.375</v>
      </c>
      <c r="H1138" s="13">
        <v>6</v>
      </c>
      <c r="I1138" s="13">
        <v>4180</v>
      </c>
      <c r="J1138" s="1" t="s">
        <v>11</v>
      </c>
      <c r="K1138" s="9"/>
      <c r="L1138" s="123">
        <v>502</v>
      </c>
      <c r="M1138" s="123"/>
      <c r="N1138" s="123"/>
      <c r="O1138" s="123"/>
      <c r="P1138" s="15" t="s">
        <v>12</v>
      </c>
      <c r="Q1138" s="187"/>
      <c r="R1138" s="123">
        <v>5</v>
      </c>
      <c r="S1138" s="123" t="s">
        <v>470</v>
      </c>
      <c r="T1138" s="123">
        <v>2026</v>
      </c>
      <c r="U1138" s="47" t="s">
        <v>477</v>
      </c>
      <c r="V1138" s="5"/>
    </row>
    <row r="1139" spans="1:24" x14ac:dyDescent="0.3">
      <c r="A1139" s="99">
        <v>1138</v>
      </c>
      <c r="B1139" s="9" t="s">
        <v>2449</v>
      </c>
      <c r="C1139" s="28" t="s">
        <v>738</v>
      </c>
      <c r="D1139" s="9" t="s">
        <v>739</v>
      </c>
      <c r="E1139" s="273">
        <v>46179</v>
      </c>
      <c r="F1139" s="122">
        <v>0.15324074074074073</v>
      </c>
      <c r="G1139" s="2">
        <v>0.375</v>
      </c>
      <c r="H1139" s="13">
        <v>1</v>
      </c>
      <c r="I1139" s="13">
        <v>2830</v>
      </c>
      <c r="J1139" s="1" t="s">
        <v>774</v>
      </c>
      <c r="K1139" s="9"/>
      <c r="L1139" s="123">
        <v>503</v>
      </c>
      <c r="M1139" s="123"/>
      <c r="N1139" s="123"/>
      <c r="O1139" s="123"/>
      <c r="P1139" s="15"/>
      <c r="Q1139" s="187"/>
      <c r="R1139" s="123">
        <v>6</v>
      </c>
      <c r="S1139" s="123" t="s">
        <v>470</v>
      </c>
      <c r="T1139" s="123">
        <v>2026</v>
      </c>
      <c r="U1139" s="47" t="s">
        <v>474</v>
      </c>
      <c r="V1139" s="5">
        <v>2</v>
      </c>
    </row>
    <row r="1140" spans="1:24" x14ac:dyDescent="0.3">
      <c r="A1140" s="99">
        <v>1139</v>
      </c>
      <c r="B1140" s="9" t="s">
        <v>2390</v>
      </c>
      <c r="C1140" s="28" t="s">
        <v>39</v>
      </c>
      <c r="D1140" s="9" t="s">
        <v>2140</v>
      </c>
      <c r="E1140" s="258">
        <v>46182</v>
      </c>
      <c r="F1140" s="121">
        <v>0.13885416666666667</v>
      </c>
      <c r="G1140" s="2">
        <v>0.375</v>
      </c>
      <c r="H1140" s="13">
        <v>6</v>
      </c>
      <c r="I1140" s="13">
        <v>4100</v>
      </c>
      <c r="J1140" s="1" t="s">
        <v>39</v>
      </c>
      <c r="K1140" s="9"/>
      <c r="L1140" s="123"/>
      <c r="M1140" s="123">
        <v>128</v>
      </c>
      <c r="N1140" s="123"/>
      <c r="O1140" s="123"/>
      <c r="P1140" s="15" t="s">
        <v>12</v>
      </c>
      <c r="Q1140" s="187"/>
      <c r="R1140" s="123">
        <v>9</v>
      </c>
      <c r="S1140" s="123" t="s">
        <v>470</v>
      </c>
      <c r="T1140" s="123">
        <v>2026</v>
      </c>
      <c r="U1140" s="47" t="s">
        <v>479</v>
      </c>
      <c r="V1140" s="5"/>
    </row>
    <row r="1141" spans="1:24" x14ac:dyDescent="0.3">
      <c r="A1141" s="99">
        <v>1140</v>
      </c>
      <c r="B1141" s="9" t="s">
        <v>2456</v>
      </c>
      <c r="C1141" s="28" t="s">
        <v>2454</v>
      </c>
      <c r="D1141" s="9" t="s">
        <v>2457</v>
      </c>
      <c r="E1141" s="258">
        <v>46186</v>
      </c>
      <c r="F1141" s="121">
        <v>0.12960648148148149</v>
      </c>
      <c r="G1141" s="2">
        <v>0.375</v>
      </c>
      <c r="H1141" s="13">
        <v>6</v>
      </c>
      <c r="I1141" s="13">
        <v>7160</v>
      </c>
      <c r="J1141" s="1" t="s">
        <v>1052</v>
      </c>
      <c r="K1141" s="9"/>
      <c r="L1141" s="123"/>
      <c r="M1141" s="123">
        <v>129</v>
      </c>
      <c r="N1141" s="123"/>
      <c r="O1141" s="123"/>
      <c r="P1141" s="15" t="s">
        <v>12</v>
      </c>
      <c r="Q1141" s="187"/>
      <c r="R1141" s="123">
        <v>13</v>
      </c>
      <c r="S1141" s="123" t="s">
        <v>470</v>
      </c>
      <c r="T1141" s="123">
        <v>2026</v>
      </c>
      <c r="U1141" s="47" t="s">
        <v>474</v>
      </c>
      <c r="V1141" s="5">
        <v>2</v>
      </c>
    </row>
    <row r="1142" spans="1:24" x14ac:dyDescent="0.3">
      <c r="A1142" s="1" t="s">
        <v>714</v>
      </c>
      <c r="B1142" s="9"/>
      <c r="C1142" s="28"/>
      <c r="D1142" s="9"/>
      <c r="E1142" s="14"/>
      <c r="F1142" s="84"/>
      <c r="G1142" s="13"/>
      <c r="H1142" s="33">
        <f>SUM(H2:H1135)</f>
        <v>6868</v>
      </c>
      <c r="I1142" s="69">
        <f>SUM(I2:I1110)</f>
        <v>4567293</v>
      </c>
      <c r="J1142" s="33">
        <v>98</v>
      </c>
      <c r="K1142" s="184"/>
      <c r="L1142" s="33"/>
      <c r="M1142" s="33"/>
      <c r="N1142" s="33"/>
      <c r="O1142" s="33"/>
      <c r="Q1142" s="17"/>
      <c r="R1142" s="5"/>
      <c r="S1142" s="5"/>
      <c r="T1142" s="5"/>
    </row>
    <row r="1143" spans="1:24" x14ac:dyDescent="0.3">
      <c r="A1143" s="1" t="s">
        <v>975</v>
      </c>
      <c r="B1143" s="9"/>
      <c r="C1143" s="34"/>
      <c r="D1143" s="9"/>
      <c r="E1143" s="70"/>
      <c r="F1143" s="61">
        <f>AVERAGE(F2:F1141)</f>
        <v>0.1677179289418918</v>
      </c>
      <c r="G1143" s="59">
        <f>AVERAGE(G2:G1135)</f>
        <v>0.3902020768012267</v>
      </c>
      <c r="H1143" s="71">
        <f>AVERAGE(H2:H1135)</f>
        <v>6.0564373897707231</v>
      </c>
      <c r="I1143" s="68">
        <f>AVERAGE(I2:I1126)</f>
        <v>4266.0359447004612</v>
      </c>
      <c r="J1143" s="30"/>
      <c r="K1143" s="31"/>
      <c r="L1143" s="30"/>
      <c r="M1143" s="30"/>
      <c r="N1143" s="30"/>
      <c r="O1143" s="30"/>
    </row>
    <row r="1144" spans="1:24" x14ac:dyDescent="0.3">
      <c r="A1144" s="13"/>
      <c r="B1144" s="9"/>
      <c r="C1144" s="28"/>
      <c r="D1144" s="9"/>
      <c r="E1144" s="14"/>
      <c r="F1144" s="21"/>
      <c r="G1144" s="22"/>
      <c r="H1144" s="198"/>
      <c r="I1144" s="76">
        <f>I1142/1063-38</f>
        <v>4258.6067732831607</v>
      </c>
      <c r="J1144" s="77" t="s">
        <v>1201</v>
      </c>
      <c r="K1144" s="31"/>
      <c r="L1144" s="30"/>
      <c r="M1144" s="30"/>
      <c r="N1144" s="30"/>
      <c r="O1144" s="30"/>
    </row>
    <row r="1145" spans="1:24" x14ac:dyDescent="0.3">
      <c r="A1145" s="13"/>
      <c r="B1145" s="9"/>
      <c r="C1145" s="28"/>
      <c r="D1145" s="9"/>
      <c r="E1145" s="14"/>
      <c r="F1145" s="21"/>
      <c r="G1145" s="22"/>
      <c r="H1145" s="198"/>
      <c r="I1145" s="76"/>
      <c r="J1145" s="77"/>
      <c r="K1145" s="31"/>
      <c r="L1145" s="30"/>
      <c r="M1145" s="30"/>
      <c r="N1145" s="2"/>
      <c r="O1145" s="2"/>
      <c r="P1145" s="2"/>
    </row>
    <row r="1146" spans="1:24" x14ac:dyDescent="0.3">
      <c r="A1146" s="13"/>
      <c r="B1146" s="9"/>
      <c r="C1146" s="28"/>
      <c r="D1146" s="9"/>
      <c r="E1146" s="14"/>
      <c r="F1146" s="21"/>
      <c r="G1146" s="22"/>
      <c r="H1146" s="198"/>
      <c r="I1146" s="76"/>
      <c r="J1146" s="77"/>
      <c r="K1146" s="31"/>
      <c r="L1146" s="30"/>
      <c r="M1146" s="30"/>
      <c r="N1146" s="30"/>
      <c r="O1146" s="30"/>
    </row>
    <row r="1147" spans="1:24" x14ac:dyDescent="0.3">
      <c r="A1147" s="13"/>
      <c r="B1147" s="14"/>
      <c r="C1147" s="34"/>
      <c r="D1147" s="14"/>
      <c r="E1147" s="14"/>
      <c r="F1147" s="21"/>
      <c r="G1147" s="22"/>
      <c r="H1147" s="30"/>
      <c r="I1147" s="76"/>
      <c r="J1147" s="77"/>
      <c r="K1147" s="31"/>
      <c r="L1147" s="30"/>
      <c r="M1147" s="30"/>
      <c r="N1147" s="30"/>
      <c r="O1147" s="30"/>
    </row>
    <row r="1148" spans="1:24" x14ac:dyDescent="0.3">
      <c r="A1148" s="108">
        <v>1</v>
      </c>
      <c r="B1148" s="109" t="s">
        <v>1273</v>
      </c>
      <c r="C1148" s="110" t="s">
        <v>39</v>
      </c>
      <c r="D1148" s="109" t="s">
        <v>560</v>
      </c>
      <c r="E1148" s="109" t="s">
        <v>1274</v>
      </c>
      <c r="F1148" s="111">
        <v>0.15549768518518517</v>
      </c>
      <c r="G1148" s="112">
        <v>0.41666666666666669</v>
      </c>
      <c r="H1148" s="113">
        <v>6</v>
      </c>
      <c r="I1148" s="114">
        <v>4100</v>
      </c>
      <c r="J1148" s="115" t="s">
        <v>39</v>
      </c>
      <c r="K1148" s="31"/>
      <c r="L1148" s="30"/>
      <c r="M1148" s="30"/>
      <c r="N1148" s="30"/>
      <c r="O1148" s="30"/>
      <c r="R1148" s="202">
        <v>19</v>
      </c>
      <c r="S1148" s="202" t="s">
        <v>469</v>
      </c>
      <c r="T1148" s="202">
        <v>2020</v>
      </c>
      <c r="U1148" s="203" t="s">
        <v>475</v>
      </c>
    </row>
    <row r="1149" spans="1:24" x14ac:dyDescent="0.3">
      <c r="A1149" s="123">
        <v>2</v>
      </c>
      <c r="B1149" s="156" t="s">
        <v>1442</v>
      </c>
      <c r="C1149" s="157" t="s">
        <v>39</v>
      </c>
      <c r="D1149" s="156" t="s">
        <v>566</v>
      </c>
      <c r="E1149" s="156" t="s">
        <v>1792</v>
      </c>
      <c r="F1149" s="158">
        <v>0.14994212962962963</v>
      </c>
      <c r="G1149" s="159">
        <v>0.55208333333333337</v>
      </c>
      <c r="H1149" s="160">
        <v>3</v>
      </c>
      <c r="I1149" s="161">
        <v>4100</v>
      </c>
      <c r="J1149" s="162" t="s">
        <v>39</v>
      </c>
      <c r="K1149" s="31"/>
      <c r="L1149" s="30"/>
      <c r="M1149" s="30"/>
      <c r="N1149" s="30"/>
      <c r="O1149" s="30"/>
      <c r="R1149" s="202">
        <v>6</v>
      </c>
      <c r="S1149" s="202" t="s">
        <v>467</v>
      </c>
      <c r="T1149" s="202">
        <v>2021</v>
      </c>
      <c r="U1149" s="203" t="s">
        <v>474</v>
      </c>
    </row>
    <row r="1150" spans="1:24" x14ac:dyDescent="0.3">
      <c r="A1150" s="1"/>
      <c r="B1150" s="9"/>
      <c r="C1150" s="103"/>
      <c r="D1150" s="9"/>
      <c r="E1150" s="9"/>
      <c r="F1150" s="70"/>
      <c r="G1150" s="105"/>
      <c r="H1150" s="104"/>
      <c r="I1150" s="106"/>
      <c r="J1150" s="101"/>
      <c r="K1150" s="31"/>
      <c r="L1150" s="30"/>
      <c r="M1150" s="30"/>
      <c r="N1150" s="30"/>
      <c r="O1150" s="30"/>
      <c r="R1150" s="5"/>
      <c r="S1150" s="5"/>
      <c r="T1150" s="5"/>
      <c r="U1150" s="5"/>
    </row>
    <row r="1151" spans="1:24" x14ac:dyDescent="0.3">
      <c r="A1151" s="1"/>
      <c r="B1151" s="9"/>
      <c r="C1151" s="103"/>
      <c r="D1151" s="9"/>
      <c r="E1151" s="9"/>
      <c r="F1151" s="70"/>
      <c r="G1151" s="105"/>
      <c r="H1151" s="104"/>
      <c r="I1151" s="106"/>
      <c r="J1151" s="101"/>
      <c r="K1151" s="31"/>
      <c r="L1151" s="30"/>
      <c r="M1151" s="30"/>
      <c r="N1151" s="30"/>
      <c r="O1151" s="30"/>
      <c r="R1151" s="5"/>
      <c r="S1151" s="5"/>
      <c r="T1151" s="5"/>
      <c r="U1151" s="5"/>
    </row>
    <row r="1152" spans="1:24" x14ac:dyDescent="0.3">
      <c r="A1152" s="1"/>
      <c r="B1152" s="9"/>
      <c r="C1152" s="103"/>
      <c r="D1152" s="9"/>
      <c r="E1152" s="9"/>
      <c r="F1152" s="70"/>
      <c r="G1152" s="105"/>
      <c r="H1152" s="104"/>
      <c r="I1152" s="106"/>
      <c r="J1152" s="101"/>
      <c r="K1152" s="31"/>
      <c r="L1152" s="30"/>
      <c r="M1152" s="30"/>
      <c r="N1152" s="30"/>
      <c r="O1152" s="30"/>
      <c r="R1152" s="5"/>
      <c r="S1152" s="5"/>
      <c r="T1152" s="5"/>
      <c r="U1152" s="5"/>
    </row>
    <row r="1153" spans="1:21" x14ac:dyDescent="0.3">
      <c r="A1153" s="1"/>
      <c r="B1153" s="9"/>
      <c r="C1153" s="103"/>
      <c r="D1153" s="9"/>
      <c r="E1153" s="9"/>
      <c r="F1153" s="70"/>
      <c r="G1153" s="105"/>
      <c r="H1153" s="104"/>
      <c r="I1153" s="106"/>
      <c r="J1153" s="101"/>
      <c r="K1153" s="31"/>
      <c r="L1153" s="30"/>
      <c r="M1153" s="30"/>
      <c r="N1153" s="30"/>
      <c r="O1153" s="30"/>
      <c r="R1153" s="5"/>
      <c r="S1153" s="5"/>
      <c r="T1153" s="5"/>
      <c r="U1153" s="5"/>
    </row>
    <row r="1154" spans="1:21" x14ac:dyDescent="0.3">
      <c r="A1154" s="1"/>
      <c r="B1154" s="9"/>
      <c r="C1154" s="103"/>
      <c r="D1154" s="9"/>
      <c r="E1154" s="9"/>
      <c r="F1154" s="70"/>
      <c r="G1154" s="105"/>
      <c r="H1154" s="104"/>
      <c r="I1154" s="106"/>
      <c r="J1154" s="101"/>
      <c r="K1154" s="31"/>
      <c r="L1154" s="30"/>
      <c r="M1154" s="30"/>
      <c r="N1154" s="30"/>
      <c r="O1154" s="30"/>
      <c r="R1154" s="5"/>
      <c r="S1154" s="5"/>
      <c r="T1154" s="5"/>
      <c r="U1154" s="5"/>
    </row>
    <row r="1155" spans="1:21" x14ac:dyDescent="0.3">
      <c r="A1155" s="1"/>
      <c r="B1155" s="9"/>
      <c r="C1155" s="35"/>
      <c r="D1155" s="9"/>
      <c r="E1155" s="9"/>
      <c r="F1155" s="70"/>
      <c r="G1155" s="105"/>
      <c r="H1155" s="104"/>
      <c r="I1155" s="107"/>
      <c r="J1155" s="102"/>
      <c r="K1155" s="31"/>
      <c r="L1155" s="30"/>
      <c r="M1155" s="30"/>
      <c r="N1155" s="30"/>
      <c r="O1155" s="30"/>
      <c r="R1155" s="5"/>
      <c r="S1155" s="5"/>
      <c r="T1155" s="5"/>
      <c r="U1155" s="5"/>
    </row>
    <row r="1156" spans="1:21" x14ac:dyDescent="0.3">
      <c r="A1156" s="9" t="s">
        <v>962</v>
      </c>
      <c r="B1156" s="14"/>
      <c r="C1156" s="35"/>
      <c r="D1156" s="14"/>
      <c r="E1156" s="14"/>
      <c r="F1156" s="21"/>
      <c r="G1156" s="22"/>
      <c r="H1156" s="100"/>
      <c r="I1156" s="102"/>
      <c r="J1156" s="102"/>
      <c r="K1156" s="31"/>
      <c r="L1156" s="30"/>
      <c r="M1156" s="30"/>
      <c r="N1156" s="30"/>
      <c r="O1156" s="30"/>
      <c r="R1156" s="5"/>
      <c r="S1156" s="5"/>
      <c r="T1156" s="5"/>
      <c r="U1156" s="5"/>
    </row>
    <row r="1157" spans="1:21" x14ac:dyDescent="0.3">
      <c r="A1157" s="9" t="s">
        <v>961</v>
      </c>
      <c r="B1157" s="14"/>
      <c r="C1157" s="35"/>
      <c r="D1157" s="14"/>
      <c r="E1157" s="14"/>
      <c r="F1157" s="21"/>
      <c r="G1157" s="22"/>
      <c r="H1157" s="30"/>
      <c r="I1157" s="102"/>
      <c r="J1157" s="102"/>
      <c r="K1157" s="31"/>
      <c r="L1157" s="30"/>
      <c r="M1157" s="30"/>
      <c r="N1157" s="30"/>
      <c r="O1157" s="30"/>
      <c r="R1157" s="5"/>
      <c r="S1157" s="5"/>
      <c r="T1157" s="5"/>
      <c r="U1157" s="5"/>
    </row>
    <row r="1158" spans="1:21" x14ac:dyDescent="0.3">
      <c r="A1158" s="9" t="s">
        <v>986</v>
      </c>
      <c r="B1158" s="14"/>
      <c r="C1158" s="35"/>
      <c r="D1158" s="14"/>
      <c r="E1158" s="14"/>
      <c r="F1158" s="21"/>
      <c r="G1158" s="22"/>
      <c r="H1158" s="30"/>
      <c r="I1158" s="30"/>
      <c r="J1158" s="30"/>
      <c r="K1158" s="31"/>
      <c r="L1158" s="30"/>
      <c r="M1158" s="30"/>
      <c r="N1158" s="30"/>
      <c r="O1158" s="30"/>
      <c r="R1158" s="5"/>
      <c r="S1158" s="5"/>
      <c r="T1158" s="5"/>
      <c r="U1158" s="5"/>
    </row>
    <row r="1159" spans="1:21" x14ac:dyDescent="0.3">
      <c r="A1159" s="9" t="s">
        <v>987</v>
      </c>
      <c r="B1159" s="14"/>
      <c r="C1159" s="35"/>
      <c r="D1159" s="14"/>
      <c r="E1159" s="14"/>
      <c r="F1159" s="21"/>
      <c r="G1159" s="22"/>
      <c r="H1159" s="30"/>
      <c r="I1159" s="30"/>
      <c r="J1159" s="30"/>
      <c r="K1159" s="31"/>
      <c r="L1159" s="30"/>
      <c r="M1159" s="30"/>
      <c r="N1159" s="30"/>
      <c r="O1159" s="30"/>
      <c r="R1159" s="5"/>
      <c r="S1159" s="5"/>
      <c r="T1159" s="5"/>
      <c r="U1159" s="5"/>
    </row>
    <row r="1160" spans="1:21" x14ac:dyDescent="0.3">
      <c r="A1160" s="9" t="s">
        <v>1004</v>
      </c>
      <c r="B1160" s="14"/>
      <c r="C1160" s="35"/>
      <c r="D1160" s="14"/>
      <c r="E1160" s="14"/>
      <c r="F1160" s="21"/>
      <c r="G1160" s="22"/>
      <c r="H1160" s="30"/>
      <c r="I1160" s="30"/>
      <c r="J1160" s="30"/>
      <c r="K1160" s="31"/>
      <c r="L1160" s="30"/>
      <c r="M1160" s="30"/>
      <c r="N1160" s="30"/>
      <c r="O1160" s="30"/>
    </row>
    <row r="1161" spans="1:21" x14ac:dyDescent="0.3">
      <c r="A1161" s="9" t="s">
        <v>1029</v>
      </c>
      <c r="B1161" s="14"/>
      <c r="C1161" s="35"/>
      <c r="D1161" s="14"/>
      <c r="E1161" s="14"/>
      <c r="F1161" s="21"/>
      <c r="G1161" s="22"/>
      <c r="H1161" s="30"/>
      <c r="I1161" s="30"/>
      <c r="J1161" s="30"/>
      <c r="K1161" s="31"/>
      <c r="L1161" s="30"/>
      <c r="M1161" s="30"/>
      <c r="N1161" s="30"/>
      <c r="O1161" s="30"/>
    </row>
    <row r="1162" spans="1:21" x14ac:dyDescent="0.3">
      <c r="A1162" s="9" t="s">
        <v>1030</v>
      </c>
      <c r="B1162" s="14"/>
      <c r="C1162" s="35"/>
      <c r="D1162" s="14"/>
      <c r="E1162" s="14"/>
      <c r="F1162" s="21"/>
      <c r="G1162" s="22"/>
      <c r="H1162" s="30"/>
      <c r="I1162" s="30"/>
      <c r="J1162" s="30"/>
      <c r="K1162" s="31"/>
      <c r="L1162" s="30"/>
      <c r="M1162" s="30"/>
      <c r="N1162" s="30"/>
      <c r="O1162" s="30"/>
    </row>
    <row r="1163" spans="1:21" x14ac:dyDescent="0.3">
      <c r="A1163" s="9" t="s">
        <v>1031</v>
      </c>
      <c r="B1163" s="14"/>
      <c r="C1163" s="35"/>
      <c r="D1163" s="14"/>
      <c r="E1163" s="14"/>
      <c r="F1163" s="21"/>
      <c r="G1163" s="22"/>
      <c r="H1163" s="30"/>
      <c r="I1163" s="30"/>
      <c r="J1163" s="30"/>
      <c r="K1163" s="31"/>
      <c r="L1163" s="30"/>
      <c r="M1163" s="30"/>
      <c r="N1163" s="30"/>
      <c r="O1163" s="30"/>
    </row>
    <row r="1164" spans="1:21" x14ac:dyDescent="0.3">
      <c r="A1164" s="9" t="s">
        <v>1276</v>
      </c>
      <c r="B1164" s="14"/>
      <c r="C1164" s="35"/>
      <c r="D1164" s="14"/>
      <c r="E1164" s="14"/>
      <c r="F1164" s="21"/>
      <c r="G1164" s="22"/>
      <c r="H1164" s="30"/>
      <c r="I1164" s="30"/>
      <c r="J1164" s="30"/>
      <c r="K1164" s="31"/>
      <c r="L1164" s="30"/>
      <c r="M1164" s="30"/>
      <c r="N1164" s="30"/>
      <c r="O1164" s="30"/>
    </row>
    <row r="1165" spans="1:21" x14ac:dyDescent="0.3">
      <c r="A1165" s="9" t="s">
        <v>1361</v>
      </c>
      <c r="B1165" s="14"/>
      <c r="C1165" s="35"/>
      <c r="D1165" s="14"/>
      <c r="E1165" s="14"/>
      <c r="F1165" s="21"/>
      <c r="G1165" s="22"/>
      <c r="H1165" s="30"/>
      <c r="I1165" s="30"/>
      <c r="J1165" s="30"/>
      <c r="K1165" s="31"/>
      <c r="L1165" s="30"/>
      <c r="M1165" s="30"/>
      <c r="N1165" s="30"/>
      <c r="O1165" s="30"/>
    </row>
    <row r="1166" spans="1:21" x14ac:dyDescent="0.3">
      <c r="A1166" s="9" t="s">
        <v>1392</v>
      </c>
      <c r="B1166" s="14"/>
      <c r="C1166" s="35"/>
      <c r="D1166" s="14"/>
      <c r="E1166" s="14"/>
      <c r="F1166" s="21"/>
      <c r="G1166" s="22"/>
      <c r="H1166" s="30"/>
      <c r="I1166" s="30"/>
      <c r="J1166" s="30"/>
      <c r="K1166" s="31"/>
      <c r="L1166" s="30"/>
      <c r="M1166" s="30"/>
      <c r="N1166" s="30"/>
      <c r="O1166" s="30"/>
    </row>
    <row r="1167" spans="1:21" x14ac:dyDescent="0.3">
      <c r="A1167" s="9" t="s">
        <v>1952</v>
      </c>
      <c r="B1167" s="14"/>
      <c r="C1167" s="35"/>
      <c r="D1167" s="14"/>
      <c r="E1167" s="14"/>
      <c r="F1167" s="21"/>
      <c r="G1167" s="22"/>
      <c r="H1167" s="30"/>
      <c r="I1167" s="30"/>
      <c r="J1167" s="30"/>
      <c r="K1167" s="31"/>
      <c r="L1167" s="30"/>
      <c r="M1167" s="30"/>
      <c r="N1167" s="30"/>
      <c r="O1167" s="30"/>
    </row>
    <row r="1168" spans="1:21" x14ac:dyDescent="0.3">
      <c r="A1168" s="13"/>
      <c r="B1168" s="14"/>
      <c r="C1168" s="35"/>
      <c r="D1168" s="14"/>
      <c r="E1168" s="14"/>
      <c r="F1168" s="21"/>
      <c r="G1168" s="22"/>
      <c r="H1168" s="30"/>
      <c r="I1168" s="30"/>
      <c r="J1168" s="30"/>
      <c r="K1168" s="31"/>
      <c r="L1168" s="30"/>
      <c r="M1168" s="30"/>
      <c r="N1168" s="30"/>
      <c r="O1168" s="30"/>
    </row>
    <row r="1169" spans="1:15" x14ac:dyDescent="0.3">
      <c r="A1169" s="13"/>
      <c r="B1169" s="14"/>
      <c r="C1169" s="35"/>
      <c r="D1169" s="14"/>
      <c r="E1169" s="14"/>
      <c r="F1169" s="21"/>
      <c r="G1169" s="22"/>
      <c r="H1169" s="30"/>
      <c r="I1169" s="30"/>
      <c r="J1169" s="30"/>
      <c r="K1169" s="31"/>
      <c r="L1169" s="30"/>
      <c r="M1169" s="30"/>
      <c r="N1169" s="30"/>
      <c r="O1169" s="30"/>
    </row>
    <row r="1170" spans="1:15" x14ac:dyDescent="0.3">
      <c r="A1170" s="13"/>
      <c r="B1170" s="14"/>
      <c r="C1170" s="35"/>
      <c r="D1170" s="14"/>
      <c r="E1170" s="14"/>
      <c r="F1170" s="21"/>
      <c r="G1170" s="22"/>
      <c r="H1170" s="30"/>
      <c r="I1170" s="30"/>
      <c r="J1170" s="30"/>
      <c r="K1170" s="31"/>
      <c r="L1170" s="30"/>
      <c r="M1170" s="30"/>
      <c r="N1170" s="30"/>
      <c r="O1170" s="30"/>
    </row>
    <row r="1171" spans="1:15" x14ac:dyDescent="0.3">
      <c r="A1171" s="13"/>
      <c r="B1171" s="14"/>
      <c r="C1171" s="35"/>
      <c r="D1171" s="14"/>
      <c r="E1171" s="14"/>
      <c r="F1171" s="21"/>
      <c r="G1171" s="22"/>
      <c r="H1171" s="30"/>
      <c r="I1171" s="30"/>
      <c r="J1171" s="30"/>
      <c r="K1171" s="31"/>
      <c r="L1171" s="30"/>
      <c r="M1171" s="30"/>
      <c r="N1171" s="30"/>
      <c r="O1171" s="30"/>
    </row>
    <row r="1172" spans="1:15" x14ac:dyDescent="0.3">
      <c r="A1172" s="14"/>
      <c r="B1172" s="14"/>
      <c r="C1172" s="35"/>
      <c r="D1172" s="14"/>
      <c r="E1172" s="14"/>
      <c r="F1172" s="21"/>
      <c r="G1172" s="22"/>
      <c r="H1172" s="30"/>
      <c r="I1172" s="30"/>
      <c r="J1172" s="30"/>
      <c r="K1172" s="31"/>
      <c r="L1172" s="30"/>
      <c r="M1172" s="30"/>
      <c r="N1172" s="30"/>
      <c r="O1172" s="30"/>
    </row>
    <row r="1173" spans="1:15" x14ac:dyDescent="0.3">
      <c r="A1173" s="72" t="s">
        <v>2070</v>
      </c>
      <c r="B1173" s="72" t="s">
        <v>2082</v>
      </c>
      <c r="C1173" s="241" t="s">
        <v>1</v>
      </c>
      <c r="D1173" s="14"/>
      <c r="E1173" s="14"/>
      <c r="F1173" s="21"/>
      <c r="G1173" s="22"/>
      <c r="H1173" s="30"/>
      <c r="I1173" s="30"/>
      <c r="J1173" s="30"/>
      <c r="K1173" s="31"/>
      <c r="L1173" s="30"/>
      <c r="M1173" s="30"/>
      <c r="N1173" s="30"/>
      <c r="O1173" s="30"/>
    </row>
    <row r="1174" spans="1:15" x14ac:dyDescent="0.3">
      <c r="A1174" s="14" t="s">
        <v>2081</v>
      </c>
      <c r="B1174" s="9" t="s">
        <v>2111</v>
      </c>
      <c r="C1174" s="35" t="s">
        <v>2076</v>
      </c>
      <c r="D1174" s="14"/>
      <c r="E1174" s="14"/>
      <c r="F1174" s="21"/>
      <c r="G1174" s="22"/>
      <c r="H1174" s="30"/>
      <c r="I1174" s="30"/>
      <c r="J1174" s="30"/>
      <c r="K1174" s="31"/>
      <c r="L1174" s="30"/>
      <c r="M1174" s="30"/>
      <c r="N1174" s="30"/>
      <c r="O1174" s="30"/>
    </row>
    <row r="1175" spans="1:15" x14ac:dyDescent="0.3">
      <c r="A1175" s="9" t="s">
        <v>2075</v>
      </c>
      <c r="B1175" s="9" t="s">
        <v>2084</v>
      </c>
      <c r="C1175" s="35" t="s">
        <v>2076</v>
      </c>
      <c r="D1175" s="14"/>
      <c r="E1175" s="14"/>
      <c r="F1175" s="21"/>
      <c r="G1175" s="22"/>
      <c r="H1175" s="30"/>
      <c r="I1175" s="30"/>
      <c r="J1175" s="30"/>
      <c r="K1175" s="31"/>
      <c r="L1175" s="30"/>
      <c r="M1175" s="30"/>
      <c r="N1175" s="30"/>
      <c r="O1175" s="30"/>
    </row>
    <row r="1176" spans="1:15" x14ac:dyDescent="0.3">
      <c r="A1176" s="9" t="s">
        <v>2129</v>
      </c>
      <c r="B1176" s="9" t="s">
        <v>2130</v>
      </c>
      <c r="C1176" s="35" t="s">
        <v>2131</v>
      </c>
      <c r="D1176" s="14"/>
      <c r="E1176" s="14"/>
      <c r="F1176" s="21"/>
      <c r="G1176" s="22"/>
      <c r="H1176" s="30"/>
      <c r="I1176" s="30"/>
      <c r="J1176" s="30"/>
      <c r="K1176" s="31"/>
      <c r="L1176" s="30"/>
      <c r="M1176" s="30"/>
      <c r="N1176" s="30"/>
      <c r="O1176" s="30"/>
    </row>
    <row r="1177" spans="1:15" x14ac:dyDescent="0.3">
      <c r="A1177" s="14" t="s">
        <v>2096</v>
      </c>
      <c r="B1177" s="9" t="s">
        <v>2110</v>
      </c>
      <c r="C1177" s="35" t="s">
        <v>2039</v>
      </c>
      <c r="D1177" s="14"/>
      <c r="E1177" s="14"/>
      <c r="F1177" s="21"/>
      <c r="G1177" s="22"/>
      <c r="H1177" s="30"/>
      <c r="I1177" s="30"/>
      <c r="J1177" s="30"/>
      <c r="K1177" s="31"/>
      <c r="L1177" s="30"/>
      <c r="M1177" s="30"/>
      <c r="N1177" s="30"/>
      <c r="O1177" s="30"/>
    </row>
    <row r="1178" spans="1:15" x14ac:dyDescent="0.3">
      <c r="A1178" s="9" t="s">
        <v>2091</v>
      </c>
      <c r="B1178" s="14" t="s">
        <v>2090</v>
      </c>
      <c r="C1178" s="35" t="s">
        <v>2092</v>
      </c>
      <c r="D1178" s="14"/>
      <c r="E1178" s="14"/>
      <c r="F1178" s="21"/>
      <c r="G1178" s="22"/>
      <c r="H1178" s="30"/>
      <c r="I1178" s="30"/>
      <c r="J1178" s="30"/>
      <c r="K1178" s="31"/>
      <c r="L1178" s="30"/>
      <c r="M1178" s="30"/>
      <c r="N1178" s="30"/>
      <c r="O1178" s="30"/>
    </row>
    <row r="1179" spans="1:15" x14ac:dyDescent="0.3">
      <c r="A1179" s="9" t="s">
        <v>2097</v>
      </c>
      <c r="B1179" s="14" t="s">
        <v>2098</v>
      </c>
      <c r="C1179" s="35" t="s">
        <v>2099</v>
      </c>
      <c r="D1179" s="14"/>
      <c r="E1179" s="14"/>
      <c r="F1179" s="21"/>
      <c r="G1179" s="22"/>
      <c r="H1179" s="30"/>
      <c r="I1179" s="30"/>
      <c r="J1179" s="30"/>
      <c r="K1179" s="31"/>
      <c r="L1179" s="30"/>
      <c r="M1179" s="30"/>
      <c r="N1179" s="30"/>
      <c r="O1179" s="30"/>
    </row>
    <row r="1180" spans="1:15" x14ac:dyDescent="0.3">
      <c r="A1180" s="9" t="s">
        <v>2100</v>
      </c>
      <c r="B1180" s="14" t="s">
        <v>2098</v>
      </c>
      <c r="C1180" s="35" t="s">
        <v>2101</v>
      </c>
      <c r="D1180" s="14"/>
      <c r="E1180" s="14"/>
      <c r="F1180" s="21"/>
      <c r="G1180" s="22"/>
      <c r="H1180" s="30"/>
      <c r="I1180" s="30"/>
      <c r="J1180" s="30"/>
      <c r="K1180" s="31"/>
      <c r="L1180" s="30"/>
      <c r="M1180" s="30"/>
      <c r="N1180" s="30"/>
      <c r="O1180" s="30"/>
    </row>
    <row r="1181" spans="1:15" x14ac:dyDescent="0.3">
      <c r="A1181" s="9" t="s">
        <v>2073</v>
      </c>
      <c r="B1181" s="14" t="s">
        <v>2085</v>
      </c>
      <c r="C1181" s="35" t="s">
        <v>2074</v>
      </c>
      <c r="D1181" s="14"/>
      <c r="E1181" s="14"/>
      <c r="F1181" s="21"/>
      <c r="G1181" s="22"/>
      <c r="H1181" s="30"/>
      <c r="I1181" s="30"/>
      <c r="J1181" s="30"/>
      <c r="K1181" s="31"/>
      <c r="L1181" s="30"/>
      <c r="M1181" s="30"/>
      <c r="N1181" s="30"/>
      <c r="O1181" s="30"/>
    </row>
    <row r="1182" spans="1:15" x14ac:dyDescent="0.3">
      <c r="A1182" s="9" t="s">
        <v>2071</v>
      </c>
      <c r="B1182" s="14" t="s">
        <v>2085</v>
      </c>
      <c r="C1182" s="35" t="s">
        <v>2072</v>
      </c>
      <c r="D1182" s="14"/>
      <c r="E1182" s="14"/>
      <c r="F1182" s="21"/>
      <c r="G1182" s="22"/>
      <c r="H1182" s="30"/>
      <c r="I1182" s="30"/>
      <c r="J1182" s="30"/>
      <c r="K1182" s="31"/>
      <c r="L1182" s="30"/>
      <c r="M1182" s="30"/>
      <c r="N1182" s="30"/>
      <c r="O1182" s="30"/>
    </row>
    <row r="1183" spans="1:15" x14ac:dyDescent="0.3">
      <c r="A1183" s="9" t="s">
        <v>2102</v>
      </c>
      <c r="B1183" s="14" t="s">
        <v>2085</v>
      </c>
      <c r="C1183" s="35" t="s">
        <v>2103</v>
      </c>
      <c r="D1183" s="14"/>
      <c r="E1183" s="14"/>
      <c r="F1183" s="21"/>
      <c r="G1183" s="22"/>
      <c r="H1183" s="30"/>
      <c r="I1183" s="30"/>
      <c r="J1183" s="30"/>
      <c r="K1183" s="31"/>
      <c r="L1183" s="30"/>
      <c r="M1183" s="30"/>
      <c r="N1183" s="30"/>
      <c r="O1183" s="30"/>
    </row>
    <row r="1184" spans="1:15" x14ac:dyDescent="0.3">
      <c r="A1184" s="9" t="s">
        <v>2079</v>
      </c>
      <c r="B1184" s="14" t="s">
        <v>2083</v>
      </c>
      <c r="C1184" s="35" t="s">
        <v>2080</v>
      </c>
      <c r="D1184" s="14"/>
      <c r="E1184" s="14"/>
      <c r="F1184" s="21"/>
      <c r="G1184" s="22"/>
      <c r="H1184" s="30"/>
      <c r="I1184" s="30"/>
      <c r="J1184" s="30"/>
      <c r="K1184" s="31"/>
      <c r="L1184" s="30"/>
      <c r="M1184" s="30"/>
      <c r="N1184" s="30"/>
      <c r="O1184" s="30"/>
    </row>
    <row r="1185" spans="1:15" x14ac:dyDescent="0.3">
      <c r="A1185" s="9" t="s">
        <v>2077</v>
      </c>
      <c r="B1185" s="14" t="s">
        <v>2083</v>
      </c>
      <c r="C1185" s="35" t="s">
        <v>2078</v>
      </c>
      <c r="D1185" s="14"/>
      <c r="E1185" s="14"/>
      <c r="F1185" s="21"/>
      <c r="G1185" s="22"/>
      <c r="H1185" s="30"/>
      <c r="I1185" s="30"/>
      <c r="J1185" s="30"/>
      <c r="K1185" s="31"/>
      <c r="L1185" s="30"/>
      <c r="M1185" s="30"/>
      <c r="N1185" s="30"/>
      <c r="O1185" s="30"/>
    </row>
    <row r="1186" spans="1:15" x14ac:dyDescent="0.3">
      <c r="A1186" s="9" t="s">
        <v>2104</v>
      </c>
      <c r="B1186" s="14" t="s">
        <v>2105</v>
      </c>
      <c r="C1186" s="35" t="s">
        <v>2106</v>
      </c>
      <c r="D1186" s="14"/>
      <c r="E1186" s="14"/>
      <c r="F1186" s="21"/>
      <c r="G1186" s="22"/>
      <c r="H1186" s="30"/>
      <c r="I1186" s="30"/>
      <c r="J1186" s="30"/>
      <c r="K1186" s="31"/>
      <c r="L1186" s="30"/>
      <c r="M1186" s="30"/>
      <c r="N1186" s="30"/>
      <c r="O1186" s="30"/>
    </row>
    <row r="1187" spans="1:15" x14ac:dyDescent="0.3">
      <c r="A1187" s="9" t="s">
        <v>2107</v>
      </c>
      <c r="B1187" s="14" t="s">
        <v>2105</v>
      </c>
      <c r="C1187" s="35" t="s">
        <v>2108</v>
      </c>
      <c r="D1187" s="14"/>
      <c r="E1187" s="14"/>
      <c r="F1187" s="21"/>
      <c r="G1187" s="22"/>
      <c r="H1187" s="30"/>
      <c r="I1187" s="30"/>
      <c r="J1187" s="30"/>
      <c r="K1187" s="31"/>
      <c r="L1187" s="30"/>
      <c r="M1187" s="30"/>
      <c r="N1187" s="30"/>
      <c r="O1187" s="30"/>
    </row>
    <row r="1188" spans="1:15" x14ac:dyDescent="0.3">
      <c r="A1188" s="9" t="s">
        <v>2086</v>
      </c>
      <c r="B1188" s="9" t="s">
        <v>2109</v>
      </c>
      <c r="C1188" s="35" t="s">
        <v>2087</v>
      </c>
      <c r="D1188" s="14"/>
      <c r="E1188" s="14"/>
      <c r="F1188" s="21"/>
      <c r="G1188" s="22"/>
      <c r="H1188" s="30"/>
      <c r="I1188" s="30"/>
      <c r="J1188" s="30"/>
      <c r="K1188" s="31"/>
      <c r="L1188" s="30"/>
      <c r="M1188" s="30"/>
      <c r="N1188" s="30"/>
      <c r="O1188" s="30"/>
    </row>
    <row r="1189" spans="1:15" x14ac:dyDescent="0.3">
      <c r="A1189" s="9" t="s">
        <v>2115</v>
      </c>
      <c r="B1189" s="9" t="s">
        <v>2116</v>
      </c>
      <c r="C1189" s="35" t="s">
        <v>2117</v>
      </c>
      <c r="D1189" s="14"/>
      <c r="E1189" s="14"/>
      <c r="F1189" s="21"/>
      <c r="G1189" s="22"/>
      <c r="H1189" s="30"/>
      <c r="I1189" s="30"/>
      <c r="J1189" s="30"/>
      <c r="K1189" s="31"/>
      <c r="L1189" s="30"/>
      <c r="M1189" s="30"/>
      <c r="N1189" s="30"/>
      <c r="O1189" s="30"/>
    </row>
    <row r="1190" spans="1:15" x14ac:dyDescent="0.3">
      <c r="A1190" s="9" t="s">
        <v>2118</v>
      </c>
      <c r="B1190" s="9" t="s">
        <v>2116</v>
      </c>
      <c r="C1190" s="35" t="s">
        <v>2119</v>
      </c>
      <c r="D1190" s="14"/>
      <c r="E1190" s="14"/>
      <c r="F1190" s="21"/>
      <c r="G1190" s="22"/>
      <c r="H1190" s="30"/>
      <c r="I1190" s="30"/>
      <c r="J1190" s="30"/>
      <c r="K1190" s="31"/>
      <c r="L1190" s="30"/>
      <c r="M1190" s="30"/>
      <c r="N1190" s="30"/>
      <c r="O1190" s="30"/>
    </row>
    <row r="1191" spans="1:15" x14ac:dyDescent="0.3">
      <c r="A1191" s="9" t="s">
        <v>2120</v>
      </c>
      <c r="B1191" s="9" t="s">
        <v>2116</v>
      </c>
      <c r="C1191" s="35" t="s">
        <v>2121</v>
      </c>
      <c r="D1191" s="14"/>
      <c r="E1191" s="14"/>
      <c r="F1191" s="21"/>
      <c r="G1191" s="22"/>
      <c r="H1191" s="30"/>
      <c r="I1191" s="30"/>
      <c r="J1191" s="30"/>
      <c r="K1191" s="31"/>
      <c r="L1191" s="30"/>
      <c r="M1191" s="30"/>
      <c r="N1191" s="30"/>
      <c r="O1191" s="30"/>
    </row>
    <row r="1192" spans="1:15" x14ac:dyDescent="0.3">
      <c r="A1192" s="9" t="s">
        <v>2122</v>
      </c>
      <c r="B1192" s="9" t="s">
        <v>2126</v>
      </c>
      <c r="C1192" s="35" t="s">
        <v>2103</v>
      </c>
      <c r="D1192" s="14"/>
      <c r="E1192" s="14"/>
      <c r="F1192" s="21"/>
      <c r="G1192" s="22"/>
      <c r="H1192" s="30"/>
      <c r="I1192" s="30"/>
      <c r="J1192" s="30"/>
      <c r="K1192" s="31"/>
      <c r="L1192" s="30"/>
      <c r="M1192" s="30"/>
      <c r="N1192" s="30"/>
      <c r="O1192" s="30"/>
    </row>
    <row r="1193" spans="1:15" x14ac:dyDescent="0.3">
      <c r="A1193" s="9" t="s">
        <v>2123</v>
      </c>
      <c r="B1193" s="9" t="s">
        <v>2126</v>
      </c>
      <c r="C1193" s="35" t="s">
        <v>2101</v>
      </c>
      <c r="D1193" s="14"/>
      <c r="E1193" s="14"/>
      <c r="F1193" s="21"/>
      <c r="G1193" s="22"/>
      <c r="H1193" s="30"/>
      <c r="I1193" s="30"/>
      <c r="J1193" s="30"/>
      <c r="K1193" s="31"/>
      <c r="L1193" s="30"/>
      <c r="M1193" s="30"/>
      <c r="N1193" s="30"/>
      <c r="O1193" s="30"/>
    </row>
    <row r="1194" spans="1:15" x14ac:dyDescent="0.3">
      <c r="A1194" s="9" t="s">
        <v>2124</v>
      </c>
      <c r="B1194" s="9" t="s">
        <v>2126</v>
      </c>
      <c r="C1194" s="35" t="s">
        <v>2076</v>
      </c>
      <c r="D1194" s="14"/>
      <c r="E1194" s="14"/>
      <c r="F1194" s="21"/>
      <c r="G1194" s="22"/>
      <c r="H1194" s="30"/>
      <c r="I1194" s="30"/>
      <c r="J1194" s="30"/>
      <c r="K1194" s="31"/>
      <c r="L1194" s="30"/>
      <c r="M1194" s="30"/>
      <c r="N1194" s="30"/>
      <c r="O1194" s="30"/>
    </row>
    <row r="1195" spans="1:15" x14ac:dyDescent="0.3">
      <c r="A1195" s="9" t="s">
        <v>2125</v>
      </c>
      <c r="B1195" s="9" t="s">
        <v>2126</v>
      </c>
      <c r="C1195" s="35" t="s">
        <v>2039</v>
      </c>
      <c r="D1195" s="14"/>
      <c r="E1195" s="14"/>
      <c r="F1195" s="21"/>
      <c r="G1195" s="22"/>
      <c r="H1195" s="30"/>
      <c r="I1195" s="30"/>
      <c r="J1195" s="30"/>
      <c r="K1195" s="31"/>
      <c r="L1195" s="30"/>
      <c r="M1195" s="30"/>
      <c r="N1195" s="30"/>
      <c r="O1195" s="30"/>
    </row>
    <row r="1196" spans="1:15" x14ac:dyDescent="0.3">
      <c r="A1196" s="14" t="s">
        <v>2093</v>
      </c>
      <c r="B1196" s="14" t="s">
        <v>2095</v>
      </c>
      <c r="C1196" s="35" t="s">
        <v>2094</v>
      </c>
      <c r="D1196" s="14"/>
      <c r="E1196" s="14"/>
      <c r="F1196" s="21"/>
      <c r="G1196" s="22"/>
      <c r="H1196" s="30"/>
      <c r="I1196" s="30"/>
      <c r="J1196" s="30"/>
      <c r="K1196" s="31"/>
      <c r="L1196" s="30"/>
      <c r="M1196" s="30"/>
      <c r="N1196" s="30"/>
      <c r="O1196" s="30"/>
    </row>
    <row r="1197" spans="1:15" x14ac:dyDescent="0.3">
      <c r="A1197" s="9" t="s">
        <v>2112</v>
      </c>
      <c r="B1197" s="9" t="s">
        <v>2113</v>
      </c>
      <c r="C1197" s="35" t="s">
        <v>2114</v>
      </c>
      <c r="D1197" s="14"/>
      <c r="E1197" s="14"/>
      <c r="F1197" s="21"/>
      <c r="G1197" s="22"/>
      <c r="H1197" s="30"/>
      <c r="I1197" s="30"/>
      <c r="J1197" s="30"/>
      <c r="K1197" s="31"/>
      <c r="L1197" s="30"/>
      <c r="M1197" s="30"/>
      <c r="N1197" s="30"/>
      <c r="O1197" s="30"/>
    </row>
    <row r="1198" spans="1:15" x14ac:dyDescent="0.3">
      <c r="A1198" s="9" t="s">
        <v>2088</v>
      </c>
      <c r="B1198" s="9" t="s">
        <v>1901</v>
      </c>
      <c r="C1198" s="35" t="s">
        <v>2089</v>
      </c>
      <c r="D1198" s="14"/>
      <c r="E1198" s="14"/>
      <c r="F1198" s="21"/>
      <c r="G1198" s="22"/>
      <c r="H1198" s="30"/>
      <c r="I1198" s="30"/>
      <c r="J1198" s="30"/>
      <c r="K1198" s="31"/>
      <c r="L1198" s="30"/>
      <c r="M1198" s="30"/>
      <c r="N1198" s="30"/>
      <c r="O1198" s="30"/>
    </row>
    <row r="1199" spans="1:15" x14ac:dyDescent="0.3">
      <c r="A1199" s="14" t="s">
        <v>2127</v>
      </c>
      <c r="B1199" s="9" t="s">
        <v>2128</v>
      </c>
      <c r="C1199" s="35" t="s">
        <v>2094</v>
      </c>
      <c r="D1199" s="14"/>
      <c r="E1199" s="14"/>
      <c r="F1199" s="21"/>
      <c r="G1199" s="22"/>
      <c r="H1199" s="30"/>
      <c r="I1199" s="30"/>
      <c r="J1199" s="30"/>
      <c r="K1199" s="31"/>
      <c r="L1199" s="30"/>
      <c r="M1199" s="30"/>
      <c r="N1199" s="30"/>
      <c r="O1199" s="30"/>
    </row>
    <row r="1200" spans="1:15" x14ac:dyDescent="0.3">
      <c r="A1200" s="14"/>
      <c r="B1200" s="14"/>
      <c r="C1200" s="35"/>
      <c r="D1200" s="14"/>
      <c r="E1200" s="14"/>
      <c r="F1200" s="21"/>
      <c r="G1200" s="22"/>
      <c r="H1200" s="30"/>
      <c r="I1200" s="30"/>
      <c r="J1200" s="30"/>
      <c r="K1200" s="31"/>
      <c r="L1200" s="30"/>
      <c r="M1200" s="30"/>
      <c r="N1200" s="30"/>
      <c r="O1200" s="30"/>
    </row>
    <row r="1201" spans="1:15" x14ac:dyDescent="0.3">
      <c r="A1201" s="14"/>
      <c r="B1201" s="14"/>
      <c r="C1201" s="35"/>
      <c r="D1201" s="14"/>
      <c r="E1201" s="14"/>
      <c r="F1201" s="21"/>
      <c r="G1201" s="22"/>
      <c r="H1201" s="30"/>
      <c r="I1201" s="30"/>
      <c r="J1201" s="30"/>
      <c r="K1201" s="31"/>
      <c r="L1201" s="30"/>
      <c r="M1201" s="30"/>
      <c r="N1201" s="30"/>
      <c r="O1201" s="30"/>
    </row>
    <row r="1202" spans="1:15" x14ac:dyDescent="0.3">
      <c r="A1202" s="14"/>
      <c r="B1202" s="14"/>
      <c r="C1202" s="35"/>
      <c r="D1202" s="14"/>
      <c r="E1202" s="14"/>
      <c r="F1202" s="21"/>
      <c r="G1202" s="22"/>
      <c r="H1202" s="30"/>
      <c r="I1202" s="30"/>
      <c r="J1202" s="30"/>
      <c r="K1202" s="31"/>
      <c r="L1202" s="30"/>
      <c r="M1202" s="30"/>
      <c r="N1202" s="30"/>
      <c r="O1202" s="30"/>
    </row>
    <row r="1203" spans="1:15" x14ac:dyDescent="0.3">
      <c r="A1203" s="14"/>
      <c r="B1203" s="14"/>
      <c r="C1203" s="35"/>
      <c r="D1203" s="14"/>
      <c r="E1203" s="14"/>
      <c r="F1203" s="21"/>
      <c r="G1203" s="22"/>
      <c r="H1203" s="30"/>
      <c r="I1203" s="30"/>
      <c r="J1203" s="30"/>
      <c r="K1203" s="31"/>
      <c r="L1203" s="30"/>
      <c r="M1203" s="30"/>
      <c r="N1203" s="30"/>
      <c r="O1203" s="30"/>
    </row>
    <row r="1204" spans="1:15" x14ac:dyDescent="0.3">
      <c r="A1204" s="14"/>
      <c r="B1204" s="14"/>
      <c r="C1204" s="35"/>
      <c r="D1204" s="14"/>
      <c r="E1204" s="14"/>
      <c r="F1204" s="21"/>
      <c r="G1204" s="22"/>
      <c r="H1204" s="30"/>
      <c r="I1204" s="30"/>
      <c r="J1204" s="30"/>
      <c r="K1204" s="31"/>
      <c r="L1204" s="30"/>
      <c r="M1204" s="30"/>
      <c r="N1204" s="30"/>
      <c r="O1204" s="30"/>
    </row>
    <row r="1205" spans="1:15" x14ac:dyDescent="0.3">
      <c r="A1205" s="14"/>
      <c r="B1205" s="14"/>
      <c r="C1205" s="35"/>
      <c r="D1205" s="14"/>
      <c r="E1205" s="14"/>
      <c r="F1205" s="21"/>
      <c r="G1205" s="22"/>
      <c r="H1205" s="30"/>
      <c r="I1205" s="30"/>
      <c r="J1205" s="30"/>
      <c r="K1205" s="31"/>
      <c r="L1205" s="30"/>
      <c r="M1205" s="30"/>
      <c r="N1205" s="30"/>
      <c r="O1205" s="30"/>
    </row>
    <row r="1206" spans="1:15" x14ac:dyDescent="0.3">
      <c r="A1206" s="14"/>
      <c r="B1206" s="14"/>
      <c r="C1206" s="35"/>
      <c r="D1206" s="14"/>
      <c r="E1206" s="14"/>
      <c r="F1206" s="21"/>
      <c r="G1206" s="22"/>
      <c r="H1206" s="30"/>
      <c r="I1206" s="30"/>
      <c r="J1206" s="30"/>
      <c r="K1206" s="31"/>
      <c r="L1206" s="30"/>
      <c r="M1206" s="30"/>
      <c r="N1206" s="30"/>
      <c r="O1206" s="30"/>
    </row>
    <row r="1207" spans="1:15" x14ac:dyDescent="0.3">
      <c r="A1207" s="14"/>
      <c r="B1207" s="14"/>
      <c r="C1207" s="35"/>
      <c r="D1207" s="14"/>
      <c r="E1207" s="14"/>
      <c r="F1207" s="21"/>
      <c r="G1207" s="22"/>
      <c r="H1207" s="30"/>
      <c r="I1207" s="30"/>
      <c r="J1207" s="30"/>
      <c r="K1207" s="31"/>
      <c r="L1207" s="30"/>
      <c r="M1207" s="30"/>
      <c r="N1207" s="30"/>
      <c r="O1207" s="30"/>
    </row>
    <row r="1208" spans="1:15" x14ac:dyDescent="0.3">
      <c r="A1208" s="14"/>
      <c r="B1208" s="14"/>
      <c r="C1208" s="35"/>
      <c r="D1208" s="14"/>
      <c r="E1208" s="14"/>
      <c r="F1208" s="21"/>
      <c r="G1208" s="22"/>
      <c r="H1208" s="30"/>
      <c r="I1208" s="30"/>
      <c r="J1208" s="30"/>
      <c r="K1208" s="31"/>
      <c r="L1208" s="30"/>
      <c r="M1208" s="30"/>
      <c r="N1208" s="30"/>
      <c r="O1208" s="30"/>
    </row>
    <row r="1209" spans="1:15" x14ac:dyDescent="0.3">
      <c r="A1209" s="14"/>
      <c r="B1209" s="14"/>
      <c r="C1209" s="35"/>
      <c r="D1209" s="14"/>
      <c r="E1209" s="14"/>
      <c r="F1209" s="21"/>
      <c r="G1209" s="22"/>
      <c r="H1209" s="30"/>
      <c r="I1209" s="30"/>
      <c r="J1209" s="30"/>
      <c r="K1209" s="31"/>
      <c r="L1209" s="30"/>
      <c r="M1209" s="30"/>
      <c r="N1209" s="30"/>
      <c r="O1209" s="30"/>
    </row>
    <row r="1210" spans="1:15" x14ac:dyDescent="0.3">
      <c r="A1210" s="13"/>
      <c r="B1210" s="14"/>
      <c r="C1210" s="35"/>
      <c r="D1210" s="14"/>
      <c r="E1210" s="14"/>
      <c r="F1210" s="21"/>
      <c r="G1210" s="22"/>
      <c r="H1210" s="30"/>
      <c r="I1210" s="30"/>
      <c r="J1210" s="30"/>
      <c r="K1210" s="31"/>
      <c r="L1210" s="30"/>
      <c r="M1210" s="30"/>
      <c r="N1210" s="30"/>
      <c r="O1210" s="30"/>
    </row>
    <row r="1211" spans="1:15" x14ac:dyDescent="0.3">
      <c r="A1211" s="13"/>
      <c r="B1211" s="14"/>
      <c r="C1211" s="35"/>
      <c r="D1211" s="14"/>
      <c r="E1211" s="14"/>
      <c r="F1211" s="21"/>
      <c r="G1211" s="22"/>
      <c r="H1211" s="30"/>
      <c r="I1211" s="30"/>
      <c r="J1211" s="30"/>
      <c r="K1211" s="31"/>
      <c r="L1211" s="30"/>
      <c r="M1211" s="30"/>
      <c r="N1211" s="30"/>
      <c r="O1211" s="30"/>
    </row>
    <row r="1212" spans="1:15" x14ac:dyDescent="0.3">
      <c r="A1212" s="13"/>
      <c r="B1212" s="14"/>
      <c r="C1212" s="35"/>
      <c r="D1212" s="14"/>
      <c r="E1212" s="14"/>
      <c r="F1212" s="21"/>
      <c r="G1212" s="22"/>
      <c r="H1212" s="30"/>
      <c r="I1212" s="30"/>
      <c r="J1212" s="30"/>
      <c r="K1212" s="31"/>
      <c r="L1212" s="30"/>
      <c r="M1212" s="30"/>
      <c r="N1212" s="30"/>
      <c r="O1212" s="30"/>
    </row>
    <row r="1213" spans="1:15" x14ac:dyDescent="0.3">
      <c r="A1213" s="13"/>
      <c r="B1213" s="14"/>
      <c r="C1213" s="35"/>
      <c r="D1213" s="14"/>
      <c r="E1213" s="14"/>
      <c r="F1213" s="21"/>
      <c r="G1213" s="22"/>
      <c r="H1213" s="30"/>
      <c r="I1213" s="30"/>
      <c r="J1213" s="30"/>
      <c r="K1213" s="31"/>
      <c r="L1213" s="30"/>
      <c r="M1213" s="30"/>
      <c r="N1213" s="30"/>
      <c r="O1213" s="30"/>
    </row>
    <row r="1214" spans="1:15" x14ac:dyDescent="0.3">
      <c r="A1214" s="13"/>
      <c r="B1214" s="14"/>
      <c r="C1214" s="35"/>
      <c r="D1214" s="14"/>
      <c r="E1214" s="14"/>
      <c r="F1214" s="21"/>
      <c r="G1214" s="22"/>
      <c r="H1214" s="30"/>
      <c r="I1214" s="30"/>
      <c r="J1214" s="30"/>
      <c r="K1214" s="31"/>
      <c r="L1214" s="30"/>
      <c r="M1214" s="30"/>
      <c r="N1214" s="30"/>
      <c r="O1214" s="30"/>
    </row>
    <row r="1215" spans="1:15" x14ac:dyDescent="0.3">
      <c r="A1215" s="13"/>
      <c r="B1215" s="14"/>
      <c r="C1215" s="35"/>
      <c r="D1215" s="14"/>
      <c r="E1215" s="14"/>
      <c r="F1215" s="21"/>
      <c r="G1215" s="22"/>
      <c r="H1215" s="30"/>
      <c r="I1215" s="30"/>
      <c r="J1215" s="30"/>
      <c r="K1215" s="31"/>
      <c r="L1215" s="30"/>
      <c r="M1215" s="30"/>
      <c r="N1215" s="30"/>
      <c r="O1215" s="30"/>
    </row>
    <row r="1216" spans="1:15" x14ac:dyDescent="0.3">
      <c r="A1216" s="13"/>
      <c r="B1216" s="14"/>
      <c r="C1216" s="35"/>
      <c r="D1216" s="14"/>
      <c r="E1216" s="14"/>
      <c r="F1216" s="21"/>
      <c r="G1216" s="22"/>
      <c r="H1216" s="30"/>
      <c r="I1216" s="30"/>
      <c r="J1216" s="30"/>
      <c r="K1216" s="31"/>
      <c r="L1216" s="30"/>
      <c r="M1216" s="30"/>
      <c r="N1216" s="30"/>
      <c r="O1216" s="30"/>
    </row>
    <row r="1217" spans="1:15" x14ac:dyDescent="0.3">
      <c r="A1217" s="13"/>
      <c r="B1217" s="14"/>
      <c r="C1217" s="35"/>
      <c r="D1217" s="14"/>
      <c r="E1217" s="14"/>
      <c r="F1217" s="21"/>
      <c r="G1217" s="22"/>
      <c r="H1217" s="30"/>
      <c r="I1217" s="30"/>
      <c r="J1217" s="30"/>
      <c r="K1217" s="31"/>
      <c r="L1217" s="30"/>
      <c r="M1217" s="30"/>
      <c r="N1217" s="30"/>
      <c r="O1217" s="30"/>
    </row>
    <row r="1218" spans="1:15" x14ac:dyDescent="0.3">
      <c r="A1218" s="13"/>
      <c r="B1218" s="14"/>
      <c r="C1218" s="35"/>
      <c r="D1218" s="14"/>
      <c r="E1218" s="14"/>
      <c r="F1218" s="21"/>
      <c r="G1218" s="22"/>
      <c r="H1218" s="30"/>
      <c r="I1218" s="30"/>
      <c r="J1218" s="30"/>
      <c r="K1218" s="31"/>
      <c r="L1218" s="30"/>
      <c r="M1218" s="30"/>
      <c r="N1218" s="30"/>
      <c r="O1218" s="30"/>
    </row>
    <row r="1219" spans="1:15" x14ac:dyDescent="0.3">
      <c r="A1219" s="13"/>
      <c r="B1219" s="14"/>
      <c r="C1219" s="35"/>
      <c r="D1219" s="14"/>
      <c r="E1219" s="14"/>
      <c r="F1219" s="21"/>
      <c r="G1219" s="22"/>
      <c r="H1219" s="30"/>
      <c r="I1219" s="30"/>
      <c r="J1219" s="30"/>
      <c r="K1219" s="31"/>
      <c r="L1219" s="30"/>
      <c r="M1219" s="30"/>
      <c r="N1219" s="30"/>
      <c r="O1219" s="30"/>
    </row>
    <row r="1220" spans="1:15" x14ac:dyDescent="0.3">
      <c r="A1220" s="13"/>
      <c r="B1220" s="14"/>
      <c r="C1220" s="35"/>
      <c r="D1220" s="14"/>
      <c r="E1220" s="14"/>
      <c r="F1220" s="21"/>
      <c r="G1220" s="22"/>
      <c r="H1220" s="30"/>
      <c r="I1220" s="30"/>
      <c r="J1220" s="30"/>
      <c r="K1220" s="31"/>
      <c r="L1220" s="30"/>
      <c r="M1220" s="30"/>
      <c r="N1220" s="30"/>
      <c r="O1220" s="30"/>
    </row>
    <row r="1221" spans="1:15" x14ac:dyDescent="0.3">
      <c r="A1221" s="13"/>
      <c r="B1221" s="14"/>
      <c r="C1221" s="35"/>
      <c r="D1221" s="14"/>
      <c r="E1221" s="14"/>
      <c r="F1221" s="21"/>
      <c r="G1221" s="22"/>
      <c r="H1221" s="30"/>
      <c r="I1221" s="30"/>
      <c r="J1221" s="30"/>
      <c r="K1221" s="31"/>
      <c r="L1221" s="30"/>
      <c r="M1221" s="30"/>
      <c r="N1221" s="30"/>
      <c r="O1221" s="30"/>
    </row>
    <row r="1222" spans="1:15" x14ac:dyDescent="0.3">
      <c r="A1222" s="13"/>
      <c r="B1222" s="14"/>
      <c r="C1222" s="35"/>
      <c r="D1222" s="14"/>
      <c r="E1222" s="14"/>
      <c r="F1222" s="21"/>
      <c r="G1222" s="22"/>
      <c r="H1222" s="30"/>
      <c r="I1222" s="30"/>
      <c r="J1222" s="30"/>
      <c r="K1222" s="31"/>
      <c r="L1222" s="30"/>
      <c r="M1222" s="30"/>
      <c r="N1222" s="30"/>
      <c r="O1222" s="30"/>
    </row>
    <row r="1223" spans="1:15" x14ac:dyDescent="0.3">
      <c r="A1223" s="13"/>
      <c r="B1223" s="14"/>
      <c r="C1223" s="35"/>
      <c r="D1223" s="14"/>
      <c r="E1223" s="14"/>
      <c r="F1223" s="21"/>
      <c r="G1223" s="22"/>
      <c r="H1223" s="30"/>
      <c r="I1223" s="30"/>
      <c r="J1223" s="30"/>
      <c r="K1223" s="31"/>
      <c r="L1223" s="30"/>
      <c r="M1223" s="30"/>
      <c r="N1223" s="30"/>
      <c r="O1223" s="30"/>
    </row>
    <row r="1224" spans="1:15" x14ac:dyDescent="0.3">
      <c r="A1224" s="13"/>
      <c r="B1224" s="14"/>
      <c r="C1224" s="14"/>
      <c r="D1224" s="14"/>
      <c r="E1224" s="14"/>
      <c r="F1224" s="21"/>
      <c r="G1224" s="22"/>
      <c r="H1224" s="30"/>
      <c r="I1224" s="30"/>
      <c r="J1224" s="30"/>
      <c r="K1224" s="31"/>
      <c r="L1224" s="30"/>
      <c r="M1224" s="30"/>
      <c r="N1224" s="30"/>
      <c r="O1224" s="30"/>
    </row>
    <row r="1225" spans="1:15" x14ac:dyDescent="0.3">
      <c r="A1225" s="13"/>
      <c r="B1225" s="14"/>
      <c r="C1225" s="14"/>
      <c r="D1225" s="14"/>
      <c r="E1225" s="14"/>
      <c r="F1225" s="21"/>
      <c r="G1225" s="22"/>
      <c r="H1225" s="30"/>
      <c r="I1225" s="30"/>
      <c r="J1225" s="30"/>
      <c r="K1225" s="31"/>
      <c r="L1225" s="30"/>
      <c r="M1225" s="30"/>
      <c r="N1225" s="30"/>
      <c r="O1225" s="30"/>
    </row>
    <row r="1226" spans="1:15" x14ac:dyDescent="0.3">
      <c r="A1226" s="13"/>
      <c r="B1226" s="14"/>
      <c r="C1226" s="14"/>
      <c r="D1226" s="14"/>
      <c r="E1226" s="14"/>
      <c r="F1226" s="21"/>
      <c r="G1226" s="22"/>
      <c r="H1226" s="30"/>
      <c r="I1226" s="30"/>
      <c r="J1226" s="30"/>
      <c r="K1226" s="31"/>
      <c r="L1226" s="30"/>
      <c r="M1226" s="30"/>
      <c r="N1226" s="30"/>
      <c r="O1226" s="30"/>
    </row>
    <row r="1227" spans="1:15" x14ac:dyDescent="0.3">
      <c r="A1227" s="13"/>
      <c r="B1227" s="14"/>
      <c r="C1227" s="14"/>
      <c r="D1227" s="14"/>
      <c r="E1227" s="14"/>
      <c r="F1227" s="21"/>
      <c r="G1227" s="22"/>
      <c r="H1227" s="30"/>
      <c r="I1227" s="30"/>
      <c r="J1227" s="30"/>
      <c r="K1227" s="31"/>
      <c r="L1227" s="30"/>
      <c r="M1227" s="30"/>
      <c r="N1227" s="30"/>
      <c r="O1227" s="30"/>
    </row>
    <row r="1228" spans="1:15" x14ac:dyDescent="0.3">
      <c r="A1228" s="13"/>
      <c r="B1228" s="14"/>
      <c r="C1228" s="14"/>
      <c r="D1228" s="14"/>
      <c r="E1228" s="14"/>
      <c r="F1228" s="21"/>
      <c r="G1228" s="22"/>
      <c r="H1228" s="30"/>
      <c r="I1228" s="30"/>
      <c r="J1228" s="30"/>
      <c r="K1228" s="31"/>
      <c r="L1228" s="30"/>
      <c r="M1228" s="30"/>
      <c r="N1228" s="30"/>
      <c r="O1228" s="30"/>
    </row>
    <row r="1229" spans="1:15" x14ac:dyDescent="0.3">
      <c r="A1229" s="13"/>
      <c r="B1229" s="14"/>
      <c r="C1229" s="14"/>
      <c r="D1229" s="14"/>
      <c r="E1229" s="14"/>
      <c r="F1229" s="21"/>
      <c r="G1229" s="22"/>
      <c r="H1229" s="30"/>
      <c r="I1229" s="30"/>
      <c r="J1229" s="30"/>
      <c r="K1229" s="31"/>
      <c r="L1229" s="30"/>
      <c r="M1229" s="30"/>
      <c r="N1229" s="30"/>
      <c r="O1229" s="30"/>
    </row>
    <row r="1230" spans="1:15" x14ac:dyDescent="0.3">
      <c r="A1230" s="13"/>
      <c r="B1230" s="14"/>
      <c r="C1230" s="14"/>
      <c r="D1230" s="14"/>
      <c r="E1230" s="14"/>
      <c r="F1230" s="21"/>
      <c r="G1230" s="22"/>
      <c r="H1230" s="30"/>
      <c r="I1230" s="30"/>
      <c r="J1230" s="30"/>
      <c r="K1230" s="31"/>
      <c r="L1230" s="30"/>
      <c r="M1230" s="30"/>
      <c r="N1230" s="30"/>
      <c r="O1230" s="30"/>
    </row>
    <row r="1231" spans="1:15" x14ac:dyDescent="0.3">
      <c r="A1231" s="13"/>
      <c r="B1231" s="14"/>
      <c r="C1231" s="14"/>
      <c r="D1231" s="14"/>
      <c r="E1231" s="14"/>
      <c r="F1231" s="21"/>
      <c r="G1231" s="22"/>
      <c r="H1231" s="30"/>
      <c r="I1231" s="30"/>
      <c r="J1231" s="30"/>
      <c r="K1231" s="31"/>
      <c r="L1231" s="30"/>
      <c r="M1231" s="30"/>
      <c r="N1231" s="30"/>
      <c r="O1231" s="30"/>
    </row>
    <row r="1232" spans="1:15" x14ac:dyDescent="0.3">
      <c r="A1232" s="13"/>
      <c r="B1232" s="14"/>
      <c r="C1232" s="14"/>
      <c r="D1232" s="14"/>
      <c r="E1232" s="14"/>
      <c r="F1232" s="21"/>
      <c r="G1232" s="22"/>
      <c r="H1232" s="30"/>
      <c r="I1232" s="30"/>
      <c r="J1232" s="30"/>
      <c r="K1232" s="31"/>
      <c r="L1232" s="30"/>
      <c r="M1232" s="30"/>
      <c r="N1232" s="30"/>
      <c r="O1232" s="30"/>
    </row>
    <row r="1233" spans="1:15" x14ac:dyDescent="0.3">
      <c r="A1233" s="13"/>
      <c r="B1233" s="14"/>
      <c r="C1233" s="14"/>
      <c r="D1233" s="14"/>
      <c r="E1233" s="14"/>
      <c r="F1233" s="21"/>
      <c r="G1233" s="22"/>
      <c r="H1233" s="30"/>
      <c r="I1233" s="30"/>
      <c r="J1233" s="30"/>
      <c r="K1233" s="31"/>
      <c r="L1233" s="30"/>
      <c r="M1233" s="30"/>
      <c r="N1233" s="30"/>
      <c r="O1233" s="30"/>
    </row>
    <row r="1234" spans="1:15" x14ac:dyDescent="0.3">
      <c r="A1234" s="13"/>
      <c r="B1234" s="14"/>
      <c r="C1234" s="14"/>
      <c r="D1234" s="14"/>
      <c r="E1234" s="14"/>
      <c r="F1234" s="21"/>
      <c r="G1234" s="22"/>
      <c r="H1234" s="30"/>
      <c r="I1234" s="30"/>
      <c r="J1234" s="30"/>
      <c r="K1234" s="31"/>
      <c r="L1234" s="30"/>
      <c r="M1234" s="30"/>
      <c r="N1234" s="30"/>
      <c r="O1234" s="30"/>
    </row>
    <row r="1235" spans="1:15" x14ac:dyDescent="0.3">
      <c r="A1235" s="13"/>
      <c r="B1235" s="14"/>
      <c r="C1235" s="14"/>
      <c r="D1235" s="14"/>
      <c r="E1235" s="14"/>
      <c r="F1235" s="21"/>
      <c r="G1235" s="22"/>
      <c r="H1235" s="30"/>
      <c r="I1235" s="30"/>
      <c r="J1235" s="30"/>
      <c r="K1235" s="31"/>
      <c r="L1235" s="30"/>
      <c r="M1235" s="30"/>
      <c r="N1235" s="30"/>
      <c r="O1235" s="30"/>
    </row>
    <row r="1236" spans="1:15" x14ac:dyDescent="0.3">
      <c r="A1236" s="13"/>
      <c r="B1236" s="14"/>
      <c r="C1236" s="14"/>
      <c r="D1236" s="14"/>
      <c r="E1236" s="14"/>
      <c r="F1236" s="21"/>
      <c r="G1236" s="22"/>
      <c r="H1236" s="30"/>
      <c r="I1236" s="30"/>
      <c r="J1236" s="30"/>
      <c r="K1236" s="31"/>
      <c r="L1236" s="30"/>
      <c r="M1236" s="30"/>
      <c r="N1236" s="30"/>
      <c r="O1236" s="30"/>
    </row>
    <row r="1237" spans="1:15" x14ac:dyDescent="0.3">
      <c r="A1237" s="13"/>
      <c r="B1237" s="14"/>
      <c r="C1237" s="14"/>
      <c r="D1237" s="14"/>
      <c r="E1237" s="14"/>
      <c r="F1237" s="21"/>
      <c r="G1237" s="22"/>
      <c r="H1237" s="30"/>
      <c r="I1237" s="30"/>
      <c r="J1237" s="30"/>
      <c r="K1237" s="31"/>
      <c r="L1237" s="30"/>
      <c r="M1237" s="30"/>
      <c r="N1237" s="30"/>
      <c r="O1237" s="30"/>
    </row>
    <row r="1238" spans="1:15" x14ac:dyDescent="0.3">
      <c r="A1238" s="13"/>
      <c r="B1238" s="14"/>
      <c r="C1238" s="14"/>
      <c r="D1238" s="14"/>
      <c r="E1238" s="14"/>
      <c r="F1238" s="21"/>
      <c r="G1238" s="22"/>
      <c r="H1238" s="30"/>
      <c r="I1238" s="30"/>
      <c r="J1238" s="30"/>
      <c r="K1238" s="31"/>
      <c r="L1238" s="30"/>
      <c r="M1238" s="30"/>
      <c r="N1238" s="30"/>
      <c r="O1238" s="30"/>
    </row>
    <row r="1239" spans="1:15" x14ac:dyDescent="0.3">
      <c r="A1239" s="13"/>
      <c r="B1239" s="14"/>
      <c r="C1239" s="14"/>
      <c r="D1239" s="14"/>
      <c r="E1239" s="14"/>
      <c r="F1239" s="21"/>
      <c r="G1239" s="22"/>
      <c r="H1239" s="30"/>
      <c r="I1239" s="30"/>
      <c r="J1239" s="30"/>
      <c r="K1239" s="31"/>
      <c r="L1239" s="30"/>
      <c r="M1239" s="30"/>
      <c r="N1239" s="30"/>
      <c r="O1239" s="30"/>
    </row>
    <row r="1240" spans="1:15" x14ac:dyDescent="0.3">
      <c r="A1240" s="13"/>
      <c r="B1240" s="14"/>
      <c r="C1240" s="14"/>
      <c r="D1240" s="14"/>
      <c r="E1240" s="14"/>
      <c r="F1240" s="21"/>
      <c r="G1240" s="22"/>
      <c r="H1240" s="30"/>
      <c r="I1240" s="30"/>
      <c r="J1240" s="30"/>
      <c r="K1240" s="31"/>
      <c r="L1240" s="30"/>
      <c r="M1240" s="30"/>
      <c r="N1240" s="30"/>
      <c r="O1240" s="30"/>
    </row>
    <row r="1241" spans="1:15" x14ac:dyDescent="0.3">
      <c r="A1241" s="13"/>
      <c r="B1241" s="14"/>
      <c r="C1241" s="14"/>
      <c r="D1241" s="14"/>
      <c r="E1241" s="14"/>
      <c r="F1241" s="21"/>
      <c r="G1241" s="22"/>
      <c r="H1241" s="30"/>
      <c r="I1241" s="30"/>
      <c r="J1241" s="30"/>
      <c r="K1241" s="31"/>
      <c r="L1241" s="30"/>
      <c r="M1241" s="30"/>
      <c r="N1241" s="30"/>
      <c r="O1241" s="30"/>
    </row>
    <row r="1242" spans="1:15" x14ac:dyDescent="0.3">
      <c r="A1242" s="13"/>
      <c r="B1242" s="14"/>
      <c r="C1242" s="14"/>
      <c r="D1242" s="14"/>
      <c r="E1242" s="14"/>
      <c r="F1242" s="21"/>
      <c r="G1242" s="22"/>
      <c r="H1242" s="30"/>
      <c r="I1242" s="30"/>
      <c r="J1242" s="30"/>
      <c r="K1242" s="31"/>
      <c r="L1242" s="30"/>
      <c r="M1242" s="30"/>
      <c r="N1242" s="30"/>
      <c r="O1242" s="30"/>
    </row>
    <row r="1243" spans="1:15" x14ac:dyDescent="0.3">
      <c r="A1243" s="13"/>
      <c r="B1243" s="14"/>
      <c r="C1243" s="14"/>
      <c r="D1243" s="14"/>
      <c r="E1243" s="14"/>
      <c r="F1243" s="21"/>
      <c r="G1243" s="22"/>
      <c r="H1243" s="30"/>
      <c r="I1243" s="30"/>
      <c r="J1243" s="30"/>
      <c r="K1243" s="31"/>
      <c r="L1243" s="30"/>
      <c r="M1243" s="30"/>
      <c r="N1243" s="30"/>
      <c r="O1243" s="30"/>
    </row>
    <row r="1244" spans="1:15" x14ac:dyDescent="0.3">
      <c r="A1244" s="13"/>
      <c r="B1244" s="14"/>
      <c r="C1244" s="14"/>
      <c r="D1244" s="14"/>
      <c r="E1244" s="14"/>
      <c r="F1244" s="21"/>
      <c r="G1244" s="22"/>
      <c r="H1244" s="30"/>
      <c r="I1244" s="30"/>
      <c r="J1244" s="30"/>
      <c r="K1244" s="31"/>
      <c r="L1244" s="30"/>
      <c r="M1244" s="30"/>
      <c r="N1244" s="30"/>
      <c r="O1244" s="30"/>
    </row>
    <row r="1245" spans="1:15" x14ac:dyDescent="0.3">
      <c r="A1245" s="13"/>
      <c r="B1245" s="14"/>
      <c r="C1245" s="14"/>
      <c r="D1245" s="14"/>
      <c r="E1245" s="14"/>
      <c r="F1245" s="21"/>
      <c r="G1245" s="22"/>
      <c r="H1245" s="30"/>
      <c r="I1245" s="30"/>
      <c r="J1245" s="30"/>
      <c r="K1245" s="31"/>
      <c r="L1245" s="30"/>
      <c r="M1245" s="30"/>
      <c r="N1245" s="30"/>
      <c r="O1245" s="30"/>
    </row>
    <row r="1246" spans="1:15" x14ac:dyDescent="0.3">
      <c r="A1246" s="13"/>
      <c r="B1246" s="14"/>
      <c r="C1246" s="14"/>
      <c r="D1246" s="14"/>
      <c r="E1246" s="14"/>
      <c r="F1246" s="21"/>
      <c r="G1246" s="22"/>
      <c r="H1246" s="30"/>
      <c r="I1246" s="30"/>
      <c r="J1246" s="30"/>
      <c r="K1246" s="31"/>
      <c r="L1246" s="30"/>
      <c r="M1246" s="30"/>
      <c r="N1246" s="30"/>
      <c r="O1246" s="30"/>
    </row>
    <row r="1247" spans="1:15" x14ac:dyDescent="0.3">
      <c r="A1247" s="13"/>
      <c r="B1247" s="14"/>
      <c r="C1247" s="14"/>
      <c r="D1247" s="14"/>
      <c r="E1247" s="14"/>
      <c r="F1247" s="21"/>
      <c r="G1247" s="22"/>
      <c r="H1247" s="30"/>
      <c r="I1247" s="30"/>
      <c r="J1247" s="30"/>
      <c r="K1247" s="31"/>
      <c r="L1247" s="30"/>
      <c r="M1247" s="30"/>
      <c r="N1247" s="30"/>
      <c r="O1247" s="30"/>
    </row>
    <row r="1248" spans="1:15" x14ac:dyDescent="0.3">
      <c r="A1248" s="13"/>
      <c r="B1248" s="14"/>
      <c r="C1248" s="14"/>
      <c r="D1248" s="14"/>
      <c r="E1248" s="14"/>
      <c r="F1248" s="21"/>
      <c r="G1248" s="22"/>
      <c r="H1248" s="30"/>
      <c r="I1248" s="30"/>
      <c r="J1248" s="30"/>
      <c r="K1248" s="31"/>
      <c r="L1248" s="30"/>
      <c r="M1248" s="30"/>
      <c r="N1248" s="30"/>
      <c r="O1248" s="30"/>
    </row>
    <row r="1249" spans="1:15" x14ac:dyDescent="0.3">
      <c r="A1249" s="13"/>
      <c r="B1249" s="14"/>
      <c r="C1249" s="14"/>
      <c r="D1249" s="14"/>
      <c r="E1249" s="14"/>
      <c r="F1249" s="21"/>
      <c r="G1249" s="22"/>
      <c r="H1249" s="30"/>
      <c r="I1249" s="30"/>
      <c r="J1249" s="30"/>
      <c r="K1249" s="31"/>
      <c r="L1249" s="30"/>
      <c r="M1249" s="30"/>
      <c r="N1249" s="30"/>
      <c r="O1249" s="30"/>
    </row>
    <row r="1250" spans="1:15" x14ac:dyDescent="0.3">
      <c r="A1250" s="13"/>
      <c r="B1250" s="14"/>
      <c r="C1250" s="14"/>
      <c r="D1250" s="14"/>
      <c r="E1250" s="14"/>
      <c r="F1250" s="21"/>
      <c r="G1250" s="22"/>
      <c r="H1250" s="30"/>
      <c r="I1250" s="30"/>
      <c r="J1250" s="30"/>
      <c r="K1250" s="31"/>
      <c r="L1250" s="30"/>
      <c r="M1250" s="30"/>
      <c r="N1250" s="30"/>
      <c r="O1250" s="30"/>
    </row>
    <row r="1251" spans="1:15" x14ac:dyDescent="0.3">
      <c r="A1251" s="13"/>
      <c r="B1251" s="14"/>
      <c r="C1251" s="14"/>
      <c r="D1251" s="14"/>
      <c r="E1251" s="14"/>
      <c r="F1251" s="21"/>
      <c r="G1251" s="22"/>
      <c r="H1251" s="30"/>
      <c r="I1251" s="30"/>
      <c r="J1251" s="30"/>
      <c r="K1251" s="31"/>
      <c r="L1251" s="30"/>
      <c r="M1251" s="30"/>
      <c r="N1251" s="30"/>
      <c r="O1251" s="30"/>
    </row>
    <row r="1252" spans="1:15" x14ac:dyDescent="0.3">
      <c r="A1252" s="13"/>
      <c r="B1252" s="14"/>
      <c r="C1252" s="14"/>
      <c r="D1252" s="14"/>
      <c r="E1252" s="14"/>
      <c r="F1252" s="21"/>
      <c r="G1252" s="22"/>
      <c r="H1252" s="30"/>
      <c r="I1252" s="30"/>
      <c r="J1252" s="30"/>
      <c r="K1252" s="31"/>
      <c r="L1252" s="30"/>
      <c r="M1252" s="30"/>
      <c r="N1252" s="30"/>
      <c r="O1252" s="30"/>
    </row>
    <row r="1253" spans="1:15" x14ac:dyDescent="0.3">
      <c r="A1253" s="13"/>
      <c r="B1253" s="14"/>
      <c r="C1253" s="14"/>
      <c r="D1253" s="14"/>
      <c r="E1253" s="14"/>
      <c r="F1253" s="21"/>
      <c r="G1253" s="22"/>
      <c r="H1253" s="30"/>
      <c r="I1253" s="30"/>
      <c r="J1253" s="30"/>
      <c r="K1253" s="31"/>
      <c r="L1253" s="30"/>
      <c r="M1253" s="30"/>
      <c r="N1253" s="30"/>
      <c r="O1253" s="30"/>
    </row>
    <row r="1254" spans="1:15" x14ac:dyDescent="0.3">
      <c r="A1254" s="13"/>
      <c r="B1254" s="14"/>
      <c r="C1254" s="14"/>
      <c r="D1254" s="14"/>
      <c r="E1254" s="14"/>
      <c r="F1254" s="21"/>
      <c r="G1254" s="22"/>
      <c r="H1254" s="30"/>
      <c r="I1254" s="30"/>
      <c r="J1254" s="30"/>
      <c r="K1254" s="31"/>
      <c r="L1254" s="30"/>
      <c r="M1254" s="30"/>
      <c r="N1254" s="30"/>
      <c r="O1254" s="30"/>
    </row>
    <row r="1255" spans="1:15" x14ac:dyDescent="0.3">
      <c r="A1255" s="13"/>
      <c r="B1255" s="14"/>
      <c r="C1255" s="14"/>
      <c r="D1255" s="14"/>
      <c r="E1255" s="14"/>
      <c r="F1255" s="21"/>
      <c r="G1255" s="22"/>
      <c r="H1255" s="30"/>
      <c r="I1255" s="30"/>
      <c r="J1255" s="30"/>
      <c r="K1255" s="31"/>
      <c r="L1255" s="30"/>
      <c r="M1255" s="30"/>
      <c r="N1255" s="30"/>
      <c r="O1255" s="30"/>
    </row>
    <row r="1256" spans="1:15" x14ac:dyDescent="0.3">
      <c r="A1256" s="13"/>
      <c r="B1256" s="14"/>
      <c r="C1256" s="14"/>
      <c r="D1256" s="14"/>
      <c r="E1256" s="14"/>
      <c r="F1256" s="21"/>
      <c r="G1256" s="22"/>
      <c r="H1256" s="30"/>
      <c r="I1256" s="30"/>
      <c r="J1256" s="30"/>
      <c r="K1256" s="31"/>
      <c r="L1256" s="30"/>
      <c r="M1256" s="30"/>
      <c r="N1256" s="30"/>
      <c r="O1256" s="30"/>
    </row>
    <row r="1257" spans="1:15" x14ac:dyDescent="0.3">
      <c r="A1257" s="13"/>
      <c r="B1257" s="14"/>
      <c r="C1257" s="14"/>
      <c r="D1257" s="14"/>
      <c r="E1257" s="14"/>
      <c r="F1257" s="21"/>
      <c r="G1257" s="22"/>
      <c r="H1257" s="30"/>
      <c r="I1257" s="30"/>
      <c r="J1257" s="30"/>
      <c r="K1257" s="31"/>
      <c r="L1257" s="30"/>
      <c r="M1257" s="30"/>
      <c r="N1257" s="30"/>
      <c r="O1257" s="30"/>
    </row>
    <row r="1258" spans="1:15" x14ac:dyDescent="0.3">
      <c r="A1258" s="13"/>
      <c r="B1258" s="14"/>
      <c r="C1258" s="14"/>
      <c r="D1258" s="14"/>
      <c r="E1258" s="14"/>
      <c r="F1258" s="21"/>
      <c r="G1258" s="22"/>
      <c r="H1258" s="30"/>
      <c r="I1258" s="30"/>
      <c r="J1258" s="30"/>
      <c r="K1258" s="31"/>
      <c r="L1258" s="30"/>
      <c r="M1258" s="30"/>
      <c r="N1258" s="30"/>
      <c r="O1258" s="30"/>
    </row>
    <row r="1259" spans="1:15" x14ac:dyDescent="0.3">
      <c r="A1259" s="13"/>
      <c r="B1259" s="14"/>
      <c r="C1259" s="14"/>
      <c r="D1259" s="14"/>
      <c r="E1259" s="14"/>
      <c r="F1259" s="21"/>
      <c r="G1259" s="22"/>
      <c r="H1259" s="30"/>
      <c r="I1259" s="30"/>
      <c r="J1259" s="30"/>
      <c r="K1259" s="31"/>
      <c r="L1259" s="30"/>
      <c r="M1259" s="30"/>
      <c r="N1259" s="30"/>
      <c r="O1259" s="30"/>
    </row>
    <row r="1260" spans="1:15" x14ac:dyDescent="0.3">
      <c r="A1260" s="13"/>
      <c r="B1260" s="14"/>
      <c r="C1260" s="14"/>
      <c r="D1260" s="14"/>
      <c r="E1260" s="14"/>
      <c r="F1260" s="21"/>
      <c r="G1260" s="22"/>
      <c r="H1260" s="30"/>
      <c r="I1260" s="30"/>
      <c r="J1260" s="30"/>
      <c r="K1260" s="31"/>
      <c r="L1260" s="30"/>
      <c r="M1260" s="30"/>
      <c r="N1260" s="30"/>
      <c r="O1260" s="30"/>
    </row>
    <row r="1261" spans="1:15" x14ac:dyDescent="0.3">
      <c r="A1261" s="13"/>
      <c r="B1261" s="14"/>
      <c r="C1261" s="14"/>
      <c r="D1261" s="14"/>
      <c r="E1261" s="14"/>
      <c r="F1261" s="21"/>
      <c r="G1261" s="22"/>
      <c r="H1261" s="30"/>
      <c r="I1261" s="30"/>
      <c r="J1261" s="30"/>
      <c r="K1261" s="31"/>
      <c r="L1261" s="30"/>
      <c r="M1261" s="30"/>
      <c r="N1261" s="30"/>
      <c r="O1261" s="30"/>
    </row>
    <row r="1262" spans="1:15" x14ac:dyDescent="0.3">
      <c r="A1262" s="13"/>
      <c r="B1262" s="14"/>
      <c r="C1262" s="14"/>
      <c r="D1262" s="14"/>
      <c r="E1262" s="14"/>
      <c r="F1262" s="21"/>
      <c r="G1262" s="22"/>
      <c r="H1262" s="30"/>
      <c r="I1262" s="30"/>
      <c r="J1262" s="30"/>
      <c r="K1262" s="31"/>
      <c r="L1262" s="30"/>
      <c r="M1262" s="30"/>
      <c r="N1262" s="30"/>
      <c r="O1262" s="30"/>
    </row>
    <row r="1263" spans="1:15" x14ac:dyDescent="0.3">
      <c r="A1263" s="13"/>
      <c r="B1263" s="14"/>
      <c r="C1263" s="14"/>
      <c r="D1263" s="14"/>
      <c r="E1263" s="14"/>
      <c r="F1263" s="21"/>
      <c r="G1263" s="22"/>
      <c r="H1263" s="30"/>
      <c r="I1263" s="30"/>
      <c r="J1263" s="30"/>
      <c r="K1263" s="31"/>
      <c r="L1263" s="30"/>
      <c r="M1263" s="30"/>
      <c r="N1263" s="30"/>
      <c r="O1263" s="30"/>
    </row>
    <row r="1264" spans="1:15" x14ac:dyDescent="0.3">
      <c r="A1264" s="13"/>
      <c r="B1264" s="14"/>
      <c r="C1264" s="14"/>
      <c r="D1264" s="14"/>
      <c r="E1264" s="14"/>
      <c r="F1264" s="21"/>
      <c r="G1264" s="22"/>
      <c r="H1264" s="30"/>
      <c r="I1264" s="30"/>
      <c r="J1264" s="30"/>
      <c r="K1264" s="31"/>
      <c r="L1264" s="30"/>
      <c r="M1264" s="30"/>
      <c r="N1264" s="30"/>
      <c r="O1264" s="30"/>
    </row>
    <row r="1265" spans="1:15" x14ac:dyDescent="0.3">
      <c r="A1265" s="13"/>
      <c r="B1265" s="14"/>
      <c r="C1265" s="14"/>
      <c r="D1265" s="14"/>
      <c r="E1265" s="14"/>
      <c r="F1265" s="21"/>
      <c r="G1265" s="22"/>
      <c r="H1265" s="30"/>
      <c r="I1265" s="30"/>
      <c r="J1265" s="30"/>
      <c r="K1265" s="31"/>
      <c r="L1265" s="30"/>
      <c r="M1265" s="30"/>
      <c r="N1265" s="30"/>
      <c r="O1265" s="30"/>
    </row>
    <row r="1266" spans="1:15" x14ac:dyDescent="0.3">
      <c r="A1266" s="13"/>
      <c r="B1266" s="14"/>
      <c r="C1266" s="14"/>
      <c r="D1266" s="14"/>
      <c r="E1266" s="14"/>
      <c r="F1266" s="21"/>
      <c r="G1266" s="22"/>
      <c r="H1266" s="30"/>
      <c r="I1266" s="30"/>
      <c r="J1266" s="30"/>
      <c r="K1266" s="31"/>
      <c r="L1266" s="30"/>
      <c r="M1266" s="30"/>
      <c r="N1266" s="30"/>
      <c r="O1266" s="30"/>
    </row>
    <row r="1267" spans="1:15" x14ac:dyDescent="0.3">
      <c r="A1267" s="13"/>
      <c r="B1267" s="14"/>
      <c r="C1267" s="14"/>
      <c r="D1267" s="14"/>
      <c r="E1267" s="14"/>
      <c r="F1267" s="21"/>
      <c r="G1267" s="22"/>
      <c r="H1267" s="30"/>
      <c r="I1267" s="30"/>
      <c r="J1267" s="30"/>
      <c r="K1267" s="31"/>
      <c r="L1267" s="30"/>
      <c r="M1267" s="30"/>
      <c r="N1267" s="30"/>
      <c r="O1267" s="30"/>
    </row>
    <row r="1268" spans="1:15" x14ac:dyDescent="0.3">
      <c r="A1268" s="13"/>
      <c r="B1268" s="14"/>
      <c r="C1268" s="14"/>
      <c r="D1268" s="14"/>
      <c r="E1268" s="14"/>
      <c r="F1268" s="21"/>
      <c r="G1268" s="22"/>
      <c r="H1268" s="30"/>
      <c r="I1268" s="30"/>
      <c r="J1268" s="30"/>
      <c r="K1268" s="31"/>
      <c r="L1268" s="30"/>
      <c r="M1268" s="30"/>
      <c r="N1268" s="30"/>
      <c r="O1268" s="30"/>
    </row>
    <row r="1269" spans="1:15" x14ac:dyDescent="0.3">
      <c r="A1269" s="13"/>
      <c r="B1269" s="14"/>
      <c r="C1269" s="14"/>
      <c r="D1269" s="14"/>
      <c r="E1269" s="14"/>
      <c r="F1269" s="21"/>
      <c r="G1269" s="22"/>
      <c r="H1269" s="30"/>
      <c r="I1269" s="30"/>
      <c r="J1269" s="30"/>
      <c r="K1269" s="31"/>
      <c r="L1269" s="30"/>
      <c r="M1269" s="30"/>
      <c r="N1269" s="30"/>
      <c r="O1269" s="30"/>
    </row>
    <row r="1270" spans="1:15" x14ac:dyDescent="0.3">
      <c r="A1270" s="13"/>
      <c r="B1270" s="14"/>
      <c r="C1270" s="14"/>
      <c r="D1270" s="14"/>
      <c r="E1270" s="14"/>
      <c r="F1270" s="21"/>
      <c r="G1270" s="22"/>
      <c r="H1270" s="30"/>
      <c r="I1270" s="30"/>
      <c r="J1270" s="30"/>
      <c r="K1270" s="31"/>
      <c r="L1270" s="30"/>
      <c r="M1270" s="30"/>
      <c r="N1270" s="30"/>
      <c r="O1270" s="30"/>
    </row>
    <row r="1271" spans="1:15" x14ac:dyDescent="0.3">
      <c r="A1271" s="13"/>
      <c r="B1271" s="14"/>
      <c r="C1271" s="14"/>
      <c r="D1271" s="14"/>
      <c r="E1271" s="14"/>
      <c r="F1271" s="21"/>
      <c r="G1271" s="22"/>
      <c r="H1271" s="30"/>
      <c r="I1271" s="30"/>
      <c r="J1271" s="30"/>
      <c r="K1271" s="31"/>
      <c r="L1271" s="30"/>
      <c r="M1271" s="30"/>
      <c r="N1271" s="30"/>
      <c r="O1271" s="30"/>
    </row>
    <row r="1272" spans="1:15" x14ac:dyDescent="0.3">
      <c r="A1272" s="13"/>
      <c r="B1272" s="14"/>
      <c r="C1272" s="14"/>
      <c r="D1272" s="14"/>
      <c r="E1272" s="14"/>
      <c r="F1272" s="21"/>
      <c r="G1272" s="22"/>
      <c r="H1272" s="30"/>
      <c r="I1272" s="30"/>
      <c r="J1272" s="30"/>
      <c r="K1272" s="31"/>
      <c r="L1272" s="30"/>
      <c r="M1272" s="30"/>
      <c r="N1272" s="30"/>
      <c r="O1272" s="30"/>
    </row>
    <row r="1273" spans="1:15" x14ac:dyDescent="0.3">
      <c r="A1273" s="13"/>
      <c r="B1273" s="14"/>
      <c r="C1273" s="14"/>
      <c r="D1273" s="14"/>
      <c r="E1273" s="14"/>
      <c r="F1273" s="21"/>
      <c r="G1273" s="14"/>
      <c r="H1273" s="31"/>
      <c r="I1273" s="31"/>
      <c r="J1273" s="31"/>
      <c r="K1273" s="31"/>
      <c r="L1273" s="31"/>
      <c r="M1273" s="31"/>
      <c r="N1273" s="31"/>
      <c r="O1273" s="31"/>
    </row>
    <row r="1274" spans="1:15" x14ac:dyDescent="0.3">
      <c r="A1274" s="13"/>
      <c r="B1274" s="14"/>
      <c r="C1274" s="14"/>
      <c r="D1274" s="14"/>
      <c r="E1274" s="14"/>
      <c r="F1274" s="21"/>
      <c r="G1274" s="14"/>
      <c r="H1274" s="31"/>
      <c r="I1274" s="31"/>
      <c r="J1274" s="31"/>
      <c r="K1274" s="31"/>
      <c r="L1274" s="31"/>
      <c r="M1274" s="31"/>
      <c r="N1274" s="31"/>
      <c r="O1274" s="31"/>
    </row>
    <row r="1275" spans="1:15" x14ac:dyDescent="0.3">
      <c r="A1275" s="13"/>
      <c r="B1275" s="14"/>
      <c r="C1275" s="14"/>
      <c r="D1275" s="14"/>
      <c r="E1275" s="14"/>
      <c r="F1275" s="21"/>
      <c r="G1275" s="14"/>
      <c r="H1275" s="31"/>
      <c r="I1275" s="31"/>
      <c r="J1275" s="31"/>
      <c r="K1275" s="31"/>
      <c r="L1275" s="31"/>
      <c r="M1275" s="31"/>
      <c r="N1275" s="31"/>
      <c r="O1275" s="31"/>
    </row>
    <row r="1276" spans="1:15" x14ac:dyDescent="0.3">
      <c r="A1276" s="13"/>
      <c r="B1276" s="14"/>
      <c r="C1276" s="14"/>
      <c r="D1276" s="14"/>
      <c r="E1276" s="14"/>
      <c r="F1276" s="21"/>
      <c r="G1276" s="14"/>
      <c r="H1276" s="31"/>
      <c r="I1276" s="31"/>
      <c r="J1276" s="31"/>
      <c r="K1276" s="31"/>
      <c r="L1276" s="31"/>
      <c r="M1276" s="31"/>
      <c r="N1276" s="31"/>
      <c r="O1276" s="31"/>
    </row>
    <row r="1277" spans="1:15" x14ac:dyDescent="0.3">
      <c r="A1277" s="13"/>
      <c r="B1277" s="14"/>
      <c r="C1277" s="14"/>
      <c r="D1277" s="14"/>
      <c r="E1277" s="14"/>
      <c r="F1277" s="21"/>
      <c r="G1277" s="14"/>
      <c r="H1277" s="31"/>
      <c r="I1277" s="31"/>
      <c r="J1277" s="31"/>
      <c r="K1277" s="31"/>
      <c r="L1277" s="31"/>
      <c r="M1277" s="31"/>
      <c r="N1277" s="31"/>
      <c r="O1277" s="31"/>
    </row>
    <row r="1278" spans="1:15" x14ac:dyDescent="0.3">
      <c r="A1278" s="13"/>
      <c r="F1278" s="17"/>
      <c r="H1278" s="29"/>
      <c r="I1278" s="29"/>
      <c r="J1278" s="29"/>
      <c r="K1278" s="31"/>
      <c r="L1278" s="29"/>
      <c r="M1278" s="29"/>
      <c r="N1278" s="29"/>
      <c r="O1278" s="29"/>
    </row>
    <row r="1279" spans="1:15" x14ac:dyDescent="0.3">
      <c r="A1279" s="13"/>
      <c r="F1279" s="17"/>
      <c r="H1279" s="29"/>
      <c r="I1279" s="29"/>
      <c r="J1279" s="29"/>
      <c r="K1279" s="31"/>
      <c r="L1279" s="29"/>
      <c r="M1279" s="29"/>
      <c r="N1279" s="29"/>
      <c r="O1279" s="29"/>
    </row>
    <row r="1280" spans="1:15" x14ac:dyDescent="0.3">
      <c r="A1280" s="13"/>
      <c r="F1280" s="17"/>
      <c r="H1280" s="29"/>
      <c r="I1280" s="29"/>
      <c r="J1280" s="29"/>
      <c r="K1280" s="31"/>
      <c r="L1280" s="29"/>
      <c r="M1280" s="29"/>
      <c r="N1280" s="29"/>
      <c r="O1280" s="29"/>
    </row>
    <row r="1281" spans="1:15" x14ac:dyDescent="0.3">
      <c r="A1281" s="13"/>
      <c r="F1281" s="17"/>
      <c r="H1281" s="29"/>
      <c r="I1281" s="29"/>
      <c r="J1281" s="29"/>
      <c r="K1281" s="31"/>
      <c r="L1281" s="29"/>
      <c r="M1281" s="29"/>
      <c r="N1281" s="29"/>
      <c r="O1281" s="29"/>
    </row>
    <row r="1282" spans="1:15" x14ac:dyDescent="0.3">
      <c r="A1282" s="13"/>
      <c r="F1282" s="17"/>
      <c r="H1282" s="29"/>
      <c r="I1282" s="29"/>
      <c r="J1282" s="29"/>
      <c r="K1282" s="31"/>
      <c r="L1282" s="29"/>
      <c r="M1282" s="29"/>
      <c r="N1282" s="29"/>
      <c r="O1282" s="29"/>
    </row>
    <row r="1283" spans="1:15" x14ac:dyDescent="0.3">
      <c r="A1283" s="13"/>
      <c r="F1283" s="17"/>
      <c r="H1283" s="29"/>
      <c r="I1283" s="29"/>
      <c r="J1283" s="29"/>
      <c r="K1283" s="31"/>
      <c r="L1283" s="29"/>
      <c r="M1283" s="29"/>
      <c r="N1283" s="29"/>
      <c r="O1283" s="29"/>
    </row>
    <row r="1284" spans="1:15" x14ac:dyDescent="0.3">
      <c r="A1284" s="13"/>
      <c r="F1284" s="17"/>
      <c r="H1284" s="29"/>
      <c r="I1284" s="29"/>
      <c r="J1284" s="29"/>
      <c r="K1284" s="31"/>
      <c r="L1284" s="29"/>
      <c r="M1284" s="29"/>
      <c r="N1284" s="29"/>
      <c r="O1284" s="29"/>
    </row>
    <row r="1285" spans="1:15" x14ac:dyDescent="0.3">
      <c r="A1285" s="13"/>
      <c r="F1285" s="17"/>
      <c r="H1285" s="29"/>
      <c r="I1285" s="29"/>
      <c r="J1285" s="29"/>
      <c r="K1285" s="31"/>
      <c r="L1285" s="29"/>
      <c r="M1285" s="29"/>
      <c r="N1285" s="29"/>
      <c r="O1285" s="29"/>
    </row>
    <row r="1286" spans="1:15" x14ac:dyDescent="0.3">
      <c r="A1286" s="13"/>
      <c r="F1286" s="17"/>
      <c r="H1286" s="29"/>
      <c r="I1286" s="29"/>
      <c r="J1286" s="29"/>
      <c r="K1286" s="31"/>
      <c r="L1286" s="29"/>
      <c r="M1286" s="29"/>
      <c r="N1286" s="29"/>
      <c r="O1286" s="29"/>
    </row>
    <row r="1287" spans="1:15" x14ac:dyDescent="0.3">
      <c r="A1287" s="13"/>
      <c r="F1287" s="17"/>
      <c r="H1287" s="29"/>
      <c r="I1287" s="29"/>
      <c r="J1287" s="29"/>
      <c r="K1287" s="31"/>
      <c r="L1287" s="29"/>
      <c r="M1287" s="29"/>
      <c r="N1287" s="29"/>
      <c r="O1287" s="29"/>
    </row>
    <row r="1288" spans="1:15" x14ac:dyDescent="0.3">
      <c r="A1288" s="13"/>
      <c r="F1288" s="17"/>
      <c r="H1288" s="29"/>
      <c r="I1288" s="29"/>
      <c r="J1288" s="29"/>
      <c r="K1288" s="31"/>
      <c r="L1288" s="29"/>
      <c r="M1288" s="29"/>
      <c r="N1288" s="29"/>
      <c r="O1288" s="29"/>
    </row>
    <row r="1289" spans="1:15" x14ac:dyDescent="0.3">
      <c r="A1289" s="13"/>
      <c r="F1289" s="17"/>
      <c r="H1289" s="29"/>
      <c r="I1289" s="29"/>
      <c r="J1289" s="29"/>
      <c r="K1289" s="31"/>
      <c r="L1289" s="29"/>
      <c r="M1289" s="29"/>
      <c r="N1289" s="29"/>
      <c r="O1289" s="29"/>
    </row>
    <row r="1290" spans="1:15" x14ac:dyDescent="0.3">
      <c r="A1290" s="13"/>
      <c r="F1290" s="17"/>
      <c r="H1290" s="29"/>
      <c r="I1290" s="29"/>
      <c r="J1290" s="29"/>
      <c r="K1290" s="31"/>
      <c r="L1290" s="29"/>
      <c r="M1290" s="29"/>
      <c r="N1290" s="29"/>
      <c r="O1290" s="29"/>
    </row>
    <row r="1291" spans="1:15" x14ac:dyDescent="0.3">
      <c r="A1291" s="13"/>
      <c r="F1291" s="17"/>
      <c r="H1291" s="29"/>
      <c r="I1291" s="29"/>
      <c r="J1291" s="29"/>
      <c r="K1291" s="31"/>
      <c r="L1291" s="29"/>
      <c r="M1291" s="29"/>
      <c r="N1291" s="29"/>
      <c r="O1291" s="29"/>
    </row>
    <row r="1292" spans="1:15" x14ac:dyDescent="0.3">
      <c r="A1292" s="13"/>
      <c r="F1292" s="17"/>
      <c r="H1292" s="29"/>
      <c r="I1292" s="29"/>
      <c r="J1292" s="29"/>
      <c r="K1292" s="31"/>
      <c r="L1292" s="29"/>
      <c r="M1292" s="29"/>
      <c r="N1292" s="29"/>
      <c r="O1292" s="29"/>
    </row>
    <row r="1293" spans="1:15" x14ac:dyDescent="0.3">
      <c r="A1293" s="13"/>
      <c r="F1293" s="17"/>
      <c r="H1293" s="29"/>
      <c r="I1293" s="29"/>
      <c r="J1293" s="29"/>
      <c r="K1293" s="31"/>
      <c r="L1293" s="29"/>
      <c r="M1293" s="29"/>
      <c r="N1293" s="29"/>
      <c r="O1293" s="29"/>
    </row>
    <row r="1294" spans="1:15" x14ac:dyDescent="0.3">
      <c r="A1294" s="13"/>
      <c r="F1294" s="17"/>
      <c r="H1294" s="29"/>
      <c r="I1294" s="29"/>
      <c r="J1294" s="29"/>
      <c r="K1294" s="31"/>
      <c r="L1294" s="29"/>
      <c r="M1294" s="29"/>
      <c r="N1294" s="29"/>
      <c r="O1294" s="29"/>
    </row>
    <row r="1295" spans="1:15" x14ac:dyDescent="0.3">
      <c r="A1295" s="13"/>
      <c r="F1295" s="17"/>
      <c r="H1295" s="29"/>
      <c r="I1295" s="29"/>
      <c r="J1295" s="29"/>
      <c r="K1295" s="31"/>
      <c r="L1295" s="29"/>
      <c r="M1295" s="29"/>
      <c r="N1295" s="29"/>
      <c r="O1295" s="29"/>
    </row>
    <row r="1296" spans="1:15" x14ac:dyDescent="0.3">
      <c r="A1296" s="13"/>
      <c r="F1296" s="17"/>
      <c r="H1296" s="29"/>
      <c r="I1296" s="29"/>
      <c r="J1296" s="29"/>
      <c r="K1296" s="31"/>
      <c r="L1296" s="29"/>
      <c r="M1296" s="29"/>
      <c r="N1296" s="29"/>
      <c r="O1296" s="29"/>
    </row>
    <row r="1297" spans="1:15" x14ac:dyDescent="0.3">
      <c r="A1297" s="13"/>
      <c r="F1297" s="17"/>
      <c r="H1297" s="29"/>
      <c r="I1297" s="29"/>
      <c r="J1297" s="29"/>
      <c r="K1297" s="31"/>
      <c r="L1297" s="29"/>
      <c r="M1297" s="29"/>
      <c r="N1297" s="29"/>
      <c r="O1297" s="29"/>
    </row>
    <row r="1298" spans="1:15" x14ac:dyDescent="0.3">
      <c r="A1298" s="13"/>
      <c r="F1298" s="17"/>
      <c r="H1298" s="29"/>
      <c r="I1298" s="29"/>
      <c r="J1298" s="29"/>
      <c r="K1298" s="31"/>
      <c r="L1298" s="29"/>
      <c r="M1298" s="29"/>
      <c r="N1298" s="29"/>
      <c r="O1298" s="29"/>
    </row>
    <row r="1299" spans="1:15" x14ac:dyDescent="0.3">
      <c r="A1299" s="13"/>
      <c r="F1299" s="17"/>
      <c r="H1299" s="29"/>
      <c r="I1299" s="29"/>
      <c r="J1299" s="29"/>
      <c r="K1299" s="31"/>
      <c r="L1299" s="29"/>
      <c r="M1299" s="29"/>
      <c r="N1299" s="29"/>
      <c r="O1299" s="29"/>
    </row>
    <row r="1300" spans="1:15" x14ac:dyDescent="0.3">
      <c r="A1300" s="13"/>
      <c r="F1300" s="17"/>
      <c r="H1300" s="29"/>
      <c r="I1300" s="29"/>
      <c r="J1300" s="29"/>
      <c r="K1300" s="31"/>
      <c r="L1300" s="29"/>
      <c r="M1300" s="29"/>
      <c r="N1300" s="29"/>
      <c r="O1300" s="29"/>
    </row>
    <row r="1301" spans="1:15" x14ac:dyDescent="0.3">
      <c r="A1301" s="13"/>
      <c r="F1301" s="17"/>
      <c r="H1301" s="29"/>
      <c r="I1301" s="29"/>
      <c r="J1301" s="29"/>
      <c r="K1301" s="31"/>
      <c r="L1301" s="29"/>
      <c r="M1301" s="29"/>
      <c r="N1301" s="29"/>
      <c r="O1301" s="29"/>
    </row>
    <row r="1302" spans="1:15" x14ac:dyDescent="0.3">
      <c r="A1302" s="13"/>
      <c r="F1302" s="17"/>
      <c r="H1302" s="29"/>
      <c r="I1302" s="29"/>
      <c r="J1302" s="29"/>
      <c r="K1302" s="31"/>
      <c r="L1302" s="29"/>
      <c r="M1302" s="29"/>
      <c r="N1302" s="29"/>
      <c r="O1302" s="29"/>
    </row>
    <row r="1303" spans="1:15" x14ac:dyDescent="0.3">
      <c r="A1303" s="13"/>
      <c r="F1303" s="17"/>
      <c r="H1303" s="29"/>
      <c r="I1303" s="29"/>
      <c r="J1303" s="29"/>
      <c r="K1303" s="31"/>
      <c r="L1303" s="29"/>
      <c r="M1303" s="29"/>
      <c r="N1303" s="29"/>
      <c r="O1303" s="29"/>
    </row>
    <row r="1304" spans="1:15" x14ac:dyDescent="0.3">
      <c r="A1304" s="13"/>
      <c r="F1304" s="17"/>
      <c r="H1304" s="29"/>
      <c r="I1304" s="29"/>
      <c r="J1304" s="29"/>
      <c r="K1304" s="31"/>
      <c r="L1304" s="29"/>
      <c r="M1304" s="29"/>
      <c r="N1304" s="29"/>
      <c r="O1304" s="29"/>
    </row>
    <row r="1305" spans="1:15" x14ac:dyDescent="0.3">
      <c r="A1305" s="13"/>
      <c r="F1305" s="17"/>
      <c r="H1305" s="29"/>
      <c r="I1305" s="29"/>
      <c r="J1305" s="29"/>
      <c r="K1305" s="31"/>
      <c r="L1305" s="29"/>
      <c r="M1305" s="29"/>
      <c r="N1305" s="29"/>
      <c r="O1305" s="29"/>
    </row>
    <row r="1306" spans="1:15" x14ac:dyDescent="0.3">
      <c r="A1306" s="13"/>
      <c r="F1306" s="17"/>
      <c r="H1306" s="29"/>
      <c r="I1306" s="29"/>
      <c r="J1306" s="29"/>
      <c r="K1306" s="31"/>
      <c r="L1306" s="29"/>
      <c r="M1306" s="29"/>
      <c r="N1306" s="29"/>
      <c r="O1306" s="29"/>
    </row>
    <row r="1307" spans="1:15" x14ac:dyDescent="0.3">
      <c r="A1307" s="13"/>
      <c r="F1307" s="17"/>
      <c r="H1307" s="29"/>
      <c r="I1307" s="29"/>
      <c r="J1307" s="29"/>
      <c r="K1307" s="31"/>
      <c r="L1307" s="29"/>
      <c r="M1307" s="29"/>
      <c r="N1307" s="29"/>
      <c r="O1307" s="29"/>
    </row>
    <row r="1308" spans="1:15" x14ac:dyDescent="0.3">
      <c r="A1308" s="13"/>
      <c r="F1308" s="17"/>
      <c r="H1308" s="29"/>
      <c r="I1308" s="29"/>
      <c r="J1308" s="29"/>
      <c r="K1308" s="31"/>
      <c r="L1308" s="29"/>
      <c r="M1308" s="29"/>
      <c r="N1308" s="29"/>
      <c r="O1308" s="29"/>
    </row>
    <row r="1309" spans="1:15" x14ac:dyDescent="0.3">
      <c r="A1309" s="13"/>
      <c r="F1309" s="17"/>
      <c r="H1309" s="29"/>
      <c r="I1309" s="29"/>
      <c r="J1309" s="29"/>
      <c r="K1309" s="31"/>
      <c r="L1309" s="29"/>
      <c r="M1309" s="29"/>
      <c r="N1309" s="29"/>
      <c r="O1309" s="29"/>
    </row>
    <row r="1310" spans="1:15" x14ac:dyDescent="0.3">
      <c r="A1310" s="13"/>
      <c r="F1310" s="17"/>
      <c r="H1310" s="29"/>
      <c r="I1310" s="29"/>
      <c r="J1310" s="29"/>
      <c r="K1310" s="31"/>
      <c r="L1310" s="29"/>
      <c r="M1310" s="29"/>
      <c r="N1310" s="29"/>
      <c r="O1310" s="29"/>
    </row>
    <row r="1311" spans="1:15" x14ac:dyDescent="0.3">
      <c r="A1311" s="13"/>
      <c r="F1311" s="17"/>
      <c r="H1311" s="29"/>
      <c r="I1311" s="29"/>
      <c r="J1311" s="29"/>
      <c r="K1311" s="31"/>
      <c r="L1311" s="29"/>
      <c r="M1311" s="29"/>
      <c r="N1311" s="29"/>
      <c r="O1311" s="29"/>
    </row>
    <row r="1312" spans="1:15" x14ac:dyDescent="0.3">
      <c r="A1312" s="13"/>
      <c r="F1312" s="17"/>
      <c r="H1312" s="29"/>
      <c r="I1312" s="29"/>
      <c r="J1312" s="29"/>
      <c r="K1312" s="31"/>
      <c r="L1312" s="29"/>
      <c r="M1312" s="29"/>
      <c r="N1312" s="29"/>
      <c r="O1312" s="29"/>
    </row>
    <row r="1313" spans="1:15" x14ac:dyDescent="0.3">
      <c r="A1313" s="13"/>
      <c r="F1313" s="17"/>
      <c r="H1313" s="29"/>
      <c r="I1313" s="29"/>
      <c r="J1313" s="29"/>
      <c r="K1313" s="31"/>
      <c r="L1313" s="29"/>
      <c r="M1313" s="29"/>
      <c r="N1313" s="29"/>
      <c r="O1313" s="29"/>
    </row>
    <row r="1314" spans="1:15" x14ac:dyDescent="0.3">
      <c r="A1314" s="13"/>
      <c r="F1314" s="17"/>
      <c r="H1314" s="29"/>
      <c r="I1314" s="29"/>
      <c r="J1314" s="29"/>
      <c r="K1314" s="31"/>
      <c r="L1314" s="29"/>
      <c r="M1314" s="29"/>
      <c r="N1314" s="29"/>
      <c r="O1314" s="29"/>
    </row>
    <row r="1315" spans="1:15" x14ac:dyDescent="0.3">
      <c r="A1315" s="13"/>
      <c r="F1315" s="17"/>
      <c r="H1315" s="29"/>
      <c r="I1315" s="29"/>
      <c r="J1315" s="29"/>
      <c r="K1315" s="31"/>
      <c r="L1315" s="29"/>
      <c r="M1315" s="29"/>
      <c r="N1315" s="29"/>
      <c r="O1315" s="29"/>
    </row>
    <row r="1316" spans="1:15" x14ac:dyDescent="0.3">
      <c r="A1316" s="13"/>
      <c r="F1316" s="17"/>
      <c r="H1316" s="29"/>
      <c r="I1316" s="29"/>
      <c r="J1316" s="29"/>
      <c r="K1316" s="31"/>
      <c r="L1316" s="29"/>
      <c r="M1316" s="29"/>
      <c r="N1316" s="29"/>
      <c r="O1316" s="29"/>
    </row>
    <row r="1317" spans="1:15" x14ac:dyDescent="0.3">
      <c r="A1317" s="13"/>
      <c r="F1317" s="17"/>
      <c r="H1317" s="29"/>
      <c r="I1317" s="29"/>
      <c r="J1317" s="29"/>
      <c r="K1317" s="31"/>
      <c r="L1317" s="29"/>
      <c r="M1317" s="29"/>
      <c r="N1317" s="29"/>
      <c r="O1317" s="29"/>
    </row>
    <row r="1318" spans="1:15" x14ac:dyDescent="0.3">
      <c r="A1318" s="123" t="s">
        <v>1298</v>
      </c>
      <c r="B1318" s="47"/>
      <c r="C1318" s="47"/>
      <c r="D1318" s="47"/>
      <c r="E1318" s="47"/>
      <c r="F1318" s="124"/>
      <c r="H1318" s="29"/>
      <c r="I1318" s="29"/>
      <c r="J1318" s="29"/>
      <c r="K1318" s="31"/>
      <c r="L1318" s="29"/>
      <c r="M1318" s="29"/>
      <c r="N1318" s="29"/>
      <c r="O1318" s="29"/>
    </row>
    <row r="1319" spans="1:15" x14ac:dyDescent="0.3">
      <c r="A1319" s="123">
        <v>1</v>
      </c>
      <c r="B1319" s="47" t="s">
        <v>14</v>
      </c>
      <c r="C1319" s="47" t="s">
        <v>11</v>
      </c>
      <c r="D1319" s="47" t="s">
        <v>1571</v>
      </c>
      <c r="E1319" s="47" t="s">
        <v>1299</v>
      </c>
      <c r="F1319" s="124" t="s">
        <v>1303</v>
      </c>
      <c r="H1319" s="29"/>
      <c r="I1319" s="29"/>
      <c r="J1319" s="29"/>
      <c r="K1319" s="31"/>
      <c r="L1319" s="29"/>
      <c r="M1319" s="29"/>
      <c r="N1319" s="29"/>
      <c r="O1319" s="29"/>
    </row>
    <row r="1320" spans="1:15" x14ac:dyDescent="0.3">
      <c r="A1320" s="123">
        <v>2</v>
      </c>
      <c r="B1320" s="47" t="s">
        <v>372</v>
      </c>
      <c r="C1320" s="47" t="s">
        <v>22</v>
      </c>
      <c r="D1320" s="47" t="s">
        <v>1572</v>
      </c>
      <c r="E1320" s="47" t="s">
        <v>1300</v>
      </c>
      <c r="F1320" s="124" t="s">
        <v>1305</v>
      </c>
      <c r="H1320" s="29"/>
      <c r="I1320" s="29"/>
      <c r="J1320" s="29"/>
      <c r="K1320" s="31"/>
      <c r="L1320" s="29"/>
      <c r="M1320" s="29"/>
      <c r="N1320" s="29"/>
      <c r="O1320" s="29"/>
    </row>
    <row r="1321" spans="1:15" x14ac:dyDescent="0.3">
      <c r="A1321" s="123">
        <v>3</v>
      </c>
      <c r="B1321" s="47" t="s">
        <v>371</v>
      </c>
      <c r="C1321" s="47" t="s">
        <v>13</v>
      </c>
      <c r="D1321" s="47" t="s">
        <v>1573</v>
      </c>
      <c r="E1321" s="47" t="s">
        <v>1301</v>
      </c>
      <c r="F1321" s="124" t="s">
        <v>1304</v>
      </c>
      <c r="H1321" s="29"/>
      <c r="I1321" s="29"/>
      <c r="J1321" s="29"/>
      <c r="K1321" s="31"/>
      <c r="L1321" s="29"/>
      <c r="M1321" s="29"/>
      <c r="N1321" s="29"/>
      <c r="O1321" s="29"/>
    </row>
    <row r="1322" spans="1:15" x14ac:dyDescent="0.3">
      <c r="A1322" s="123">
        <v>4</v>
      </c>
      <c r="B1322" s="47" t="s">
        <v>1207</v>
      </c>
      <c r="C1322" s="47" t="s">
        <v>146</v>
      </c>
      <c r="D1322" s="47" t="s">
        <v>1574</v>
      </c>
      <c r="E1322" s="47" t="s">
        <v>1302</v>
      </c>
      <c r="F1322" s="124" t="s">
        <v>1306</v>
      </c>
      <c r="H1322" s="29"/>
      <c r="I1322" s="29"/>
      <c r="J1322" s="29"/>
      <c r="K1322" s="31"/>
      <c r="L1322" s="29"/>
      <c r="M1322" s="29"/>
      <c r="N1322" s="29"/>
      <c r="O1322" s="29"/>
    </row>
    <row r="1323" spans="1:15" x14ac:dyDescent="0.3">
      <c r="A1323" s="123">
        <v>5</v>
      </c>
      <c r="B1323" s="47" t="s">
        <v>1372</v>
      </c>
      <c r="C1323" s="47" t="s">
        <v>1043</v>
      </c>
      <c r="D1323" s="47" t="s">
        <v>1575</v>
      </c>
      <c r="E1323" s="47" t="s">
        <v>1368</v>
      </c>
      <c r="F1323" s="124" t="s">
        <v>1369</v>
      </c>
      <c r="H1323" s="29"/>
      <c r="I1323" s="29"/>
      <c r="J1323" s="29"/>
      <c r="K1323" s="31"/>
      <c r="L1323" s="29"/>
      <c r="M1323" s="29"/>
      <c r="N1323" s="29"/>
      <c r="O1323" s="29"/>
    </row>
    <row r="1324" spans="1:15" x14ac:dyDescent="0.3">
      <c r="A1324" s="123">
        <v>6</v>
      </c>
      <c r="B1324" s="47" t="s">
        <v>1648</v>
      </c>
      <c r="C1324" s="47" t="s">
        <v>39</v>
      </c>
      <c r="D1324" s="47" t="s">
        <v>1649</v>
      </c>
      <c r="E1324" s="47" t="s">
        <v>1650</v>
      </c>
      <c r="F1324" s="124" t="s">
        <v>1651</v>
      </c>
      <c r="H1324" s="29"/>
      <c r="I1324" s="29"/>
      <c r="J1324" s="29"/>
      <c r="K1324" s="31"/>
      <c r="L1324" s="29"/>
      <c r="M1324" s="29"/>
      <c r="N1324" s="29"/>
      <c r="O1324" s="29"/>
    </row>
    <row r="1325" spans="1:15" x14ac:dyDescent="0.3">
      <c r="A1325" s="13"/>
      <c r="F1325" s="17"/>
      <c r="H1325" s="29"/>
      <c r="I1325" s="29"/>
      <c r="J1325" s="29"/>
      <c r="K1325" s="31"/>
      <c r="L1325" s="29"/>
      <c r="M1325" s="29"/>
      <c r="N1325" s="29"/>
      <c r="O1325" s="29"/>
    </row>
    <row r="1326" spans="1:15" x14ac:dyDescent="0.3">
      <c r="A1326" s="13"/>
      <c r="F1326" s="17"/>
      <c r="H1326" s="29"/>
      <c r="I1326" s="29"/>
      <c r="J1326" s="29"/>
      <c r="K1326" s="31"/>
      <c r="L1326" s="29"/>
      <c r="M1326" s="29"/>
      <c r="N1326" s="29"/>
      <c r="O1326" s="29"/>
    </row>
    <row r="1327" spans="1:15" x14ac:dyDescent="0.3">
      <c r="A1327" s="13"/>
      <c r="F1327" s="17"/>
      <c r="H1327" s="29"/>
      <c r="I1327" s="29"/>
      <c r="J1327" s="29"/>
      <c r="K1327" s="31"/>
      <c r="L1327" s="29"/>
      <c r="M1327" s="29"/>
      <c r="N1327" s="29"/>
      <c r="O1327" s="29"/>
    </row>
    <row r="1328" spans="1:15" x14ac:dyDescent="0.3">
      <c r="A1328" s="13"/>
      <c r="F1328" s="17"/>
      <c r="H1328" s="29"/>
      <c r="I1328" s="29"/>
      <c r="J1328" s="29"/>
      <c r="K1328" s="31"/>
      <c r="L1328" s="29"/>
      <c r="M1328" s="29"/>
      <c r="N1328" s="29"/>
      <c r="O1328" s="29"/>
    </row>
    <row r="1329" spans="1:15" x14ac:dyDescent="0.3">
      <c r="A1329" s="13"/>
      <c r="F1329" s="17"/>
      <c r="H1329" s="29"/>
      <c r="I1329" s="29"/>
      <c r="J1329" s="29"/>
      <c r="K1329" s="31"/>
      <c r="L1329" s="29"/>
      <c r="M1329" s="29"/>
      <c r="N1329" s="29"/>
      <c r="O1329" s="29"/>
    </row>
    <row r="1330" spans="1:15" x14ac:dyDescent="0.3">
      <c r="A1330" s="13"/>
      <c r="F1330" s="17"/>
      <c r="H1330" s="29"/>
      <c r="I1330" s="29"/>
      <c r="J1330" s="29"/>
      <c r="K1330" s="31"/>
      <c r="L1330" s="29"/>
      <c r="M1330" s="29"/>
      <c r="N1330" s="29"/>
      <c r="O1330" s="29"/>
    </row>
    <row r="1331" spans="1:15" x14ac:dyDescent="0.3">
      <c r="A1331" s="13"/>
      <c r="F1331" s="17"/>
      <c r="H1331" s="29"/>
      <c r="I1331" s="29"/>
      <c r="J1331" s="29"/>
      <c r="K1331" s="31"/>
      <c r="L1331" s="29"/>
      <c r="M1331" s="29"/>
      <c r="N1331" s="29"/>
      <c r="O1331" s="29"/>
    </row>
    <row r="1332" spans="1:15" x14ac:dyDescent="0.3">
      <c r="A1332" s="13"/>
      <c r="F1332" s="17"/>
      <c r="H1332" s="29"/>
      <c r="I1332" s="29"/>
      <c r="J1332" s="29"/>
      <c r="K1332" s="31"/>
      <c r="L1332" s="29"/>
      <c r="M1332" s="29"/>
      <c r="N1332" s="29"/>
      <c r="O1332" s="29"/>
    </row>
    <row r="1333" spans="1:15" x14ac:dyDescent="0.3">
      <c r="A1333" s="13"/>
      <c r="F1333" s="17"/>
      <c r="H1333" s="29"/>
      <c r="I1333" s="29"/>
      <c r="J1333" s="29"/>
      <c r="K1333" s="31"/>
      <c r="L1333" s="29"/>
      <c r="M1333" s="29"/>
      <c r="N1333" s="29"/>
      <c r="O1333" s="29"/>
    </row>
    <row r="1334" spans="1:15" x14ac:dyDescent="0.3">
      <c r="A1334" s="13"/>
      <c r="F1334" s="17"/>
      <c r="H1334" s="29"/>
      <c r="I1334" s="29"/>
      <c r="J1334" s="29"/>
      <c r="K1334" s="31"/>
      <c r="L1334" s="29"/>
      <c r="M1334" s="29"/>
      <c r="N1334" s="29"/>
      <c r="O1334" s="29"/>
    </row>
    <row r="1335" spans="1:15" x14ac:dyDescent="0.3">
      <c r="A1335" s="13"/>
      <c r="F1335" s="17"/>
      <c r="H1335" s="29"/>
      <c r="I1335" s="29"/>
      <c r="J1335" s="29"/>
      <c r="K1335" s="31"/>
      <c r="L1335" s="29"/>
      <c r="M1335" s="29"/>
      <c r="N1335" s="29"/>
      <c r="O1335" s="29"/>
    </row>
    <row r="1336" spans="1:15" x14ac:dyDescent="0.3">
      <c r="A1336" s="13"/>
      <c r="F1336" s="17"/>
      <c r="H1336" s="29"/>
      <c r="I1336" s="29"/>
      <c r="J1336" s="29"/>
      <c r="K1336" s="31"/>
      <c r="L1336" s="29"/>
      <c r="M1336" s="29"/>
      <c r="N1336" s="29"/>
      <c r="O1336" s="29"/>
    </row>
    <row r="1337" spans="1:15" x14ac:dyDescent="0.3">
      <c r="A1337" s="13"/>
      <c r="F1337" s="17"/>
      <c r="H1337" s="29"/>
      <c r="I1337" s="29"/>
      <c r="J1337" s="29"/>
      <c r="K1337" s="31"/>
      <c r="L1337" s="29"/>
      <c r="M1337" s="29"/>
      <c r="N1337" s="29"/>
      <c r="O1337" s="29"/>
    </row>
    <row r="1338" spans="1:15" x14ac:dyDescent="0.3">
      <c r="A1338" s="13"/>
      <c r="F1338" s="17"/>
      <c r="H1338" s="29"/>
      <c r="I1338" s="29"/>
      <c r="J1338" s="29"/>
      <c r="K1338" s="31"/>
      <c r="L1338" s="29"/>
      <c r="M1338" s="29"/>
      <c r="N1338" s="29"/>
      <c r="O1338" s="29"/>
    </row>
    <row r="1339" spans="1:15" x14ac:dyDescent="0.3">
      <c r="A1339" s="13"/>
      <c r="F1339" s="17"/>
      <c r="H1339" s="29"/>
      <c r="I1339" s="29"/>
      <c r="J1339" s="29"/>
      <c r="K1339" s="31"/>
      <c r="L1339" s="29"/>
      <c r="M1339" s="29"/>
      <c r="N1339" s="29"/>
      <c r="O1339" s="29"/>
    </row>
    <row r="1340" spans="1:15" x14ac:dyDescent="0.3">
      <c r="A1340" s="13"/>
      <c r="F1340" s="17"/>
      <c r="H1340" s="29"/>
      <c r="I1340" s="29"/>
      <c r="J1340" s="29"/>
      <c r="K1340" s="31"/>
      <c r="L1340" s="29"/>
      <c r="M1340" s="29"/>
      <c r="N1340" s="29"/>
      <c r="O1340" s="29"/>
    </row>
    <row r="1341" spans="1:15" x14ac:dyDescent="0.3">
      <c r="A1341" s="13"/>
      <c r="F1341" s="17"/>
      <c r="H1341" s="29"/>
      <c r="I1341" s="29"/>
      <c r="J1341" s="29"/>
      <c r="K1341" s="31"/>
      <c r="L1341" s="29"/>
      <c r="M1341" s="29"/>
      <c r="N1341" s="29"/>
      <c r="O1341" s="29"/>
    </row>
    <row r="1342" spans="1:15" x14ac:dyDescent="0.3">
      <c r="A1342" s="13"/>
      <c r="F1342" s="17"/>
      <c r="H1342" s="29"/>
      <c r="I1342" s="29"/>
      <c r="J1342" s="29"/>
      <c r="K1342" s="31"/>
      <c r="L1342" s="29"/>
      <c r="M1342" s="29"/>
      <c r="N1342" s="29"/>
      <c r="O1342" s="29"/>
    </row>
    <row r="1343" spans="1:15" x14ac:dyDescent="0.3">
      <c r="A1343" s="13"/>
      <c r="F1343" s="17"/>
      <c r="H1343" s="29"/>
      <c r="I1343" s="29"/>
      <c r="J1343" s="29"/>
      <c r="K1343" s="31"/>
      <c r="L1343" s="29"/>
      <c r="M1343" s="29"/>
      <c r="N1343" s="29"/>
      <c r="O1343" s="29"/>
    </row>
    <row r="1344" spans="1:15" x14ac:dyDescent="0.3">
      <c r="A1344" s="13"/>
      <c r="F1344" s="17"/>
      <c r="H1344" s="29"/>
      <c r="I1344" s="29"/>
      <c r="J1344" s="29"/>
      <c r="K1344" s="31"/>
      <c r="L1344" s="29"/>
      <c r="M1344" s="29"/>
      <c r="N1344" s="29"/>
      <c r="O1344" s="29"/>
    </row>
    <row r="1345" spans="1:15" x14ac:dyDescent="0.3">
      <c r="A1345" s="13"/>
      <c r="F1345" s="17"/>
      <c r="H1345" s="29"/>
      <c r="I1345" s="29"/>
      <c r="J1345" s="29"/>
      <c r="K1345" s="31"/>
      <c r="L1345" s="29"/>
      <c r="M1345" s="29"/>
      <c r="N1345" s="29"/>
      <c r="O1345" s="29"/>
    </row>
    <row r="1346" spans="1:15" x14ac:dyDescent="0.3">
      <c r="A1346" s="13"/>
      <c r="F1346" s="17"/>
      <c r="H1346" s="29"/>
      <c r="I1346" s="29"/>
      <c r="J1346" s="29"/>
      <c r="K1346" s="31"/>
      <c r="L1346" s="29"/>
      <c r="M1346" s="29"/>
      <c r="N1346" s="29"/>
      <c r="O1346" s="29"/>
    </row>
    <row r="1347" spans="1:15" x14ac:dyDescent="0.3">
      <c r="A1347" s="13"/>
      <c r="F1347" s="17"/>
      <c r="H1347" s="29"/>
      <c r="I1347" s="29"/>
      <c r="J1347" s="29"/>
      <c r="K1347" s="31"/>
      <c r="L1347" s="29"/>
      <c r="M1347" s="29"/>
      <c r="N1347" s="29"/>
      <c r="O1347" s="29"/>
    </row>
    <row r="1348" spans="1:15" x14ac:dyDescent="0.3">
      <c r="A1348" s="13"/>
      <c r="F1348" s="17"/>
      <c r="H1348" s="29"/>
      <c r="I1348" s="29"/>
      <c r="J1348" s="29"/>
      <c r="K1348" s="31"/>
      <c r="L1348" s="29"/>
      <c r="M1348" s="29"/>
      <c r="N1348" s="29"/>
      <c r="O1348" s="29"/>
    </row>
    <row r="1349" spans="1:15" x14ac:dyDescent="0.3">
      <c r="A1349" s="13"/>
      <c r="F1349" s="17"/>
      <c r="H1349" s="29"/>
      <c r="I1349" s="29"/>
      <c r="J1349" s="29"/>
      <c r="K1349" s="31"/>
      <c r="L1349" s="29"/>
      <c r="M1349" s="29"/>
      <c r="N1349" s="29"/>
      <c r="O1349" s="29"/>
    </row>
    <row r="1350" spans="1:15" x14ac:dyDescent="0.3">
      <c r="A1350" s="13"/>
      <c r="F1350" s="17"/>
      <c r="H1350" s="29"/>
      <c r="I1350" s="29"/>
      <c r="J1350" s="29"/>
      <c r="K1350" s="31"/>
      <c r="L1350" s="29"/>
      <c r="M1350" s="29"/>
      <c r="N1350" s="29"/>
      <c r="O1350" s="29"/>
    </row>
    <row r="1351" spans="1:15" x14ac:dyDescent="0.3">
      <c r="A1351" s="13"/>
      <c r="F1351" s="17"/>
      <c r="H1351" s="29"/>
      <c r="I1351" s="29"/>
      <c r="J1351" s="29"/>
      <c r="K1351" s="31"/>
      <c r="L1351" s="29"/>
      <c r="M1351" s="29"/>
      <c r="N1351" s="29"/>
      <c r="O1351" s="29"/>
    </row>
    <row r="1352" spans="1:15" x14ac:dyDescent="0.3">
      <c r="A1352" s="13"/>
      <c r="F1352" s="17"/>
      <c r="H1352" s="29"/>
      <c r="I1352" s="29"/>
      <c r="J1352" s="29"/>
      <c r="K1352" s="31"/>
      <c r="L1352" s="29"/>
      <c r="M1352" s="29"/>
      <c r="N1352" s="29"/>
      <c r="O1352" s="29"/>
    </row>
    <row r="1353" spans="1:15" x14ac:dyDescent="0.3">
      <c r="A1353" s="13"/>
      <c r="F1353" s="17"/>
      <c r="H1353" s="29"/>
      <c r="I1353" s="29"/>
      <c r="J1353" s="29"/>
      <c r="K1353" s="31"/>
      <c r="L1353" s="29"/>
      <c r="M1353" s="29"/>
      <c r="N1353" s="29"/>
      <c r="O1353" s="29"/>
    </row>
    <row r="1354" spans="1:15" x14ac:dyDescent="0.3">
      <c r="A1354" s="13"/>
      <c r="F1354" s="17"/>
      <c r="H1354" s="29"/>
      <c r="I1354" s="29"/>
      <c r="J1354" s="29"/>
      <c r="K1354" s="31"/>
      <c r="L1354" s="29"/>
      <c r="M1354" s="29"/>
      <c r="N1354" s="29"/>
      <c r="O1354" s="29"/>
    </row>
    <row r="1355" spans="1:15" x14ac:dyDescent="0.3">
      <c r="A1355" s="13"/>
      <c r="F1355" s="17"/>
      <c r="H1355" s="29"/>
      <c r="I1355" s="29"/>
      <c r="J1355" s="29"/>
      <c r="K1355" s="31"/>
      <c r="L1355" s="29"/>
      <c r="M1355" s="29"/>
      <c r="N1355" s="29"/>
      <c r="O1355" s="29"/>
    </row>
    <row r="1356" spans="1:15" x14ac:dyDescent="0.3">
      <c r="A1356" s="13"/>
      <c r="F1356" s="17"/>
      <c r="H1356" s="29"/>
      <c r="I1356" s="29"/>
      <c r="J1356" s="29"/>
      <c r="K1356" s="31"/>
      <c r="L1356" s="29"/>
      <c r="M1356" s="29"/>
      <c r="N1356" s="29"/>
      <c r="O1356" s="29"/>
    </row>
    <row r="1357" spans="1:15" x14ac:dyDescent="0.3">
      <c r="A1357" s="13"/>
      <c r="F1357" s="17"/>
      <c r="H1357" s="29"/>
      <c r="I1357" s="29"/>
      <c r="J1357" s="29"/>
      <c r="K1357" s="31"/>
      <c r="L1357" s="29"/>
      <c r="M1357" s="29"/>
      <c r="N1357" s="29"/>
      <c r="O1357" s="29"/>
    </row>
    <row r="1358" spans="1:15" x14ac:dyDescent="0.3">
      <c r="H1358" s="29"/>
      <c r="I1358" s="29"/>
      <c r="J1358" s="29"/>
      <c r="K1358" s="31"/>
      <c r="L1358" s="29"/>
      <c r="M1358" s="29"/>
      <c r="N1358" s="29"/>
      <c r="O1358" s="29"/>
    </row>
    <row r="1359" spans="1:15" x14ac:dyDescent="0.3">
      <c r="H1359" s="29"/>
      <c r="I1359" s="29"/>
      <c r="J1359" s="29"/>
      <c r="K1359" s="31"/>
      <c r="L1359" s="29"/>
      <c r="M1359" s="29"/>
      <c r="N1359" s="29"/>
      <c r="O1359" s="29"/>
    </row>
    <row r="1360" spans="1:15" x14ac:dyDescent="0.3">
      <c r="H1360" s="29"/>
      <c r="I1360" s="29"/>
      <c r="J1360" s="29"/>
      <c r="K1360" s="31"/>
      <c r="L1360" s="29"/>
      <c r="M1360" s="29"/>
      <c r="N1360" s="29"/>
      <c r="O1360" s="29"/>
    </row>
    <row r="1361" spans="8:15" x14ac:dyDescent="0.3">
      <c r="H1361" s="29"/>
      <c r="I1361" s="29"/>
      <c r="J1361" s="29"/>
      <c r="K1361" s="31"/>
      <c r="L1361" s="29"/>
      <c r="M1361" s="29"/>
      <c r="N1361" s="29"/>
      <c r="O1361" s="29"/>
    </row>
    <row r="1362" spans="8:15" x14ac:dyDescent="0.3">
      <c r="H1362" s="29"/>
      <c r="I1362" s="29"/>
      <c r="J1362" s="29"/>
      <c r="K1362" s="31"/>
      <c r="L1362" s="29"/>
      <c r="M1362" s="29"/>
      <c r="N1362" s="29"/>
      <c r="O1362" s="29"/>
    </row>
    <row r="1363" spans="8:15" x14ac:dyDescent="0.3">
      <c r="H1363" s="29"/>
      <c r="I1363" s="29"/>
      <c r="J1363" s="29"/>
      <c r="K1363" s="31"/>
      <c r="L1363" s="29"/>
      <c r="M1363" s="29"/>
      <c r="N1363" s="29"/>
      <c r="O1363" s="29"/>
    </row>
    <row r="1364" spans="8:15" x14ac:dyDescent="0.3">
      <c r="H1364" s="29"/>
      <c r="I1364" s="29"/>
      <c r="J1364" s="29"/>
      <c r="K1364" s="31"/>
      <c r="L1364" s="29"/>
      <c r="M1364" s="29"/>
      <c r="N1364" s="29"/>
      <c r="O1364" s="29"/>
    </row>
    <row r="1365" spans="8:15" x14ac:dyDescent="0.3">
      <c r="H1365" s="29"/>
      <c r="I1365" s="29"/>
      <c r="J1365" s="29"/>
      <c r="K1365" s="31"/>
      <c r="L1365" s="29"/>
      <c r="M1365" s="29"/>
      <c r="N1365" s="29"/>
      <c r="O1365" s="29"/>
    </row>
    <row r="1366" spans="8:15" x14ac:dyDescent="0.3">
      <c r="H1366" s="29"/>
      <c r="I1366" s="29"/>
      <c r="J1366" s="29"/>
      <c r="K1366" s="31"/>
      <c r="L1366" s="29"/>
      <c r="M1366" s="29"/>
      <c r="N1366" s="29"/>
      <c r="O1366" s="29"/>
    </row>
    <row r="1367" spans="8:15" x14ac:dyDescent="0.3">
      <c r="H1367" s="29"/>
      <c r="I1367" s="29"/>
      <c r="J1367" s="29"/>
      <c r="K1367" s="31"/>
      <c r="L1367" s="29"/>
      <c r="M1367" s="29"/>
      <c r="N1367" s="29"/>
      <c r="O1367" s="29"/>
    </row>
    <row r="1368" spans="8:15" x14ac:dyDescent="0.3">
      <c r="H1368" s="29"/>
      <c r="I1368" s="29"/>
      <c r="J1368" s="29"/>
      <c r="K1368" s="31"/>
      <c r="L1368" s="29"/>
      <c r="M1368" s="29"/>
      <c r="N1368" s="29"/>
      <c r="O1368" s="29"/>
    </row>
    <row r="1369" spans="8:15" x14ac:dyDescent="0.3">
      <c r="H1369" s="29"/>
      <c r="I1369" s="29"/>
      <c r="J1369" s="29"/>
      <c r="K1369" s="31"/>
      <c r="L1369" s="29"/>
      <c r="M1369" s="29"/>
      <c r="N1369" s="29"/>
      <c r="O1369" s="29"/>
    </row>
    <row r="1370" spans="8:15" x14ac:dyDescent="0.3">
      <c r="H1370" s="29"/>
      <c r="I1370" s="29"/>
      <c r="J1370" s="29"/>
      <c r="K1370" s="31"/>
      <c r="L1370" s="29"/>
      <c r="M1370" s="29"/>
      <c r="N1370" s="29"/>
      <c r="O1370" s="29"/>
    </row>
    <row r="1371" spans="8:15" x14ac:dyDescent="0.3">
      <c r="H1371" s="29"/>
      <c r="I1371" s="29"/>
      <c r="J1371" s="29"/>
      <c r="K1371" s="31"/>
      <c r="L1371" s="29"/>
      <c r="M1371" s="29"/>
      <c r="N1371" s="29"/>
      <c r="O1371" s="29"/>
    </row>
    <row r="1372" spans="8:15" x14ac:dyDescent="0.3">
      <c r="H1372" s="29"/>
      <c r="I1372" s="29"/>
      <c r="J1372" s="29"/>
      <c r="K1372" s="31"/>
      <c r="L1372" s="29"/>
      <c r="M1372" s="29"/>
      <c r="N1372" s="29"/>
      <c r="O1372" s="29"/>
    </row>
    <row r="1373" spans="8:15" x14ac:dyDescent="0.3">
      <c r="H1373" s="29"/>
      <c r="I1373" s="29"/>
      <c r="J1373" s="29"/>
      <c r="K1373" s="31"/>
      <c r="L1373" s="29"/>
      <c r="M1373" s="29"/>
      <c r="N1373" s="29"/>
      <c r="O1373" s="29"/>
    </row>
    <row r="1374" spans="8:15" x14ac:dyDescent="0.3">
      <c r="H1374" s="29"/>
      <c r="I1374" s="29"/>
      <c r="J1374" s="29"/>
      <c r="K1374" s="31"/>
      <c r="L1374" s="29"/>
      <c r="M1374" s="29"/>
      <c r="N1374" s="29"/>
      <c r="O1374" s="29"/>
    </row>
    <row r="1375" spans="8:15" x14ac:dyDescent="0.3">
      <c r="H1375" s="29"/>
      <c r="I1375" s="29"/>
      <c r="J1375" s="29"/>
      <c r="K1375" s="31"/>
      <c r="L1375" s="29"/>
      <c r="M1375" s="29"/>
      <c r="N1375" s="29"/>
      <c r="O1375" s="29"/>
    </row>
    <row r="1376" spans="8:15" x14ac:dyDescent="0.3">
      <c r="H1376" s="29"/>
      <c r="I1376" s="29"/>
      <c r="J1376" s="29"/>
      <c r="K1376" s="31"/>
      <c r="L1376" s="29"/>
      <c r="M1376" s="29"/>
      <c r="N1376" s="29"/>
      <c r="O1376" s="29"/>
    </row>
    <row r="1377" spans="8:15" x14ac:dyDescent="0.3">
      <c r="H1377" s="29"/>
      <c r="I1377" s="29"/>
      <c r="J1377" s="29"/>
      <c r="K1377" s="31"/>
      <c r="L1377" s="29"/>
      <c r="M1377" s="29"/>
      <c r="N1377" s="29"/>
      <c r="O1377" s="29"/>
    </row>
    <row r="1378" spans="8:15" x14ac:dyDescent="0.3">
      <c r="H1378" s="29"/>
      <c r="I1378" s="29"/>
      <c r="J1378" s="29"/>
      <c r="K1378" s="31"/>
      <c r="L1378" s="29"/>
      <c r="M1378" s="29"/>
      <c r="N1378" s="29"/>
      <c r="O1378" s="29"/>
    </row>
    <row r="1379" spans="8:15" x14ac:dyDescent="0.3">
      <c r="H1379" s="29"/>
      <c r="I1379" s="29"/>
      <c r="J1379" s="29"/>
      <c r="K1379" s="31"/>
      <c r="L1379" s="29"/>
      <c r="M1379" s="29"/>
      <c r="N1379" s="29"/>
      <c r="O1379" s="29"/>
    </row>
    <row r="1380" spans="8:15" x14ac:dyDescent="0.3">
      <c r="H1380" s="29"/>
      <c r="I1380" s="29"/>
      <c r="J1380" s="29"/>
      <c r="K1380" s="31"/>
      <c r="L1380" s="29"/>
      <c r="M1380" s="29"/>
      <c r="N1380" s="29"/>
      <c r="O1380" s="29"/>
    </row>
    <row r="1381" spans="8:15" x14ac:dyDescent="0.3">
      <c r="H1381" s="29"/>
      <c r="I1381" s="29"/>
      <c r="J1381" s="29"/>
      <c r="K1381" s="31"/>
      <c r="L1381" s="29"/>
      <c r="M1381" s="29"/>
      <c r="N1381" s="29"/>
      <c r="O1381" s="29"/>
    </row>
    <row r="1382" spans="8:15" x14ac:dyDescent="0.3">
      <c r="H1382" s="29"/>
      <c r="I1382" s="29"/>
      <c r="J1382" s="29"/>
      <c r="K1382" s="31"/>
      <c r="L1382" s="29"/>
      <c r="M1382" s="29"/>
      <c r="N1382" s="29"/>
      <c r="O1382" s="29"/>
    </row>
    <row r="1383" spans="8:15" x14ac:dyDescent="0.3">
      <c r="H1383" s="29"/>
      <c r="I1383" s="29"/>
      <c r="J1383" s="29"/>
      <c r="K1383" s="31"/>
      <c r="L1383" s="29"/>
      <c r="M1383" s="29"/>
      <c r="N1383" s="29"/>
      <c r="O1383" s="29"/>
    </row>
    <row r="1384" spans="8:15" x14ac:dyDescent="0.3">
      <c r="H1384" s="29"/>
      <c r="I1384" s="29"/>
      <c r="J1384" s="29"/>
      <c r="K1384" s="31"/>
      <c r="L1384" s="29"/>
      <c r="M1384" s="29"/>
      <c r="N1384" s="29"/>
      <c r="O1384" s="29"/>
    </row>
    <row r="1385" spans="8:15" x14ac:dyDescent="0.3">
      <c r="H1385" s="29"/>
      <c r="I1385" s="29"/>
      <c r="J1385" s="29"/>
      <c r="K1385" s="31"/>
      <c r="L1385" s="29"/>
      <c r="M1385" s="29"/>
      <c r="N1385" s="29"/>
      <c r="O1385" s="29"/>
    </row>
  </sheetData>
  <sortState xmlns:xlrd2="http://schemas.microsoft.com/office/spreadsheetml/2017/richdata2" ref="F703:F801">
    <sortCondition ref="F703:F801"/>
  </sortState>
  <pageMargins left="0.7" right="0.7" top="0.75" bottom="0.75" header="0.3" footer="0.3"/>
  <pageSetup paperSize="8" orientation="portrait" r:id="rId1"/>
  <headerFooter>
    <oddHeader>&amp;Cnd</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647"/>
  <sheetViews>
    <sheetView topLeftCell="J64" zoomScale="70" zoomScaleNormal="70" workbookViewId="0">
      <selection activeCell="U84" sqref="U84"/>
    </sheetView>
  </sheetViews>
  <sheetFormatPr defaultRowHeight="14.4" x14ac:dyDescent="0.3"/>
  <cols>
    <col min="2" max="2" width="40.21875" customWidth="1"/>
    <col min="3" max="3" width="15.77734375" bestFit="1" customWidth="1"/>
    <col min="4" max="4" width="3.33203125" customWidth="1"/>
    <col min="5" max="5" width="18.88671875" bestFit="1" customWidth="1"/>
    <col min="6" max="6" width="13.44140625" bestFit="1" customWidth="1"/>
    <col min="7" max="7" width="23.21875" customWidth="1"/>
    <col min="8" max="8" width="18.88671875" bestFit="1" customWidth="1"/>
    <col min="9" max="9" width="14.6640625" bestFit="1" customWidth="1"/>
    <col min="10" max="10" width="18.88671875" bestFit="1" customWidth="1"/>
    <col min="11" max="11" width="15.21875" customWidth="1"/>
    <col min="13" max="13" width="14.21875" customWidth="1"/>
    <col min="15" max="15" width="10.5546875" bestFit="1" customWidth="1"/>
    <col min="17" max="17" width="9.5546875" bestFit="1" customWidth="1"/>
    <col min="20" max="20" width="8.88671875" customWidth="1"/>
    <col min="21" max="21" width="9" customWidth="1"/>
    <col min="23" max="24" width="8.88671875" customWidth="1"/>
    <col min="26" max="26" width="8.88671875" customWidth="1"/>
    <col min="27" max="27" width="13.44140625" bestFit="1" customWidth="1"/>
    <col min="36" max="36" width="15.33203125" bestFit="1" customWidth="1"/>
    <col min="37" max="37" width="13.21875" customWidth="1"/>
    <col min="38" max="38" width="13.33203125" customWidth="1"/>
    <col min="39" max="39" width="14.33203125" customWidth="1"/>
    <col min="40" max="40" width="13.33203125" customWidth="1"/>
    <col min="41" max="41" width="13.44140625" customWidth="1"/>
    <col min="42" max="42" width="14.109375" customWidth="1"/>
    <col min="43" max="43" width="13.44140625" customWidth="1"/>
    <col min="44" max="44" width="13.88671875" customWidth="1"/>
    <col min="45" max="45" width="14.5546875" customWidth="1"/>
    <col min="46" max="46" width="13.44140625" customWidth="1"/>
    <col min="47" max="47" width="13.21875" customWidth="1"/>
    <col min="48" max="48" width="10.21875" bestFit="1" customWidth="1"/>
    <col min="51" max="51" width="8.6640625" bestFit="1" customWidth="1"/>
    <col min="52" max="52" width="10.21875" bestFit="1" customWidth="1"/>
    <col min="55" max="55" width="8.6640625" bestFit="1" customWidth="1"/>
    <col min="56" max="56" width="10.21875" bestFit="1" customWidth="1"/>
    <col min="59" max="59" width="8.6640625" bestFit="1" customWidth="1"/>
    <col min="60" max="60" width="10.21875" bestFit="1" customWidth="1"/>
  </cols>
  <sheetData>
    <row r="1" spans="1:54" x14ac:dyDescent="0.3">
      <c r="A1" s="6" t="s">
        <v>365</v>
      </c>
      <c r="B1" s="6" t="s">
        <v>366</v>
      </c>
      <c r="C1" s="6" t="s">
        <v>367</v>
      </c>
      <c r="D1" s="4"/>
      <c r="E1" s="1" t="s">
        <v>1407</v>
      </c>
      <c r="F1" s="4"/>
      <c r="G1" s="1" t="s">
        <v>1282</v>
      </c>
      <c r="H1" s="236" t="s">
        <v>1494</v>
      </c>
      <c r="I1" s="25" t="s">
        <v>235</v>
      </c>
      <c r="J1" s="25">
        <v>3</v>
      </c>
      <c r="K1" s="179">
        <f>J1/J26</f>
        <v>2.631578947368421E-3</v>
      </c>
      <c r="AB1" s="1"/>
    </row>
    <row r="2" spans="1:54" x14ac:dyDescent="0.3">
      <c r="A2" s="6">
        <v>1</v>
      </c>
      <c r="B2" s="7" t="s">
        <v>402</v>
      </c>
      <c r="C2" s="6">
        <v>169</v>
      </c>
      <c r="D2" s="4"/>
      <c r="E2" s="10" t="s">
        <v>766</v>
      </c>
      <c r="F2" s="1" t="s">
        <v>235</v>
      </c>
      <c r="G2" s="149" t="s">
        <v>2028</v>
      </c>
      <c r="H2" s="127" t="s">
        <v>424</v>
      </c>
      <c r="I2" s="6" t="s">
        <v>235</v>
      </c>
      <c r="J2" s="6">
        <v>503</v>
      </c>
      <c r="K2" s="180">
        <f>J2/J26</f>
        <v>0.44122807017543858</v>
      </c>
      <c r="L2" s="12"/>
      <c r="M2" s="24" t="s">
        <v>472</v>
      </c>
      <c r="N2" s="24" t="s">
        <v>632</v>
      </c>
      <c r="O2" s="24" t="s">
        <v>633</v>
      </c>
      <c r="P2" s="24" t="s">
        <v>634</v>
      </c>
      <c r="Q2" s="24" t="s">
        <v>635</v>
      </c>
      <c r="R2" s="24" t="s">
        <v>636</v>
      </c>
      <c r="S2" s="24" t="s">
        <v>637</v>
      </c>
      <c r="T2" s="24" t="s">
        <v>638</v>
      </c>
      <c r="U2" s="24" t="s">
        <v>639</v>
      </c>
      <c r="V2" s="24" t="s">
        <v>640</v>
      </c>
      <c r="W2" s="24" t="s">
        <v>641</v>
      </c>
      <c r="X2" s="24" t="s">
        <v>642</v>
      </c>
      <c r="Y2" s="24" t="s">
        <v>643</v>
      </c>
      <c r="Z2" s="5"/>
      <c r="AA2" s="5"/>
      <c r="AB2" s="40" t="s">
        <v>1994</v>
      </c>
      <c r="AC2" s="190" t="s">
        <v>1993</v>
      </c>
      <c r="AD2" s="190" t="s">
        <v>1995</v>
      </c>
      <c r="AE2" s="190" t="s">
        <v>1996</v>
      </c>
      <c r="AF2" s="5"/>
      <c r="AG2" s="5"/>
      <c r="AH2" s="5"/>
      <c r="AI2" s="5"/>
      <c r="AJ2" s="241" t="s">
        <v>2372</v>
      </c>
      <c r="AK2" s="190" t="s">
        <v>2319</v>
      </c>
      <c r="AL2" s="190" t="s">
        <v>2320</v>
      </c>
      <c r="AM2" s="190" t="s">
        <v>2321</v>
      </c>
      <c r="AN2" s="190" t="s">
        <v>2322</v>
      </c>
      <c r="AO2" s="190" t="s">
        <v>2323</v>
      </c>
      <c r="AP2" s="190" t="s">
        <v>2324</v>
      </c>
      <c r="AQ2" s="190" t="s">
        <v>2325</v>
      </c>
      <c r="AR2" s="190" t="s">
        <v>2326</v>
      </c>
      <c r="AS2" s="190" t="s">
        <v>2327</v>
      </c>
      <c r="AT2" s="190" t="s">
        <v>2328</v>
      </c>
      <c r="AU2" s="190" t="s">
        <v>2329</v>
      </c>
      <c r="AV2" s="190" t="s">
        <v>2371</v>
      </c>
    </row>
    <row r="3" spans="1:54" x14ac:dyDescent="0.3">
      <c r="A3" s="6">
        <v>2</v>
      </c>
      <c r="B3" s="10" t="s">
        <v>813</v>
      </c>
      <c r="C3" s="6">
        <v>102</v>
      </c>
      <c r="D3" s="4"/>
      <c r="E3" s="10" t="s">
        <v>1032</v>
      </c>
      <c r="F3" s="1" t="s">
        <v>235</v>
      </c>
      <c r="G3" s="149" t="s">
        <v>2002</v>
      </c>
      <c r="H3" s="128" t="s">
        <v>425</v>
      </c>
      <c r="I3" s="6" t="s">
        <v>235</v>
      </c>
      <c r="J3" s="6">
        <v>129</v>
      </c>
      <c r="K3" s="180">
        <f>J3/J26</f>
        <v>0.11315789473684211</v>
      </c>
      <c r="L3" s="16"/>
      <c r="M3" s="24" t="s">
        <v>487</v>
      </c>
      <c r="N3" s="10"/>
      <c r="O3" s="10"/>
      <c r="P3" s="10"/>
      <c r="Q3" s="10"/>
      <c r="R3" s="10"/>
      <c r="S3" s="10"/>
      <c r="T3" s="10"/>
      <c r="U3" s="10"/>
      <c r="V3" s="10"/>
      <c r="W3" s="10"/>
      <c r="X3" s="10"/>
      <c r="Y3" s="10"/>
      <c r="AB3" s="25">
        <f>Y35+N35+O35</f>
        <v>244</v>
      </c>
      <c r="AC3" s="25">
        <f>P35+Q35+R35</f>
        <v>298</v>
      </c>
      <c r="AD3" s="25">
        <f>S35+T35+U35</f>
        <v>307</v>
      </c>
      <c r="AE3" s="25">
        <f>V35+W35+X35</f>
        <v>291</v>
      </c>
      <c r="AF3" s="44">
        <f>SUM(AB3:AE3)</f>
        <v>1140</v>
      </c>
      <c r="AJ3" s="242" t="s">
        <v>2330</v>
      </c>
      <c r="AK3" s="291">
        <f>AVERAGE(Marathon!F2:F101)</f>
        <v>0.17025798611111118</v>
      </c>
      <c r="AL3" s="291">
        <f>AVERAGE(Marathon!F102:F201)</f>
        <v>0.17238113425925936</v>
      </c>
      <c r="AM3" s="291">
        <f>AVERAGE(Marathon!F202:F301)</f>
        <v>0.17256747685185186</v>
      </c>
      <c r="AN3" s="291">
        <f>AVERAGE(Marathon!F302:F401)</f>
        <v>0.17470196759259252</v>
      </c>
      <c r="AO3" s="291">
        <f>AVERAGE(Marathon!F402:F501)</f>
        <v>0.16532997685185194</v>
      </c>
      <c r="AP3" s="291">
        <f>AVERAGE(Marathon!F502:F601)</f>
        <v>0.1648624321922933</v>
      </c>
      <c r="AQ3" s="291">
        <f>AVERAGE(Marathon!F602:F701)</f>
        <v>0.16699421296296293</v>
      </c>
      <c r="AR3" s="291">
        <f>AVERAGE(Marathon!F702:F801)</f>
        <v>0.17207476851851844</v>
      </c>
      <c r="AS3" s="291">
        <f>AVERAGE(Marathon!F802:F901)</f>
        <v>0.1683324074074074</v>
      </c>
      <c r="AT3" s="291">
        <f>AVERAGE(Marathon!F902:F1001)</f>
        <v>0.16357557870370368</v>
      </c>
      <c r="AU3" s="291">
        <f>AVERAGE(Marathon!F1002:F1101)</f>
        <v>0.16068912037037028</v>
      </c>
      <c r="AV3" s="296"/>
      <c r="AW3" s="285"/>
      <c r="AX3" s="285"/>
      <c r="AY3" s="285"/>
      <c r="AZ3" s="285"/>
      <c r="BA3" s="285"/>
      <c r="BB3" s="285"/>
    </row>
    <row r="4" spans="1:54" x14ac:dyDescent="0.3">
      <c r="A4" s="6">
        <v>3</v>
      </c>
      <c r="B4" s="7" t="s">
        <v>14</v>
      </c>
      <c r="C4" s="6">
        <v>50</v>
      </c>
      <c r="D4" s="4"/>
      <c r="E4" s="10" t="s">
        <v>913</v>
      </c>
      <c r="F4" s="1" t="s">
        <v>235</v>
      </c>
      <c r="G4" s="149" t="s">
        <v>2169</v>
      </c>
      <c r="H4" s="3"/>
      <c r="I4" s="4"/>
      <c r="J4" s="44"/>
      <c r="K4" s="1" t="s">
        <v>822</v>
      </c>
      <c r="L4" s="16"/>
      <c r="M4" s="24">
        <v>1</v>
      </c>
      <c r="N4" s="26">
        <v>1</v>
      </c>
      <c r="O4" s="96">
        <v>3</v>
      </c>
      <c r="P4" s="25">
        <v>4</v>
      </c>
      <c r="Q4" s="97">
        <v>5</v>
      </c>
      <c r="R4" s="25">
        <v>3</v>
      </c>
      <c r="S4" s="97">
        <v>5</v>
      </c>
      <c r="T4" s="26">
        <v>2</v>
      </c>
      <c r="U4" s="96">
        <v>1</v>
      </c>
      <c r="V4" s="25">
        <v>3</v>
      </c>
      <c r="W4" s="97">
        <v>2</v>
      </c>
      <c r="X4" s="25">
        <v>3</v>
      </c>
      <c r="Y4" s="96">
        <v>1</v>
      </c>
      <c r="Z4" s="91">
        <f t="shared" ref="Z4:Z34" si="0">SUM(N4:Y4)</f>
        <v>33</v>
      </c>
      <c r="AB4" s="1"/>
      <c r="AJ4" s="297" t="s">
        <v>2331</v>
      </c>
      <c r="AK4" s="147">
        <v>0.12825231481481481</v>
      </c>
      <c r="AL4" s="292">
        <v>0.12773148148148147</v>
      </c>
      <c r="AM4" s="292">
        <v>0.12656249999999999</v>
      </c>
      <c r="AN4" s="292">
        <v>0.12912037037037036</v>
      </c>
      <c r="AO4" s="292">
        <v>0.13859953703703703</v>
      </c>
      <c r="AP4" s="292">
        <v>0.12854166666666667</v>
      </c>
      <c r="AQ4" s="292">
        <v>0.13394675925925925</v>
      </c>
      <c r="AR4" s="292">
        <v>0.12263888888888889</v>
      </c>
      <c r="AS4" s="292">
        <v>0.13422453703703704</v>
      </c>
      <c r="AT4" s="292">
        <v>0.13621527777777778</v>
      </c>
      <c r="AU4" s="292">
        <v>0.11844907407407407</v>
      </c>
      <c r="AV4" s="294"/>
    </row>
    <row r="5" spans="1:54" x14ac:dyDescent="0.3">
      <c r="A5" s="6">
        <v>4</v>
      </c>
      <c r="B5" s="7" t="s">
        <v>417</v>
      </c>
      <c r="C5" s="6">
        <v>40</v>
      </c>
      <c r="D5" s="4"/>
      <c r="E5" s="10" t="s">
        <v>1033</v>
      </c>
      <c r="F5" s="1" t="s">
        <v>235</v>
      </c>
      <c r="G5" s="149" t="s">
        <v>2230</v>
      </c>
      <c r="H5" s="129" t="s">
        <v>283</v>
      </c>
      <c r="I5" s="6" t="s">
        <v>235</v>
      </c>
      <c r="J5" s="24">
        <v>175</v>
      </c>
      <c r="K5" s="25">
        <f>J5*2</f>
        <v>350</v>
      </c>
      <c r="L5" s="16"/>
      <c r="M5" s="24">
        <v>2</v>
      </c>
      <c r="N5" s="25">
        <v>2</v>
      </c>
      <c r="O5" s="96">
        <v>4</v>
      </c>
      <c r="P5" s="25">
        <v>2</v>
      </c>
      <c r="Q5" s="96">
        <v>5</v>
      </c>
      <c r="R5" s="25">
        <v>1</v>
      </c>
      <c r="S5" s="97">
        <v>5</v>
      </c>
      <c r="T5" s="26">
        <v>5</v>
      </c>
      <c r="U5" s="96">
        <v>5</v>
      </c>
      <c r="V5" s="25">
        <v>2</v>
      </c>
      <c r="W5" s="96">
        <v>2</v>
      </c>
      <c r="X5" s="25">
        <v>2</v>
      </c>
      <c r="Y5" s="97">
        <v>8</v>
      </c>
      <c r="Z5" s="91">
        <f t="shared" si="0"/>
        <v>43</v>
      </c>
      <c r="AB5" s="1"/>
      <c r="AJ5" s="298"/>
      <c r="AK5" s="292">
        <v>0.14067129629629629</v>
      </c>
      <c r="AL5" s="292">
        <v>0.13450231481481481</v>
      </c>
      <c r="AM5" s="292">
        <v>0.14057870370370371</v>
      </c>
      <c r="AN5" s="292">
        <v>0.13414351851851852</v>
      </c>
      <c r="AO5" s="292">
        <v>0.13940972222222223</v>
      </c>
      <c r="AP5" s="292">
        <v>0.13218750000000001</v>
      </c>
      <c r="AQ5" s="292">
        <v>0.13472222222222222</v>
      </c>
      <c r="AR5" s="292">
        <v>0.13025462962962964</v>
      </c>
      <c r="AS5" s="292">
        <v>0.13460648148148149</v>
      </c>
      <c r="AT5" s="292">
        <v>0.13883101851851851</v>
      </c>
      <c r="AU5" s="292">
        <v>0.12724537037037037</v>
      </c>
      <c r="AV5" s="288"/>
    </row>
    <row r="6" spans="1:54" x14ac:dyDescent="0.3">
      <c r="A6" s="6">
        <v>5</v>
      </c>
      <c r="B6" s="10" t="s">
        <v>1490</v>
      </c>
      <c r="C6" s="6">
        <v>38</v>
      </c>
      <c r="D6" s="4"/>
      <c r="E6" s="10" t="s">
        <v>1043</v>
      </c>
      <c r="F6" s="1" t="s">
        <v>235</v>
      </c>
      <c r="G6" s="149" t="s">
        <v>2209</v>
      </c>
      <c r="H6" s="130" t="s">
        <v>284</v>
      </c>
      <c r="I6" s="6" t="s">
        <v>235</v>
      </c>
      <c r="J6" s="6">
        <v>36</v>
      </c>
      <c r="K6" s="25">
        <f>J6*3</f>
        <v>108</v>
      </c>
      <c r="L6" s="16"/>
      <c r="M6" s="24">
        <v>3</v>
      </c>
      <c r="N6" s="26">
        <v>1</v>
      </c>
      <c r="O6" s="96">
        <v>3</v>
      </c>
      <c r="P6" s="25">
        <v>2</v>
      </c>
      <c r="Q6" s="96">
        <v>3</v>
      </c>
      <c r="R6" s="25">
        <v>3</v>
      </c>
      <c r="S6" s="97">
        <v>2</v>
      </c>
      <c r="T6" s="26">
        <v>5</v>
      </c>
      <c r="U6" s="96">
        <v>3</v>
      </c>
      <c r="V6" s="25">
        <v>1</v>
      </c>
      <c r="W6" s="97">
        <v>2</v>
      </c>
      <c r="X6" s="26">
        <v>4</v>
      </c>
      <c r="Y6" s="97">
        <v>6</v>
      </c>
      <c r="Z6" s="91">
        <f t="shared" si="0"/>
        <v>35</v>
      </c>
      <c r="AB6" s="1"/>
      <c r="AJ6" s="298"/>
      <c r="AK6" s="53">
        <v>0.144375</v>
      </c>
      <c r="AL6" s="53">
        <v>0.13458333333333333</v>
      </c>
      <c r="AM6" s="53">
        <v>0.14070601851851852</v>
      </c>
      <c r="AN6" s="53">
        <v>0.13512731481481483</v>
      </c>
      <c r="AO6" s="53">
        <v>0.14059027777777777</v>
      </c>
      <c r="AP6" s="53">
        <v>0.13574074074074075</v>
      </c>
      <c r="AQ6" s="53">
        <v>0.13718749999999999</v>
      </c>
      <c r="AR6" s="53">
        <v>0.13291666666666666</v>
      </c>
      <c r="AS6" s="53">
        <v>0.13793981481481482</v>
      </c>
      <c r="AT6" s="53">
        <v>0.14006944444444444</v>
      </c>
      <c r="AU6" s="53">
        <v>0.13520833333333335</v>
      </c>
      <c r="AV6" s="289"/>
    </row>
    <row r="7" spans="1:54" x14ac:dyDescent="0.3">
      <c r="A7" s="6">
        <v>6</v>
      </c>
      <c r="B7" s="7" t="s">
        <v>420</v>
      </c>
      <c r="C7" s="6">
        <v>37</v>
      </c>
      <c r="D7" s="4"/>
      <c r="E7" s="10" t="s">
        <v>768</v>
      </c>
      <c r="F7" s="1" t="s">
        <v>235</v>
      </c>
      <c r="G7" s="149" t="s">
        <v>1411</v>
      </c>
      <c r="H7" s="128" t="s">
        <v>285</v>
      </c>
      <c r="I7" s="6" t="s">
        <v>235</v>
      </c>
      <c r="J7" s="6">
        <v>8</v>
      </c>
      <c r="K7" s="25">
        <f>J7*4</f>
        <v>32</v>
      </c>
      <c r="L7" s="16"/>
      <c r="M7" s="24">
        <v>4</v>
      </c>
      <c r="N7" s="25">
        <v>4</v>
      </c>
      <c r="O7" s="97">
        <v>3</v>
      </c>
      <c r="P7" s="26">
        <v>5</v>
      </c>
      <c r="Q7" s="97">
        <v>3</v>
      </c>
      <c r="R7" s="26">
        <v>2</v>
      </c>
      <c r="S7" s="97">
        <v>6</v>
      </c>
      <c r="T7" s="26">
        <v>3</v>
      </c>
      <c r="U7" s="97">
        <v>2</v>
      </c>
      <c r="V7" s="25">
        <v>3</v>
      </c>
      <c r="W7" s="97">
        <v>4</v>
      </c>
      <c r="X7" s="26">
        <v>4</v>
      </c>
      <c r="Y7" s="97">
        <v>3</v>
      </c>
      <c r="Z7" s="91">
        <f t="shared" si="0"/>
        <v>42</v>
      </c>
      <c r="AB7" s="1"/>
      <c r="AJ7" s="297" t="s">
        <v>2332</v>
      </c>
      <c r="AK7" s="147">
        <v>0.19280092592592593</v>
      </c>
      <c r="AL7" s="292">
        <v>0.20153935185185184</v>
      </c>
      <c r="AM7" s="292">
        <v>0.2033912037037037</v>
      </c>
      <c r="AN7" s="292">
        <v>0.20605324074074075</v>
      </c>
      <c r="AO7" s="292">
        <v>0.19366898148148148</v>
      </c>
      <c r="AP7" s="292">
        <v>0.1909837962962963</v>
      </c>
      <c r="AQ7" s="292">
        <v>0.21467592592592594</v>
      </c>
      <c r="AR7" s="292">
        <v>0.22777777777777777</v>
      </c>
      <c r="AS7" s="292">
        <v>0.19837962962962963</v>
      </c>
      <c r="AT7" s="292">
        <v>0.18726851851851853</v>
      </c>
      <c r="AU7" s="292">
        <v>0.1903125</v>
      </c>
      <c r="AV7" s="288"/>
    </row>
    <row r="8" spans="1:54" x14ac:dyDescent="0.3">
      <c r="A8" s="6">
        <v>7</v>
      </c>
      <c r="B8" s="7" t="s">
        <v>498</v>
      </c>
      <c r="C8" s="6">
        <v>36</v>
      </c>
      <c r="D8" s="4"/>
      <c r="E8" s="10" t="s">
        <v>34</v>
      </c>
      <c r="F8" s="1" t="s">
        <v>235</v>
      </c>
      <c r="G8" s="149" t="s">
        <v>379</v>
      </c>
      <c r="H8" s="131" t="s">
        <v>286</v>
      </c>
      <c r="I8" s="6" t="s">
        <v>235</v>
      </c>
      <c r="J8" s="6">
        <v>9</v>
      </c>
      <c r="K8" s="25">
        <f>J8*5</f>
        <v>45</v>
      </c>
      <c r="L8" s="16"/>
      <c r="M8" s="24">
        <v>5</v>
      </c>
      <c r="N8" s="25">
        <v>2</v>
      </c>
      <c r="O8" s="97">
        <v>3</v>
      </c>
      <c r="P8" s="25">
        <v>2</v>
      </c>
      <c r="Q8" s="97">
        <v>1</v>
      </c>
      <c r="R8" s="26">
        <v>6</v>
      </c>
      <c r="S8" s="97">
        <v>7</v>
      </c>
      <c r="T8" s="26">
        <v>7</v>
      </c>
      <c r="U8" s="96">
        <v>2</v>
      </c>
      <c r="V8" s="25">
        <v>2</v>
      </c>
      <c r="W8" s="97">
        <v>3</v>
      </c>
      <c r="X8" s="26">
        <v>3</v>
      </c>
      <c r="Y8" s="97">
        <v>4</v>
      </c>
      <c r="Z8" s="91">
        <f t="shared" si="0"/>
        <v>42</v>
      </c>
      <c r="AB8" s="1"/>
      <c r="AJ8" s="298"/>
      <c r="AK8" s="147">
        <v>0.19444444444444445</v>
      </c>
      <c r="AL8" s="292">
        <v>0.2025925925925926</v>
      </c>
      <c r="AM8" s="292">
        <v>0.2071875</v>
      </c>
      <c r="AN8" s="292">
        <v>0.20901620370370369</v>
      </c>
      <c r="AO8" s="292">
        <v>0.23694444444444446</v>
      </c>
      <c r="AP8" s="292">
        <v>0.19589120370370369</v>
      </c>
      <c r="AQ8" s="292">
        <v>0.22020833333333334</v>
      </c>
      <c r="AR8" s="292">
        <v>0.22965277777777779</v>
      </c>
      <c r="AS8" s="292">
        <v>0.20048611111111111</v>
      </c>
      <c r="AT8" s="292">
        <v>0.19313657407407409</v>
      </c>
      <c r="AU8" s="292">
        <v>0.19319444444444445</v>
      </c>
      <c r="AV8" s="288"/>
    </row>
    <row r="9" spans="1:54" x14ac:dyDescent="0.3">
      <c r="A9" s="6">
        <v>8</v>
      </c>
      <c r="B9" s="7" t="s">
        <v>371</v>
      </c>
      <c r="C9" s="6">
        <v>34</v>
      </c>
      <c r="D9" s="4"/>
      <c r="E9" s="10" t="s">
        <v>1061</v>
      </c>
      <c r="F9" s="1" t="s">
        <v>235</v>
      </c>
      <c r="G9" s="149" t="s">
        <v>1720</v>
      </c>
      <c r="H9" s="127" t="s">
        <v>287</v>
      </c>
      <c r="I9" s="6" t="s">
        <v>235</v>
      </c>
      <c r="J9" s="6">
        <v>2</v>
      </c>
      <c r="K9" s="25">
        <f>J9*6</f>
        <v>12</v>
      </c>
      <c r="L9" s="16"/>
      <c r="M9" s="24">
        <v>6</v>
      </c>
      <c r="N9" s="25">
        <v>4</v>
      </c>
      <c r="O9" s="97">
        <v>2</v>
      </c>
      <c r="P9" s="26">
        <v>1</v>
      </c>
      <c r="Q9" s="97">
        <v>5</v>
      </c>
      <c r="R9" s="25">
        <v>1</v>
      </c>
      <c r="S9" s="96">
        <v>4</v>
      </c>
      <c r="T9" s="26">
        <v>3</v>
      </c>
      <c r="U9" s="97">
        <v>4</v>
      </c>
      <c r="V9" s="25">
        <v>1</v>
      </c>
      <c r="W9" s="97">
        <v>3</v>
      </c>
      <c r="X9" s="26">
        <v>3</v>
      </c>
      <c r="Y9" s="97">
        <v>3</v>
      </c>
      <c r="Z9" s="91">
        <f t="shared" si="0"/>
        <v>34</v>
      </c>
      <c r="AB9" s="1"/>
      <c r="AJ9" s="299"/>
      <c r="AK9" s="148">
        <v>0.2011111111111111</v>
      </c>
      <c r="AL9" s="53">
        <v>0.2326388888888889</v>
      </c>
      <c r="AM9" s="53">
        <v>0.23561342592592593</v>
      </c>
      <c r="AN9" s="53">
        <v>0.21523148148148147</v>
      </c>
      <c r="AO9" s="53">
        <v>0.25636574074074076</v>
      </c>
      <c r="AP9" s="53">
        <v>0.1985763888888889</v>
      </c>
      <c r="AQ9" s="53">
        <v>0.22348379629629631</v>
      </c>
      <c r="AR9" s="53">
        <v>0.23119212962962962</v>
      </c>
      <c r="AS9" s="53">
        <v>0.2020949074074074</v>
      </c>
      <c r="AT9" s="53">
        <v>0.19365740740740742</v>
      </c>
      <c r="AU9" s="53">
        <v>0.20793981481481483</v>
      </c>
      <c r="AV9" s="288"/>
    </row>
    <row r="10" spans="1:54" x14ac:dyDescent="0.3">
      <c r="A10" s="6">
        <v>9</v>
      </c>
      <c r="B10" s="7" t="s">
        <v>372</v>
      </c>
      <c r="C10" s="6">
        <v>30</v>
      </c>
      <c r="D10" s="4"/>
      <c r="E10" s="10" t="s">
        <v>1034</v>
      </c>
      <c r="F10" s="1" t="s">
        <v>235</v>
      </c>
      <c r="G10" s="149" t="s">
        <v>2013</v>
      </c>
      <c r="H10" s="132" t="s">
        <v>288</v>
      </c>
      <c r="I10" s="6" t="s">
        <v>235</v>
      </c>
      <c r="J10" s="6">
        <v>2</v>
      </c>
      <c r="K10" s="25">
        <f>J10*7</f>
        <v>14</v>
      </c>
      <c r="L10" s="16"/>
      <c r="M10" s="24">
        <v>7</v>
      </c>
      <c r="N10" s="25">
        <v>1</v>
      </c>
      <c r="O10" s="96">
        <v>1</v>
      </c>
      <c r="P10" s="25">
        <v>5</v>
      </c>
      <c r="Q10" s="97">
        <v>1</v>
      </c>
      <c r="R10" s="25">
        <v>3</v>
      </c>
      <c r="S10" s="96">
        <v>3</v>
      </c>
      <c r="T10" s="26">
        <v>6</v>
      </c>
      <c r="U10" s="97">
        <v>1</v>
      </c>
      <c r="V10" s="25">
        <v>4</v>
      </c>
      <c r="W10" s="96">
        <v>4</v>
      </c>
      <c r="X10" s="26">
        <v>3</v>
      </c>
      <c r="Y10" s="97">
        <v>3</v>
      </c>
      <c r="Z10" s="91">
        <f t="shared" si="0"/>
        <v>35</v>
      </c>
      <c r="AB10" s="1"/>
      <c r="AJ10" s="297" t="s">
        <v>425</v>
      </c>
      <c r="AK10" s="295">
        <v>3</v>
      </c>
      <c r="AL10" s="52">
        <v>8</v>
      </c>
      <c r="AM10" s="52">
        <v>9</v>
      </c>
      <c r="AN10" s="52">
        <v>12</v>
      </c>
      <c r="AO10" s="52">
        <v>13</v>
      </c>
      <c r="AP10" s="52">
        <v>15</v>
      </c>
      <c r="AQ10" s="52">
        <v>9</v>
      </c>
      <c r="AR10" s="52">
        <v>10</v>
      </c>
      <c r="AS10" s="52">
        <v>7</v>
      </c>
      <c r="AT10" s="52">
        <v>14</v>
      </c>
      <c r="AU10" s="52">
        <v>18</v>
      </c>
      <c r="AV10" s="288"/>
    </row>
    <row r="11" spans="1:54" x14ac:dyDescent="0.3">
      <c r="A11" s="6">
        <v>10</v>
      </c>
      <c r="B11" s="10" t="s">
        <v>1562</v>
      </c>
      <c r="C11" s="6">
        <v>29</v>
      </c>
      <c r="D11" s="4"/>
      <c r="E11" s="10" t="s">
        <v>1035</v>
      </c>
      <c r="F11" s="1" t="s">
        <v>235</v>
      </c>
      <c r="G11" s="149" t="s">
        <v>2028</v>
      </c>
      <c r="H11" s="133" t="s">
        <v>289</v>
      </c>
      <c r="I11" s="6" t="s">
        <v>235</v>
      </c>
      <c r="J11" s="6"/>
      <c r="K11" s="25"/>
      <c r="L11" s="16"/>
      <c r="M11" s="24">
        <v>8</v>
      </c>
      <c r="N11" s="25">
        <v>1</v>
      </c>
      <c r="O11" s="96">
        <v>1</v>
      </c>
      <c r="P11" s="25">
        <v>5</v>
      </c>
      <c r="Q11" s="96">
        <v>3</v>
      </c>
      <c r="R11" s="25">
        <v>2</v>
      </c>
      <c r="S11" s="96">
        <v>2</v>
      </c>
      <c r="T11" s="26">
        <v>6</v>
      </c>
      <c r="U11" s="96">
        <v>4</v>
      </c>
      <c r="V11" s="25">
        <v>3</v>
      </c>
      <c r="W11" s="96">
        <v>3</v>
      </c>
      <c r="X11" s="26">
        <v>4</v>
      </c>
      <c r="Y11" s="97">
        <v>4</v>
      </c>
      <c r="Z11" s="91">
        <f>SUM(N11:Y11)</f>
        <v>38</v>
      </c>
      <c r="AB11" s="1"/>
      <c r="AJ11" s="298" t="s">
        <v>424</v>
      </c>
      <c r="AK11" s="52">
        <v>45</v>
      </c>
      <c r="AL11" s="52">
        <v>32</v>
      </c>
      <c r="AM11" s="52">
        <v>33</v>
      </c>
      <c r="AN11" s="52">
        <v>24</v>
      </c>
      <c r="AO11" s="52">
        <v>50</v>
      </c>
      <c r="AP11" s="52">
        <v>44</v>
      </c>
      <c r="AQ11" s="52">
        <v>49</v>
      </c>
      <c r="AR11" s="52">
        <v>35</v>
      </c>
      <c r="AS11" s="52">
        <v>51</v>
      </c>
      <c r="AT11" s="52">
        <v>56</v>
      </c>
      <c r="AU11" s="52">
        <v>57</v>
      </c>
      <c r="AV11" s="288"/>
    </row>
    <row r="12" spans="1:54" x14ac:dyDescent="0.3">
      <c r="A12" s="6">
        <v>11</v>
      </c>
      <c r="B12" s="7" t="s">
        <v>375</v>
      </c>
      <c r="C12" s="6">
        <v>28</v>
      </c>
      <c r="D12" s="4"/>
      <c r="E12" s="10" t="s">
        <v>538</v>
      </c>
      <c r="F12" s="1" t="s">
        <v>235</v>
      </c>
      <c r="G12" s="149" t="s">
        <v>2403</v>
      </c>
      <c r="H12" s="133" t="s">
        <v>290</v>
      </c>
      <c r="I12" s="6" t="s">
        <v>235</v>
      </c>
      <c r="J12" s="6"/>
      <c r="K12" s="24"/>
      <c r="L12" s="16"/>
      <c r="M12" s="24">
        <v>9</v>
      </c>
      <c r="N12" s="25">
        <v>2</v>
      </c>
      <c r="O12" s="96">
        <v>2</v>
      </c>
      <c r="P12" s="26">
        <v>5</v>
      </c>
      <c r="Q12" s="96">
        <v>2</v>
      </c>
      <c r="R12" s="25">
        <v>3</v>
      </c>
      <c r="S12" s="96">
        <v>4</v>
      </c>
      <c r="T12" s="26">
        <v>7</v>
      </c>
      <c r="U12" s="97">
        <v>6</v>
      </c>
      <c r="V12" s="25">
        <v>3</v>
      </c>
      <c r="W12" s="97">
        <v>4</v>
      </c>
      <c r="X12" s="26">
        <v>2</v>
      </c>
      <c r="Y12" s="96">
        <v>1</v>
      </c>
      <c r="Z12" s="91">
        <f t="shared" si="0"/>
        <v>41</v>
      </c>
      <c r="AB12" s="1"/>
      <c r="AJ12" s="299" t="s">
        <v>2337</v>
      </c>
      <c r="AK12" s="290">
        <v>9</v>
      </c>
      <c r="AL12" s="290">
        <v>19</v>
      </c>
      <c r="AM12" s="290">
        <v>15</v>
      </c>
      <c r="AN12" s="290">
        <v>29</v>
      </c>
      <c r="AO12" s="290">
        <v>5</v>
      </c>
      <c r="AP12" s="290">
        <v>4</v>
      </c>
      <c r="AQ12" s="290">
        <v>9</v>
      </c>
      <c r="AR12" s="290">
        <v>17</v>
      </c>
      <c r="AS12" s="290">
        <v>6</v>
      </c>
      <c r="AT12" s="290">
        <v>2</v>
      </c>
      <c r="AU12" s="290">
        <v>5</v>
      </c>
      <c r="AV12" s="288"/>
    </row>
    <row r="13" spans="1:54" x14ac:dyDescent="0.3">
      <c r="A13" s="6">
        <v>12</v>
      </c>
      <c r="B13" s="7" t="s">
        <v>384</v>
      </c>
      <c r="C13" s="6">
        <v>23</v>
      </c>
      <c r="D13" s="4"/>
      <c r="E13" s="10" t="s">
        <v>495</v>
      </c>
      <c r="F13" s="1" t="s">
        <v>235</v>
      </c>
      <c r="G13" s="149" t="s">
        <v>1973</v>
      </c>
      <c r="H13" s="133" t="s">
        <v>291</v>
      </c>
      <c r="I13" s="6" t="s">
        <v>235</v>
      </c>
      <c r="J13" s="6"/>
      <c r="K13" s="25"/>
      <c r="L13" s="16"/>
      <c r="M13" s="24">
        <v>10</v>
      </c>
      <c r="N13" s="25">
        <v>2</v>
      </c>
      <c r="O13" s="97">
        <v>4</v>
      </c>
      <c r="P13" s="25">
        <v>1</v>
      </c>
      <c r="Q13" s="96">
        <v>5</v>
      </c>
      <c r="R13" s="26">
        <v>3</v>
      </c>
      <c r="S13" s="96">
        <v>3</v>
      </c>
      <c r="T13" s="26">
        <v>4</v>
      </c>
      <c r="U13" s="97">
        <v>3</v>
      </c>
      <c r="V13" s="25">
        <v>3</v>
      </c>
      <c r="W13" s="97">
        <v>5</v>
      </c>
      <c r="X13" s="25">
        <v>3</v>
      </c>
      <c r="Y13" s="96">
        <v>2</v>
      </c>
      <c r="Z13" s="91">
        <f t="shared" si="0"/>
        <v>38</v>
      </c>
      <c r="AB13" s="1"/>
      <c r="AJ13" s="299" t="s">
        <v>2333</v>
      </c>
      <c r="AK13" s="293"/>
      <c r="AL13" s="293"/>
      <c r="AM13" s="293"/>
      <c r="AN13" s="293"/>
      <c r="AO13" s="293"/>
      <c r="AP13" s="293"/>
      <c r="AQ13" s="293"/>
      <c r="AR13" s="293"/>
      <c r="AS13" s="293"/>
      <c r="AT13" s="293"/>
      <c r="AU13" s="293"/>
      <c r="AV13" s="10"/>
    </row>
    <row r="14" spans="1:54" x14ac:dyDescent="0.3">
      <c r="A14" s="6">
        <v>13</v>
      </c>
      <c r="B14" s="7" t="s">
        <v>379</v>
      </c>
      <c r="C14" s="6">
        <v>21</v>
      </c>
      <c r="D14" s="4"/>
      <c r="E14" s="10" t="s">
        <v>1051</v>
      </c>
      <c r="F14" s="1" t="s">
        <v>235</v>
      </c>
      <c r="G14" s="149" t="s">
        <v>1408</v>
      </c>
      <c r="H14" s="134" t="s">
        <v>292</v>
      </c>
      <c r="I14" s="6" t="s">
        <v>235</v>
      </c>
      <c r="J14" s="6">
        <v>18</v>
      </c>
      <c r="K14" s="25">
        <f>J14*2</f>
        <v>36</v>
      </c>
      <c r="L14" s="16"/>
      <c r="M14" s="24">
        <v>11</v>
      </c>
      <c r="N14" s="25">
        <v>2</v>
      </c>
      <c r="O14" s="96">
        <v>3</v>
      </c>
      <c r="P14" s="25">
        <v>2</v>
      </c>
      <c r="Q14" s="97">
        <v>5</v>
      </c>
      <c r="R14" s="25">
        <v>4</v>
      </c>
      <c r="S14" s="97">
        <v>3</v>
      </c>
      <c r="T14" s="26">
        <v>5</v>
      </c>
      <c r="U14" s="96">
        <v>2</v>
      </c>
      <c r="V14" s="25">
        <v>4</v>
      </c>
      <c r="W14" s="96">
        <v>3</v>
      </c>
      <c r="X14" s="25">
        <v>2</v>
      </c>
      <c r="Y14" s="97">
        <v>3</v>
      </c>
      <c r="Z14" s="91">
        <f t="shared" si="0"/>
        <v>38</v>
      </c>
      <c r="AB14" s="1"/>
      <c r="AJ14" s="297" t="s">
        <v>2341</v>
      </c>
      <c r="AK14" s="286" t="s">
        <v>2334</v>
      </c>
      <c r="AL14" s="288" t="s">
        <v>2338</v>
      </c>
      <c r="AM14" s="288" t="s">
        <v>2344</v>
      </c>
      <c r="AN14" s="288" t="s">
        <v>2347</v>
      </c>
      <c r="AO14" s="288" t="s">
        <v>2350</v>
      </c>
      <c r="AP14" s="288" t="s">
        <v>2355</v>
      </c>
      <c r="AQ14" s="288" t="s">
        <v>2356</v>
      </c>
      <c r="AR14" s="288" t="s">
        <v>2358</v>
      </c>
      <c r="AS14" s="288" t="s">
        <v>2361</v>
      </c>
      <c r="AT14" s="288" t="s">
        <v>2364</v>
      </c>
      <c r="AU14" s="288" t="s">
        <v>2366</v>
      </c>
      <c r="AV14" s="288"/>
    </row>
    <row r="15" spans="1:54" x14ac:dyDescent="0.3">
      <c r="A15" s="6">
        <v>14</v>
      </c>
      <c r="B15" s="10" t="s">
        <v>1371</v>
      </c>
      <c r="C15" s="6">
        <v>17</v>
      </c>
      <c r="D15" s="4"/>
      <c r="E15" s="10" t="s">
        <v>752</v>
      </c>
      <c r="F15" s="1" t="s">
        <v>235</v>
      </c>
      <c r="G15" s="149" t="s">
        <v>1964</v>
      </c>
      <c r="H15" s="135" t="s">
        <v>293</v>
      </c>
      <c r="I15" s="6" t="s">
        <v>235</v>
      </c>
      <c r="J15" s="6">
        <v>3</v>
      </c>
      <c r="K15" s="25">
        <f>J15*3</f>
        <v>9</v>
      </c>
      <c r="L15" s="16"/>
      <c r="M15" s="24">
        <v>12</v>
      </c>
      <c r="N15" s="25">
        <v>1</v>
      </c>
      <c r="O15" s="96">
        <v>2</v>
      </c>
      <c r="P15" s="25">
        <v>4</v>
      </c>
      <c r="Q15" s="96">
        <v>2</v>
      </c>
      <c r="R15" s="25">
        <v>1</v>
      </c>
      <c r="S15" s="96">
        <v>2</v>
      </c>
      <c r="T15" s="26">
        <v>4</v>
      </c>
      <c r="U15" s="96">
        <v>4</v>
      </c>
      <c r="V15" s="25">
        <v>2</v>
      </c>
      <c r="W15" s="96">
        <v>6</v>
      </c>
      <c r="X15" s="26">
        <v>2</v>
      </c>
      <c r="Y15" s="97">
        <v>3</v>
      </c>
      <c r="Z15" s="91">
        <f t="shared" si="0"/>
        <v>33</v>
      </c>
      <c r="AB15" s="1"/>
      <c r="AJ15" s="298" t="s">
        <v>2342</v>
      </c>
      <c r="AK15" s="286" t="s">
        <v>2335</v>
      </c>
      <c r="AL15" s="288" t="s">
        <v>2339</v>
      </c>
      <c r="AM15" s="288" t="s">
        <v>2345</v>
      </c>
      <c r="AN15" s="288" t="s">
        <v>2348</v>
      </c>
      <c r="AO15" s="288" t="s">
        <v>2351</v>
      </c>
      <c r="AP15" s="288" t="s">
        <v>2353</v>
      </c>
      <c r="AQ15" s="288" t="s">
        <v>2355</v>
      </c>
      <c r="AR15" s="288" t="s">
        <v>2359</v>
      </c>
      <c r="AS15" s="288" t="s">
        <v>2362</v>
      </c>
      <c r="AT15" s="288" t="s">
        <v>2362</v>
      </c>
      <c r="AU15" s="288" t="s">
        <v>2367</v>
      </c>
      <c r="AV15" s="288"/>
    </row>
    <row r="16" spans="1:54" x14ac:dyDescent="0.3">
      <c r="A16" s="6">
        <v>15</v>
      </c>
      <c r="B16" s="7" t="s">
        <v>374</v>
      </c>
      <c r="C16" s="6">
        <v>15</v>
      </c>
      <c r="D16" s="4"/>
      <c r="E16" s="10" t="s">
        <v>759</v>
      </c>
      <c r="F16" s="1" t="s">
        <v>235</v>
      </c>
      <c r="G16" s="149" t="s">
        <v>1850</v>
      </c>
      <c r="H16" s="136" t="s">
        <v>294</v>
      </c>
      <c r="I16" s="6" t="s">
        <v>235</v>
      </c>
      <c r="J16" s="6">
        <v>1</v>
      </c>
      <c r="K16" s="24">
        <f>J16*4</f>
        <v>4</v>
      </c>
      <c r="L16" s="16"/>
      <c r="M16" s="24">
        <v>13</v>
      </c>
      <c r="N16" s="25">
        <v>1</v>
      </c>
      <c r="O16" s="96">
        <v>1</v>
      </c>
      <c r="P16" s="26">
        <v>3</v>
      </c>
      <c r="Q16" s="96">
        <v>3</v>
      </c>
      <c r="R16" s="25">
        <v>2</v>
      </c>
      <c r="S16" s="97">
        <v>4</v>
      </c>
      <c r="T16" s="26">
        <v>3</v>
      </c>
      <c r="U16" s="97">
        <v>1</v>
      </c>
      <c r="V16" s="25">
        <v>2</v>
      </c>
      <c r="W16" s="96">
        <v>6</v>
      </c>
      <c r="X16" s="25">
        <v>1</v>
      </c>
      <c r="Y16" s="96">
        <v>2</v>
      </c>
      <c r="Z16" s="91">
        <f t="shared" si="0"/>
        <v>29</v>
      </c>
      <c r="AB16" s="1"/>
      <c r="AJ16" s="299" t="s">
        <v>2343</v>
      </c>
      <c r="AK16" s="139" t="s">
        <v>2336</v>
      </c>
      <c r="AL16" s="287" t="s">
        <v>2340</v>
      </c>
      <c r="AM16" s="10" t="s">
        <v>2346</v>
      </c>
      <c r="AN16" s="287" t="s">
        <v>2349</v>
      </c>
      <c r="AO16" s="10" t="s">
        <v>2352</v>
      </c>
      <c r="AP16" s="287" t="s">
        <v>2354</v>
      </c>
      <c r="AQ16" s="10" t="s">
        <v>2357</v>
      </c>
      <c r="AR16" s="287" t="s">
        <v>2360</v>
      </c>
      <c r="AS16" s="10" t="s">
        <v>2363</v>
      </c>
      <c r="AT16" s="287" t="s">
        <v>2365</v>
      </c>
      <c r="AU16" s="10" t="s">
        <v>2368</v>
      </c>
      <c r="AV16" s="10"/>
    </row>
    <row r="17" spans="1:48" x14ac:dyDescent="0.3">
      <c r="A17" s="6">
        <v>16</v>
      </c>
      <c r="B17" s="7" t="s">
        <v>432</v>
      </c>
      <c r="C17" s="6">
        <v>15</v>
      </c>
      <c r="D17" s="4"/>
      <c r="E17" s="10" t="s">
        <v>1044</v>
      </c>
      <c r="F17" s="1" t="s">
        <v>235</v>
      </c>
      <c r="G17" s="149" t="s">
        <v>2271</v>
      </c>
      <c r="H17" s="137" t="s">
        <v>295</v>
      </c>
      <c r="I17" s="6" t="s">
        <v>235</v>
      </c>
      <c r="J17" s="6">
        <v>1</v>
      </c>
      <c r="K17" s="25">
        <f>J17*8</f>
        <v>8</v>
      </c>
      <c r="L17" s="16"/>
      <c r="M17" s="24">
        <v>14</v>
      </c>
      <c r="N17" s="25">
        <v>5</v>
      </c>
      <c r="O17" s="96">
        <v>3</v>
      </c>
      <c r="P17" s="25">
        <v>3</v>
      </c>
      <c r="Q17" s="96">
        <v>4</v>
      </c>
      <c r="R17" s="25">
        <v>5</v>
      </c>
      <c r="S17" s="96">
        <v>6</v>
      </c>
      <c r="T17" s="26">
        <v>5</v>
      </c>
      <c r="U17" s="96">
        <v>2</v>
      </c>
      <c r="V17" s="25">
        <v>3</v>
      </c>
      <c r="W17" s="97">
        <v>5</v>
      </c>
      <c r="X17" s="26">
        <v>4</v>
      </c>
      <c r="Y17" s="96">
        <v>4</v>
      </c>
      <c r="Z17" s="91">
        <f t="shared" si="0"/>
        <v>49</v>
      </c>
      <c r="AB17" s="1"/>
      <c r="AJ17" s="242" t="s">
        <v>2369</v>
      </c>
      <c r="AK17" s="25" t="s">
        <v>2370</v>
      </c>
      <c r="AL17" s="25">
        <v>324</v>
      </c>
      <c r="AM17" s="25">
        <v>222</v>
      </c>
      <c r="AN17" s="25">
        <v>191</v>
      </c>
      <c r="AO17" s="25">
        <v>315</v>
      </c>
      <c r="AP17" s="25">
        <v>405</v>
      </c>
      <c r="AQ17" s="25">
        <v>532</v>
      </c>
      <c r="AR17" s="25">
        <v>435</v>
      </c>
      <c r="AS17" s="25">
        <v>328</v>
      </c>
      <c r="AT17" s="25">
        <v>420</v>
      </c>
      <c r="AU17" s="25">
        <v>609</v>
      </c>
      <c r="AV17" s="289"/>
    </row>
    <row r="18" spans="1:48" x14ac:dyDescent="0.3">
      <c r="A18" s="6">
        <v>17</v>
      </c>
      <c r="B18" s="10" t="s">
        <v>1634</v>
      </c>
      <c r="C18" s="6">
        <v>15</v>
      </c>
      <c r="D18" s="4"/>
      <c r="E18" s="10" t="s">
        <v>501</v>
      </c>
      <c r="F18" s="1" t="s">
        <v>235</v>
      </c>
      <c r="G18" s="149" t="s">
        <v>2272</v>
      </c>
      <c r="H18" s="138" t="s">
        <v>449</v>
      </c>
      <c r="I18" s="6" t="s">
        <v>235</v>
      </c>
      <c r="J18" s="6">
        <v>1</v>
      </c>
      <c r="K18" s="25">
        <f>J18*20</f>
        <v>20</v>
      </c>
      <c r="L18" s="16"/>
      <c r="M18" s="24">
        <v>15</v>
      </c>
      <c r="N18" s="25">
        <v>1</v>
      </c>
      <c r="O18" s="96">
        <v>2</v>
      </c>
      <c r="P18" s="25">
        <v>2</v>
      </c>
      <c r="Q18" s="96">
        <v>4</v>
      </c>
      <c r="R18" s="26">
        <v>2</v>
      </c>
      <c r="S18" s="96">
        <v>1</v>
      </c>
      <c r="T18" s="26">
        <v>4</v>
      </c>
      <c r="U18" s="96">
        <v>1</v>
      </c>
      <c r="V18" s="25">
        <v>3</v>
      </c>
      <c r="W18" s="96">
        <v>6</v>
      </c>
      <c r="X18" s="26">
        <v>4</v>
      </c>
      <c r="Y18" s="96">
        <v>3</v>
      </c>
      <c r="Z18" s="91">
        <f t="shared" si="0"/>
        <v>33</v>
      </c>
      <c r="AB18" s="1"/>
    </row>
    <row r="19" spans="1:48" x14ac:dyDescent="0.3">
      <c r="A19" s="6">
        <v>18</v>
      </c>
      <c r="B19" s="10" t="s">
        <v>853</v>
      </c>
      <c r="C19" s="25">
        <v>14</v>
      </c>
      <c r="D19" s="4"/>
      <c r="E19" s="10" t="s">
        <v>989</v>
      </c>
      <c r="F19" s="1" t="s">
        <v>235</v>
      </c>
      <c r="G19" s="149" t="s">
        <v>1410</v>
      </c>
      <c r="H19" s="188" t="s">
        <v>1652</v>
      </c>
      <c r="I19" s="25" t="s">
        <v>235</v>
      </c>
      <c r="J19" s="25">
        <v>1</v>
      </c>
      <c r="K19" s="25">
        <f>J19*6</f>
        <v>6</v>
      </c>
      <c r="L19" s="16"/>
      <c r="M19" s="24">
        <v>16</v>
      </c>
      <c r="N19" s="26">
        <v>2</v>
      </c>
      <c r="O19" s="96">
        <v>1</v>
      </c>
      <c r="P19" s="25">
        <v>1</v>
      </c>
      <c r="Q19" s="96">
        <v>5</v>
      </c>
      <c r="R19" s="25">
        <v>2</v>
      </c>
      <c r="S19" s="97">
        <v>3</v>
      </c>
      <c r="T19" s="26">
        <v>2</v>
      </c>
      <c r="U19" s="96">
        <v>3</v>
      </c>
      <c r="V19" s="26">
        <v>3</v>
      </c>
      <c r="W19" s="96">
        <v>2</v>
      </c>
      <c r="X19" s="26">
        <v>6</v>
      </c>
      <c r="Y19" s="96">
        <v>2</v>
      </c>
      <c r="Z19" s="91">
        <f t="shared" si="0"/>
        <v>32</v>
      </c>
      <c r="AB19" s="1"/>
    </row>
    <row r="20" spans="1:48" x14ac:dyDescent="0.3">
      <c r="A20" s="6">
        <v>19</v>
      </c>
      <c r="B20" s="7" t="s">
        <v>416</v>
      </c>
      <c r="C20" s="6">
        <v>14</v>
      </c>
      <c r="D20" s="4"/>
      <c r="E20" s="10" t="s">
        <v>303</v>
      </c>
      <c r="F20" s="1" t="s">
        <v>235</v>
      </c>
      <c r="G20" s="149" t="s">
        <v>2425</v>
      </c>
      <c r="K20" s="211">
        <f>SUM(K5:K19)</f>
        <v>644</v>
      </c>
      <c r="L20" s="16"/>
      <c r="M20" s="24">
        <v>17</v>
      </c>
      <c r="N20" s="25">
        <v>2</v>
      </c>
      <c r="O20" s="97">
        <v>2</v>
      </c>
      <c r="P20" s="25">
        <v>3</v>
      </c>
      <c r="Q20" s="97">
        <v>5</v>
      </c>
      <c r="R20" s="25">
        <v>2</v>
      </c>
      <c r="S20" s="97">
        <v>3</v>
      </c>
      <c r="T20" s="26">
        <v>3</v>
      </c>
      <c r="U20" s="96">
        <v>3</v>
      </c>
      <c r="V20" s="26">
        <v>2</v>
      </c>
      <c r="W20" s="97">
        <v>2</v>
      </c>
      <c r="X20" s="25">
        <v>4</v>
      </c>
      <c r="Y20" s="96">
        <v>5</v>
      </c>
      <c r="Z20" s="91">
        <f t="shared" si="0"/>
        <v>36</v>
      </c>
      <c r="AB20" s="1"/>
    </row>
    <row r="21" spans="1:48" x14ac:dyDescent="0.3">
      <c r="A21" s="6">
        <v>20</v>
      </c>
      <c r="B21" s="7" t="s">
        <v>390</v>
      </c>
      <c r="C21" s="6">
        <v>14</v>
      </c>
      <c r="D21" s="4"/>
      <c r="E21" s="10" t="s">
        <v>760</v>
      </c>
      <c r="F21" s="1" t="s">
        <v>235</v>
      </c>
      <c r="G21" s="149" t="s">
        <v>1496</v>
      </c>
      <c r="H21" s="3" t="s">
        <v>426</v>
      </c>
      <c r="I21" s="3"/>
      <c r="J21" s="4"/>
      <c r="K21" s="189">
        <f>K20/J26</f>
        <v>0.56491228070175437</v>
      </c>
      <c r="L21" s="16"/>
      <c r="M21" s="24">
        <v>18</v>
      </c>
      <c r="N21" s="25">
        <v>3</v>
      </c>
      <c r="O21" s="97">
        <v>5</v>
      </c>
      <c r="P21" s="25">
        <v>5</v>
      </c>
      <c r="Q21" s="97">
        <v>6</v>
      </c>
      <c r="R21" s="25">
        <v>4</v>
      </c>
      <c r="S21" s="96">
        <v>3</v>
      </c>
      <c r="T21" s="25">
        <v>3</v>
      </c>
      <c r="U21" s="97">
        <v>4</v>
      </c>
      <c r="V21" s="26">
        <v>3</v>
      </c>
      <c r="W21" s="96">
        <v>2</v>
      </c>
      <c r="X21" s="25">
        <v>3</v>
      </c>
      <c r="Y21" s="96">
        <v>2</v>
      </c>
      <c r="Z21" s="91">
        <f t="shared" si="0"/>
        <v>43</v>
      </c>
      <c r="AB21" s="1"/>
    </row>
    <row r="22" spans="1:48" x14ac:dyDescent="0.3">
      <c r="A22" s="6">
        <v>21</v>
      </c>
      <c r="B22" s="7" t="s">
        <v>368</v>
      </c>
      <c r="C22" s="6">
        <v>12</v>
      </c>
      <c r="D22" s="4"/>
      <c r="E22" s="10" t="s">
        <v>1045</v>
      </c>
      <c r="F22" s="1" t="s">
        <v>235</v>
      </c>
      <c r="G22" s="149" t="s">
        <v>1637</v>
      </c>
      <c r="H22" s="133" t="s">
        <v>430</v>
      </c>
      <c r="I22" s="6" t="s">
        <v>235</v>
      </c>
      <c r="J22" s="6">
        <v>10</v>
      </c>
      <c r="L22" s="16"/>
      <c r="M22" s="24">
        <v>19</v>
      </c>
      <c r="N22" s="25">
        <v>1</v>
      </c>
      <c r="O22" s="96">
        <v>2</v>
      </c>
      <c r="P22" s="25">
        <v>4</v>
      </c>
      <c r="Q22" s="97">
        <v>6</v>
      </c>
      <c r="R22" s="25">
        <v>2</v>
      </c>
      <c r="S22" s="97">
        <v>3</v>
      </c>
      <c r="T22" s="25">
        <v>4</v>
      </c>
      <c r="U22" s="97">
        <v>4</v>
      </c>
      <c r="V22" s="26">
        <v>6</v>
      </c>
      <c r="W22" s="96">
        <v>5</v>
      </c>
      <c r="X22" s="25">
        <v>3</v>
      </c>
      <c r="Y22" s="96">
        <v>3</v>
      </c>
      <c r="Z22" s="91">
        <f t="shared" si="0"/>
        <v>43</v>
      </c>
      <c r="AB22" s="1"/>
    </row>
    <row r="23" spans="1:48" x14ac:dyDescent="0.3">
      <c r="A23" s="6">
        <v>22</v>
      </c>
      <c r="B23" s="7" t="s">
        <v>373</v>
      </c>
      <c r="C23" s="6">
        <v>10</v>
      </c>
      <c r="D23" s="4"/>
      <c r="E23" s="10" t="s">
        <v>1036</v>
      </c>
      <c r="F23" s="1" t="s">
        <v>235</v>
      </c>
      <c r="G23" s="149" t="s">
        <v>1409</v>
      </c>
      <c r="H23" s="133" t="s">
        <v>427</v>
      </c>
      <c r="I23" s="6" t="s">
        <v>235</v>
      </c>
      <c r="J23" s="6">
        <v>1011</v>
      </c>
      <c r="K23" s="195">
        <f>J23/J26</f>
        <v>0.88684210526315788</v>
      </c>
      <c r="L23" s="16"/>
      <c r="M23" s="24">
        <v>20</v>
      </c>
      <c r="N23" s="25">
        <v>2</v>
      </c>
      <c r="O23" s="96">
        <v>2</v>
      </c>
      <c r="P23" s="26">
        <v>2</v>
      </c>
      <c r="Q23" s="96">
        <v>1</v>
      </c>
      <c r="R23" s="26">
        <v>3</v>
      </c>
      <c r="S23" s="96">
        <v>4</v>
      </c>
      <c r="T23" s="25">
        <v>2</v>
      </c>
      <c r="U23" s="96">
        <v>2</v>
      </c>
      <c r="V23" s="25">
        <v>2</v>
      </c>
      <c r="W23" s="96">
        <v>3</v>
      </c>
      <c r="X23" s="26">
        <v>3</v>
      </c>
      <c r="Y23" s="96">
        <v>7</v>
      </c>
      <c r="Z23" s="91">
        <f t="shared" si="0"/>
        <v>33</v>
      </c>
      <c r="AB23" s="1"/>
    </row>
    <row r="24" spans="1:48" x14ac:dyDescent="0.3">
      <c r="A24" s="6">
        <v>23</v>
      </c>
      <c r="B24" s="10" t="s">
        <v>1313</v>
      </c>
      <c r="C24" s="6">
        <v>10</v>
      </c>
      <c r="D24" s="4"/>
      <c r="E24" s="10" t="s">
        <v>1037</v>
      </c>
      <c r="F24" s="1" t="s">
        <v>235</v>
      </c>
      <c r="G24" s="149" t="s">
        <v>1924</v>
      </c>
      <c r="H24" s="133" t="s">
        <v>428</v>
      </c>
      <c r="I24" s="6" t="s">
        <v>235</v>
      </c>
      <c r="J24" s="6">
        <v>113</v>
      </c>
      <c r="L24" s="16"/>
      <c r="M24" s="24">
        <v>21</v>
      </c>
      <c r="N24" s="26">
        <v>2</v>
      </c>
      <c r="O24" s="96">
        <v>2</v>
      </c>
      <c r="P24" s="26">
        <v>2</v>
      </c>
      <c r="Q24" s="96">
        <v>3</v>
      </c>
      <c r="R24" s="26">
        <v>4</v>
      </c>
      <c r="S24" s="96">
        <v>4</v>
      </c>
      <c r="T24" s="26">
        <v>3</v>
      </c>
      <c r="U24" s="96">
        <v>3</v>
      </c>
      <c r="V24" s="25">
        <v>4</v>
      </c>
      <c r="W24" s="96">
        <v>4</v>
      </c>
      <c r="X24" s="25">
        <v>2</v>
      </c>
      <c r="Y24" s="97">
        <v>5</v>
      </c>
      <c r="Z24" s="91">
        <f t="shared" si="0"/>
        <v>38</v>
      </c>
      <c r="AB24" s="1"/>
    </row>
    <row r="25" spans="1:48" x14ac:dyDescent="0.3">
      <c r="A25" s="6">
        <v>24</v>
      </c>
      <c r="B25" s="7" t="s">
        <v>502</v>
      </c>
      <c r="C25" s="6">
        <v>10</v>
      </c>
      <c r="D25" s="4"/>
      <c r="E25" s="10" t="s">
        <v>939</v>
      </c>
      <c r="F25" s="1" t="s">
        <v>235</v>
      </c>
      <c r="G25" s="149" t="s">
        <v>1409</v>
      </c>
      <c r="H25" s="133" t="s">
        <v>429</v>
      </c>
      <c r="I25" s="6" t="s">
        <v>235</v>
      </c>
      <c r="J25" s="6">
        <v>6</v>
      </c>
      <c r="L25" s="16"/>
      <c r="M25" s="24">
        <v>22</v>
      </c>
      <c r="N25" s="25">
        <v>2</v>
      </c>
      <c r="O25" s="96">
        <v>5</v>
      </c>
      <c r="P25" s="25">
        <v>3</v>
      </c>
      <c r="Q25" s="96">
        <v>1</v>
      </c>
      <c r="R25" s="25">
        <v>2</v>
      </c>
      <c r="S25" s="97">
        <v>4</v>
      </c>
      <c r="T25" s="25">
        <v>2</v>
      </c>
      <c r="U25" s="96">
        <v>2</v>
      </c>
      <c r="V25" s="25">
        <v>4</v>
      </c>
      <c r="W25" s="96">
        <v>3</v>
      </c>
      <c r="X25" s="26">
        <v>2</v>
      </c>
      <c r="Y25" s="96">
        <v>2</v>
      </c>
      <c r="Z25" s="91">
        <f t="shared" si="0"/>
        <v>32</v>
      </c>
      <c r="AB25" s="1"/>
    </row>
    <row r="26" spans="1:48" x14ac:dyDescent="0.3">
      <c r="A26" s="6">
        <v>25</v>
      </c>
      <c r="B26" s="7" t="s">
        <v>400</v>
      </c>
      <c r="C26" s="6">
        <v>9</v>
      </c>
      <c r="D26" s="4"/>
      <c r="E26" s="10" t="s">
        <v>326</v>
      </c>
      <c r="F26" s="1" t="s">
        <v>235</v>
      </c>
      <c r="G26" s="149" t="s">
        <v>1416</v>
      </c>
      <c r="J26" s="4">
        <f>SUM(J22:J25)</f>
        <v>1140</v>
      </c>
      <c r="L26" s="16"/>
      <c r="M26" s="24">
        <v>23</v>
      </c>
      <c r="N26" s="25">
        <v>2</v>
      </c>
      <c r="O26" s="96">
        <v>2</v>
      </c>
      <c r="P26" s="26">
        <v>7</v>
      </c>
      <c r="Q26" s="96">
        <v>3</v>
      </c>
      <c r="R26" s="26">
        <v>3</v>
      </c>
      <c r="S26" s="96">
        <v>5</v>
      </c>
      <c r="T26" s="26">
        <v>3</v>
      </c>
      <c r="U26" s="96">
        <v>2</v>
      </c>
      <c r="V26" s="26">
        <v>3</v>
      </c>
      <c r="W26" s="97">
        <v>3</v>
      </c>
      <c r="X26" s="26">
        <v>4</v>
      </c>
      <c r="Y26" s="97">
        <v>7</v>
      </c>
      <c r="Z26" s="91">
        <f t="shared" si="0"/>
        <v>44</v>
      </c>
      <c r="AB26" s="1"/>
    </row>
    <row r="27" spans="1:48" x14ac:dyDescent="0.3">
      <c r="A27" s="6">
        <v>26</v>
      </c>
      <c r="B27" s="10" t="s">
        <v>649</v>
      </c>
      <c r="C27" s="6">
        <v>9</v>
      </c>
      <c r="D27" s="4"/>
      <c r="E27" s="10" t="s">
        <v>746</v>
      </c>
      <c r="F27" s="1" t="s">
        <v>235</v>
      </c>
      <c r="G27" s="149" t="s">
        <v>2424</v>
      </c>
      <c r="H27" s="280"/>
      <c r="I27" s="281"/>
      <c r="J27" s="282" t="s">
        <v>1676</v>
      </c>
      <c r="L27" s="16"/>
      <c r="M27" s="24">
        <v>24</v>
      </c>
      <c r="N27" s="26">
        <v>2</v>
      </c>
      <c r="O27" s="97">
        <v>3</v>
      </c>
      <c r="P27" s="26">
        <v>4</v>
      </c>
      <c r="Q27" s="96">
        <v>3</v>
      </c>
      <c r="R27" s="26">
        <v>3</v>
      </c>
      <c r="S27" s="96">
        <v>3</v>
      </c>
      <c r="T27" s="26">
        <v>4</v>
      </c>
      <c r="U27" s="97">
        <v>6</v>
      </c>
      <c r="V27" s="25">
        <v>4</v>
      </c>
      <c r="W27" s="97">
        <v>2</v>
      </c>
      <c r="X27" s="25">
        <v>4</v>
      </c>
      <c r="Y27" s="97">
        <v>1</v>
      </c>
      <c r="Z27" s="91">
        <f t="shared" si="0"/>
        <v>39</v>
      </c>
      <c r="AB27" s="1"/>
    </row>
    <row r="28" spans="1:48" x14ac:dyDescent="0.3">
      <c r="A28" s="6">
        <v>27</v>
      </c>
      <c r="B28" s="7" t="s">
        <v>369</v>
      </c>
      <c r="C28" s="6">
        <v>9</v>
      </c>
      <c r="D28" s="4"/>
      <c r="E28" s="10" t="s">
        <v>757</v>
      </c>
      <c r="F28" s="1" t="s">
        <v>235</v>
      </c>
      <c r="G28" s="149" t="s">
        <v>1942</v>
      </c>
      <c r="H28" s="78" t="s">
        <v>1206</v>
      </c>
      <c r="I28" s="1" t="s">
        <v>235</v>
      </c>
      <c r="J28" s="72" t="s">
        <v>2453</v>
      </c>
      <c r="K28" s="28" t="s">
        <v>1938</v>
      </c>
      <c r="L28" s="210">
        <f>1118/139</f>
        <v>8.043165467625899</v>
      </c>
      <c r="M28" s="24">
        <v>25</v>
      </c>
      <c r="N28" s="25">
        <v>4</v>
      </c>
      <c r="O28" s="96">
        <v>2</v>
      </c>
      <c r="P28" s="26">
        <v>4</v>
      </c>
      <c r="Q28" s="97">
        <v>2</v>
      </c>
      <c r="R28" s="25">
        <v>1</v>
      </c>
      <c r="S28" s="96">
        <v>3</v>
      </c>
      <c r="T28" s="26">
        <v>5</v>
      </c>
      <c r="U28" s="96">
        <v>2</v>
      </c>
      <c r="V28" s="25">
        <v>3</v>
      </c>
      <c r="W28" s="97">
        <v>3</v>
      </c>
      <c r="X28" s="25">
        <v>1</v>
      </c>
      <c r="Y28" s="96">
        <v>3</v>
      </c>
      <c r="Z28" s="91">
        <f t="shared" si="0"/>
        <v>33</v>
      </c>
      <c r="AB28" s="1"/>
    </row>
    <row r="29" spans="1:48" x14ac:dyDescent="0.3">
      <c r="A29" s="6">
        <v>28</v>
      </c>
      <c r="B29" s="7" t="s">
        <v>376</v>
      </c>
      <c r="C29" s="6">
        <v>8</v>
      </c>
      <c r="D29" s="4"/>
      <c r="E29" s="10" t="s">
        <v>1046</v>
      </c>
      <c r="F29" s="1" t="s">
        <v>235</v>
      </c>
      <c r="G29" s="149" t="s">
        <v>2308</v>
      </c>
      <c r="H29" s="9" t="s">
        <v>1576</v>
      </c>
      <c r="I29" s="1" t="s">
        <v>235</v>
      </c>
      <c r="J29" s="9" t="s">
        <v>1577</v>
      </c>
      <c r="M29" s="24">
        <v>26</v>
      </c>
      <c r="N29" s="25">
        <v>2</v>
      </c>
      <c r="O29" s="96">
        <v>2</v>
      </c>
      <c r="P29" s="26">
        <v>6</v>
      </c>
      <c r="Q29" s="96">
        <v>3</v>
      </c>
      <c r="R29" s="25">
        <v>4</v>
      </c>
      <c r="S29" s="97">
        <v>5</v>
      </c>
      <c r="T29" s="25">
        <v>3</v>
      </c>
      <c r="U29" s="97">
        <v>4</v>
      </c>
      <c r="V29" s="26">
        <v>6</v>
      </c>
      <c r="W29" s="96">
        <v>1</v>
      </c>
      <c r="X29" s="25">
        <v>8</v>
      </c>
      <c r="Y29" s="97">
        <v>2</v>
      </c>
      <c r="Z29" s="91">
        <f t="shared" si="0"/>
        <v>46</v>
      </c>
      <c r="AB29" s="1"/>
    </row>
    <row r="30" spans="1:48" x14ac:dyDescent="0.3">
      <c r="A30" s="6">
        <v>29</v>
      </c>
      <c r="B30" s="10" t="s">
        <v>1479</v>
      </c>
      <c r="C30" s="6">
        <v>8</v>
      </c>
      <c r="D30" s="4"/>
      <c r="E30" s="10" t="s">
        <v>993</v>
      </c>
      <c r="F30" s="1" t="s">
        <v>235</v>
      </c>
      <c r="G30" s="149" t="s">
        <v>2389</v>
      </c>
      <c r="H30" s="139" t="s">
        <v>1024</v>
      </c>
      <c r="I30" s="25" t="s">
        <v>235</v>
      </c>
      <c r="J30" s="25">
        <v>226</v>
      </c>
      <c r="K30" s="195">
        <f>J30/J26</f>
        <v>0.19824561403508772</v>
      </c>
      <c r="M30" s="190">
        <v>27</v>
      </c>
      <c r="N30" s="25">
        <v>1</v>
      </c>
      <c r="O30" s="97">
        <v>2</v>
      </c>
      <c r="P30" s="26">
        <v>3</v>
      </c>
      <c r="Q30" s="97">
        <v>6</v>
      </c>
      <c r="R30" s="26">
        <v>4</v>
      </c>
      <c r="S30" s="96">
        <v>1</v>
      </c>
      <c r="T30" s="25">
        <v>1</v>
      </c>
      <c r="U30" s="96"/>
      <c r="V30" s="25">
        <v>2</v>
      </c>
      <c r="W30" s="97">
        <v>2</v>
      </c>
      <c r="X30" s="25">
        <v>1</v>
      </c>
      <c r="Y30" s="97">
        <v>2</v>
      </c>
      <c r="Z30" s="91">
        <f t="shared" si="0"/>
        <v>25</v>
      </c>
      <c r="AB30" s="1"/>
    </row>
    <row r="31" spans="1:48" x14ac:dyDescent="0.3">
      <c r="A31" s="6">
        <v>30</v>
      </c>
      <c r="B31" s="10" t="s">
        <v>1662</v>
      </c>
      <c r="C31" s="6">
        <v>8</v>
      </c>
      <c r="D31" s="4"/>
      <c r="E31" s="10" t="s">
        <v>1052</v>
      </c>
      <c r="F31" s="1" t="s">
        <v>235</v>
      </c>
      <c r="G31" s="149" t="s">
        <v>2455</v>
      </c>
      <c r="H31" s="140" t="s">
        <v>925</v>
      </c>
      <c r="I31" s="25" t="s">
        <v>235</v>
      </c>
      <c r="J31" s="83">
        <v>111</v>
      </c>
      <c r="M31" s="24">
        <v>28</v>
      </c>
      <c r="N31" s="25">
        <v>4</v>
      </c>
      <c r="O31" s="96">
        <v>1</v>
      </c>
      <c r="P31" s="25">
        <v>3</v>
      </c>
      <c r="Q31" s="96">
        <v>3</v>
      </c>
      <c r="R31" s="26">
        <v>7</v>
      </c>
      <c r="S31" s="96">
        <v>4</v>
      </c>
      <c r="T31" s="26">
        <v>2</v>
      </c>
      <c r="U31" s="96">
        <v>1</v>
      </c>
      <c r="V31" s="25">
        <v>5</v>
      </c>
      <c r="W31" s="97">
        <v>4</v>
      </c>
      <c r="X31" s="25">
        <v>3</v>
      </c>
      <c r="Y31" s="96">
        <v>5</v>
      </c>
      <c r="Z31" s="91">
        <f t="shared" si="0"/>
        <v>42</v>
      </c>
      <c r="AB31" s="1"/>
    </row>
    <row r="32" spans="1:48" x14ac:dyDescent="0.3">
      <c r="A32" s="6">
        <v>31</v>
      </c>
      <c r="B32" s="10" t="s">
        <v>1681</v>
      </c>
      <c r="C32" s="6">
        <v>8</v>
      </c>
      <c r="D32" s="4"/>
      <c r="E32" s="10" t="s">
        <v>754</v>
      </c>
      <c r="F32" s="1" t="s">
        <v>235</v>
      </c>
      <c r="G32" s="149" t="s">
        <v>2426</v>
      </c>
      <c r="H32" s="140" t="s">
        <v>926</v>
      </c>
      <c r="I32" s="25" t="s">
        <v>235</v>
      </c>
      <c r="J32" s="25">
        <v>59</v>
      </c>
      <c r="M32" s="24">
        <v>29</v>
      </c>
      <c r="N32" s="25">
        <v>3</v>
      </c>
      <c r="O32" s="97">
        <v>2</v>
      </c>
      <c r="P32" s="26">
        <v>3</v>
      </c>
      <c r="Q32" s="97">
        <v>5</v>
      </c>
      <c r="R32" s="26">
        <v>2</v>
      </c>
      <c r="S32" s="97">
        <v>2</v>
      </c>
      <c r="T32" s="25">
        <v>1</v>
      </c>
      <c r="U32" s="96">
        <v>2</v>
      </c>
      <c r="V32" s="25">
        <v>2</v>
      </c>
      <c r="W32" s="97">
        <v>4</v>
      </c>
      <c r="X32" s="26">
        <v>3</v>
      </c>
      <c r="Y32" s="97">
        <v>6</v>
      </c>
      <c r="Z32" s="91">
        <f t="shared" si="0"/>
        <v>35</v>
      </c>
      <c r="AB32" s="1"/>
    </row>
    <row r="33" spans="1:60" x14ac:dyDescent="0.3">
      <c r="A33" s="6">
        <v>32</v>
      </c>
      <c r="B33" s="10" t="s">
        <v>1384</v>
      </c>
      <c r="C33" s="6">
        <v>8</v>
      </c>
      <c r="D33" s="4"/>
      <c r="E33" s="10" t="s">
        <v>857</v>
      </c>
      <c r="F33" s="1" t="s">
        <v>235</v>
      </c>
      <c r="G33" s="149" t="s">
        <v>2231</v>
      </c>
      <c r="H33" s="140" t="s">
        <v>927</v>
      </c>
      <c r="I33" s="25" t="s">
        <v>235</v>
      </c>
      <c r="J33" s="25">
        <v>43</v>
      </c>
      <c r="M33" s="24">
        <v>30</v>
      </c>
      <c r="N33" s="25">
        <v>1</v>
      </c>
      <c r="O33" s="27"/>
      <c r="P33" s="25">
        <v>3</v>
      </c>
      <c r="Q33" s="97">
        <v>6</v>
      </c>
      <c r="R33" s="25">
        <v>2</v>
      </c>
      <c r="S33" s="98">
        <v>4</v>
      </c>
      <c r="T33" s="25">
        <v>5</v>
      </c>
      <c r="U33" s="97">
        <v>3</v>
      </c>
      <c r="V33" s="26">
        <v>4</v>
      </c>
      <c r="W33" s="97">
        <v>4</v>
      </c>
      <c r="X33" s="25">
        <v>2</v>
      </c>
      <c r="Y33" s="97">
        <v>2</v>
      </c>
      <c r="Z33" s="91">
        <f t="shared" si="0"/>
        <v>36</v>
      </c>
      <c r="AB33" s="1"/>
    </row>
    <row r="34" spans="1:60" x14ac:dyDescent="0.3">
      <c r="A34" s="6">
        <v>33</v>
      </c>
      <c r="B34" s="7" t="s">
        <v>399</v>
      </c>
      <c r="C34" s="6">
        <v>7</v>
      </c>
      <c r="D34" s="4"/>
      <c r="E34" s="10" t="s">
        <v>1053</v>
      </c>
      <c r="F34" s="1" t="s">
        <v>235</v>
      </c>
      <c r="G34" s="149" t="s">
        <v>1410</v>
      </c>
      <c r="H34" s="140" t="s">
        <v>928</v>
      </c>
      <c r="I34" s="25" t="s">
        <v>235</v>
      </c>
      <c r="J34" s="25">
        <v>18</v>
      </c>
      <c r="M34" s="24">
        <v>31</v>
      </c>
      <c r="N34" s="25">
        <v>1</v>
      </c>
      <c r="O34" s="27"/>
      <c r="P34" s="25">
        <v>3</v>
      </c>
      <c r="Q34" s="27"/>
      <c r="R34" s="26">
        <v>1</v>
      </c>
      <c r="S34" s="27"/>
      <c r="T34" s="25">
        <v>2</v>
      </c>
      <c r="U34" s="96">
        <v>3</v>
      </c>
      <c r="V34" s="27"/>
      <c r="W34" s="97">
        <v>4</v>
      </c>
      <c r="X34" s="27"/>
      <c r="Y34" s="97">
        <v>6</v>
      </c>
      <c r="Z34" s="91">
        <f t="shared" si="0"/>
        <v>20</v>
      </c>
      <c r="AB34" s="1"/>
    </row>
    <row r="35" spans="1:60" x14ac:dyDescent="0.3">
      <c r="A35" s="6">
        <v>34</v>
      </c>
      <c r="B35" s="10" t="s">
        <v>537</v>
      </c>
      <c r="C35" s="6">
        <v>7</v>
      </c>
      <c r="D35" s="4"/>
      <c r="E35" s="10" t="s">
        <v>1038</v>
      </c>
      <c r="F35" s="1" t="s">
        <v>235</v>
      </c>
      <c r="G35" s="149" t="s">
        <v>1891</v>
      </c>
      <c r="H35" s="140" t="s">
        <v>929</v>
      </c>
      <c r="I35" s="25" t="s">
        <v>235</v>
      </c>
      <c r="J35" s="25">
        <v>16</v>
      </c>
      <c r="M35" s="40" t="s">
        <v>644</v>
      </c>
      <c r="N35" s="92">
        <f>SUM(N4:N34)</f>
        <v>64</v>
      </c>
      <c r="O35" s="92">
        <f t="shared" ref="O35:Y35" si="1">SUM(O4:O34)</f>
        <v>70</v>
      </c>
      <c r="P35" s="92">
        <f t="shared" si="1"/>
        <v>102</v>
      </c>
      <c r="Q35" s="92">
        <f t="shared" si="1"/>
        <v>109</v>
      </c>
      <c r="R35" s="92">
        <f t="shared" si="1"/>
        <v>87</v>
      </c>
      <c r="S35" s="92">
        <f t="shared" si="1"/>
        <v>108</v>
      </c>
      <c r="T35" s="92">
        <f t="shared" si="1"/>
        <v>114</v>
      </c>
      <c r="U35" s="92">
        <f t="shared" si="1"/>
        <v>85</v>
      </c>
      <c r="V35" s="92">
        <f t="shared" si="1"/>
        <v>92</v>
      </c>
      <c r="W35" s="92">
        <f t="shared" si="1"/>
        <v>106</v>
      </c>
      <c r="X35" s="92">
        <f t="shared" si="1"/>
        <v>93</v>
      </c>
      <c r="Y35" s="92">
        <f t="shared" si="1"/>
        <v>110</v>
      </c>
      <c r="Z35" s="95">
        <f>SUM(N35:Y35)</f>
        <v>1140</v>
      </c>
      <c r="AB35" s="1"/>
    </row>
    <row r="36" spans="1:60" x14ac:dyDescent="0.3">
      <c r="A36" s="6">
        <v>35</v>
      </c>
      <c r="B36" s="10" t="s">
        <v>1824</v>
      </c>
      <c r="C36" s="6">
        <v>7</v>
      </c>
      <c r="D36" s="4"/>
      <c r="E36" s="10" t="s">
        <v>1013</v>
      </c>
      <c r="F36" s="1" t="s">
        <v>235</v>
      </c>
      <c r="G36" s="149" t="s">
        <v>1412</v>
      </c>
      <c r="H36" s="140" t="s">
        <v>930</v>
      </c>
      <c r="I36" s="25" t="s">
        <v>235</v>
      </c>
      <c r="J36" s="25">
        <v>8</v>
      </c>
      <c r="M36" s="25" t="s">
        <v>1314</v>
      </c>
      <c r="N36" s="93" t="s">
        <v>1172</v>
      </c>
      <c r="O36" s="93" t="s">
        <v>1172</v>
      </c>
      <c r="P36" s="93" t="s">
        <v>1172</v>
      </c>
      <c r="Q36" s="93" t="s">
        <v>1172</v>
      </c>
      <c r="R36" s="93" t="s">
        <v>2370</v>
      </c>
      <c r="S36" s="93" t="s">
        <v>1172</v>
      </c>
      <c r="T36" s="93" t="s">
        <v>1172</v>
      </c>
      <c r="U36" s="93">
        <v>1</v>
      </c>
      <c r="V36" s="93" t="s">
        <v>1172</v>
      </c>
      <c r="W36" s="93" t="s">
        <v>1172</v>
      </c>
      <c r="X36" s="93" t="s">
        <v>1172</v>
      </c>
      <c r="Y36" s="126" t="s">
        <v>1172</v>
      </c>
      <c r="Z36" s="94">
        <f>SUM(N36:Y36)</f>
        <v>1</v>
      </c>
      <c r="AB36" s="1"/>
    </row>
    <row r="37" spans="1:60" x14ac:dyDescent="0.3">
      <c r="A37" s="6">
        <v>36</v>
      </c>
      <c r="B37" s="10" t="s">
        <v>1403</v>
      </c>
      <c r="C37" s="6">
        <v>7</v>
      </c>
      <c r="D37" s="4"/>
      <c r="E37" s="10" t="s">
        <v>767</v>
      </c>
      <c r="F37" s="1" t="s">
        <v>235</v>
      </c>
      <c r="G37" s="149" t="s">
        <v>2381</v>
      </c>
      <c r="H37" s="140" t="s">
        <v>931</v>
      </c>
      <c r="I37" s="25" t="s">
        <v>235</v>
      </c>
      <c r="J37" s="25">
        <v>7</v>
      </c>
      <c r="AB37" s="1"/>
    </row>
    <row r="38" spans="1:60" x14ac:dyDescent="0.3">
      <c r="A38" s="6">
        <v>37</v>
      </c>
      <c r="B38" s="7" t="s">
        <v>378</v>
      </c>
      <c r="C38" s="6">
        <v>6</v>
      </c>
      <c r="D38" s="4"/>
      <c r="E38" s="10" t="s">
        <v>657</v>
      </c>
      <c r="F38" s="1" t="s">
        <v>235</v>
      </c>
      <c r="G38" s="149" t="s">
        <v>1925</v>
      </c>
      <c r="H38" s="140" t="s">
        <v>1239</v>
      </c>
      <c r="I38" s="25" t="s">
        <v>235</v>
      </c>
      <c r="J38" s="25">
        <v>3</v>
      </c>
      <c r="M38" t="s">
        <v>698</v>
      </c>
      <c r="P38" t="s">
        <v>714</v>
      </c>
      <c r="Q38" s="75" t="s">
        <v>780</v>
      </c>
      <c r="R38" s="40">
        <f>SUM(R39:R49)</f>
        <v>19</v>
      </c>
      <c r="S38" s="40" t="s">
        <v>2044</v>
      </c>
      <c r="T38" s="40" t="s">
        <v>2045</v>
      </c>
      <c r="U38" s="75" t="s">
        <v>779</v>
      </c>
      <c r="V38" s="40">
        <f>SUM(V39:V57)</f>
        <v>37</v>
      </c>
      <c r="W38" s="40" t="s">
        <v>2044</v>
      </c>
      <c r="X38" s="40" t="s">
        <v>2045</v>
      </c>
      <c r="Y38" s="75" t="s">
        <v>778</v>
      </c>
      <c r="Z38" s="40">
        <f>SUM(Z39:Z60)</f>
        <v>89</v>
      </c>
      <c r="AA38" s="40" t="s">
        <v>2044</v>
      </c>
      <c r="AB38" s="40" t="s">
        <v>2045</v>
      </c>
      <c r="AC38" s="75" t="s">
        <v>777</v>
      </c>
      <c r="AD38" s="40">
        <f>SUM(AD39:AD55)</f>
        <v>699</v>
      </c>
      <c r="AE38" s="40" t="s">
        <v>2044</v>
      </c>
      <c r="AF38" s="40" t="s">
        <v>2045</v>
      </c>
      <c r="AG38" s="75" t="s">
        <v>776</v>
      </c>
      <c r="AH38" s="40">
        <f>SUM(AH39:AH67)</f>
        <v>256</v>
      </c>
      <c r="AI38" s="40" t="s">
        <v>2044</v>
      </c>
      <c r="AJ38" s="40" t="s">
        <v>2045</v>
      </c>
      <c r="AK38" s="44"/>
      <c r="AL38" s="72"/>
      <c r="AM38" s="44"/>
      <c r="AN38" s="242" t="s">
        <v>2138</v>
      </c>
      <c r="AO38" s="10"/>
      <c r="AP38" s="75"/>
      <c r="AQ38" s="40" t="s">
        <v>958</v>
      </c>
      <c r="AR38" s="40" t="s">
        <v>1282</v>
      </c>
      <c r="AS38" s="44"/>
      <c r="AT38" s="75" t="s">
        <v>2185</v>
      </c>
      <c r="AU38" s="40" t="s">
        <v>958</v>
      </c>
      <c r="AV38" s="44"/>
      <c r="AW38" s="72"/>
      <c r="AX38" s="72"/>
      <c r="AY38" s="44"/>
      <c r="AZ38" s="44"/>
      <c r="BA38" s="72"/>
      <c r="BB38" s="72"/>
      <c r="BC38" s="44"/>
      <c r="BD38" s="44"/>
      <c r="BE38" s="72"/>
      <c r="BF38" s="72"/>
      <c r="BG38" s="44"/>
      <c r="BH38" s="44"/>
    </row>
    <row r="39" spans="1:60" x14ac:dyDescent="0.3">
      <c r="A39" s="6">
        <v>38</v>
      </c>
      <c r="B39" s="10" t="s">
        <v>860</v>
      </c>
      <c r="C39" s="6">
        <v>6</v>
      </c>
      <c r="D39" s="4"/>
      <c r="E39" s="10" t="s">
        <v>1047</v>
      </c>
      <c r="F39" s="1" t="s">
        <v>235</v>
      </c>
      <c r="G39" s="149" t="s">
        <v>1408</v>
      </c>
      <c r="H39" s="40" t="s">
        <v>1859</v>
      </c>
      <c r="I39" s="25" t="s">
        <v>235</v>
      </c>
      <c r="J39" s="25">
        <v>2</v>
      </c>
      <c r="M39" s="25" t="s">
        <v>684</v>
      </c>
      <c r="N39" s="25" t="s">
        <v>235</v>
      </c>
      <c r="O39" s="25">
        <v>202</v>
      </c>
      <c r="P39" s="25">
        <f>O39*1</f>
        <v>202</v>
      </c>
      <c r="Q39" s="10" t="s">
        <v>1061</v>
      </c>
      <c r="R39" s="25">
        <v>1</v>
      </c>
      <c r="S39" s="313">
        <v>0.16283564814814816</v>
      </c>
      <c r="T39" s="238"/>
      <c r="U39" s="10" t="s">
        <v>1051</v>
      </c>
      <c r="V39" s="25">
        <v>1</v>
      </c>
      <c r="W39" s="310">
        <v>0.1620601851851852</v>
      </c>
      <c r="X39" s="25"/>
      <c r="Y39" s="10" t="s">
        <v>913</v>
      </c>
      <c r="Z39" s="25">
        <v>3</v>
      </c>
      <c r="AA39" s="309">
        <v>0.16306712962962963</v>
      </c>
      <c r="AB39" s="238">
        <v>0.17331018518518518</v>
      </c>
      <c r="AC39" s="10" t="s">
        <v>752</v>
      </c>
      <c r="AD39" s="25">
        <v>18</v>
      </c>
      <c r="AE39" s="308">
        <v>0.13291666666666666</v>
      </c>
      <c r="AF39" s="193">
        <v>0.19097222222222221</v>
      </c>
      <c r="AG39" s="10" t="s">
        <v>766</v>
      </c>
      <c r="AH39" s="25">
        <v>11</v>
      </c>
      <c r="AI39" s="309">
        <v>0.15065972222222221</v>
      </c>
      <c r="AJ39" s="193">
        <v>0.1879861111111111</v>
      </c>
      <c r="AK39" s="2"/>
      <c r="AM39" s="1"/>
      <c r="AN39" s="10" t="s">
        <v>2136</v>
      </c>
      <c r="AO39" s="10"/>
      <c r="AP39" s="10"/>
      <c r="AQ39" s="25"/>
      <c r="AR39" s="243"/>
      <c r="AS39" s="125"/>
      <c r="AT39" s="10" t="s">
        <v>2186</v>
      </c>
      <c r="AU39" s="25">
        <v>1</v>
      </c>
      <c r="AV39" s="1"/>
      <c r="AX39" s="1"/>
      <c r="AY39" s="2"/>
      <c r="AZ39" s="125"/>
      <c r="BB39" s="1"/>
      <c r="BC39" s="2"/>
      <c r="BD39" s="2"/>
      <c r="BF39" s="1"/>
      <c r="BG39" s="2"/>
      <c r="BH39" s="2"/>
    </row>
    <row r="40" spans="1:60" x14ac:dyDescent="0.3">
      <c r="A40" s="6">
        <v>39</v>
      </c>
      <c r="B40" s="10" t="s">
        <v>1565</v>
      </c>
      <c r="C40" s="6">
        <v>6</v>
      </c>
      <c r="D40" s="4"/>
      <c r="E40" s="10" t="s">
        <v>40</v>
      </c>
      <c r="F40" s="1" t="s">
        <v>235</v>
      </c>
      <c r="G40" s="149" t="s">
        <v>1826</v>
      </c>
      <c r="H40" s="40" t="s">
        <v>1754</v>
      </c>
      <c r="I40" s="25" t="s">
        <v>235</v>
      </c>
      <c r="J40" s="25">
        <v>4</v>
      </c>
      <c r="M40" s="25" t="s">
        <v>685</v>
      </c>
      <c r="N40" s="25" t="s">
        <v>235</v>
      </c>
      <c r="O40" s="25">
        <v>169</v>
      </c>
      <c r="P40" s="25">
        <f>O40*2</f>
        <v>338</v>
      </c>
      <c r="Q40" s="10" t="s">
        <v>989</v>
      </c>
      <c r="R40" s="25">
        <v>2</v>
      </c>
      <c r="S40" s="89">
        <v>0.17355324074074074</v>
      </c>
      <c r="T40" s="89">
        <v>0.19153935185185186</v>
      </c>
      <c r="U40" s="10" t="s">
        <v>1052</v>
      </c>
      <c r="V40" s="25">
        <v>4</v>
      </c>
      <c r="W40" s="307">
        <v>0.12960648148148149</v>
      </c>
      <c r="X40" s="89">
        <v>0.19365740740740742</v>
      </c>
      <c r="Y40" s="10" t="s">
        <v>1043</v>
      </c>
      <c r="Z40" s="25">
        <v>3</v>
      </c>
      <c r="AA40" s="313">
        <v>0.15988425925925925</v>
      </c>
      <c r="AB40" s="193">
        <v>0.19319444444444445</v>
      </c>
      <c r="AC40" s="10" t="s">
        <v>326</v>
      </c>
      <c r="AD40" s="25">
        <v>27</v>
      </c>
      <c r="AE40" s="308">
        <v>0.12773148148148147</v>
      </c>
      <c r="AF40" s="193">
        <v>0.18675925925925926</v>
      </c>
      <c r="AG40" s="10" t="s">
        <v>1032</v>
      </c>
      <c r="AH40" s="25">
        <v>4</v>
      </c>
      <c r="AI40" s="309">
        <v>0.16598379629629631</v>
      </c>
      <c r="AJ40" s="193">
        <v>0.19313657407407409</v>
      </c>
      <c r="AK40" s="2"/>
      <c r="AM40" s="1"/>
      <c r="AN40" s="10" t="s">
        <v>2084</v>
      </c>
      <c r="AO40" s="10"/>
      <c r="AP40" s="10"/>
      <c r="AQ40" s="25">
        <v>1</v>
      </c>
      <c r="AR40" s="244" t="s">
        <v>2179</v>
      </c>
      <c r="AS40" s="67"/>
      <c r="AT40" s="10" t="s">
        <v>2187</v>
      </c>
      <c r="AU40" s="24">
        <v>10</v>
      </c>
      <c r="AV40" s="1"/>
      <c r="AX40" s="1"/>
      <c r="AY40" s="125"/>
      <c r="AZ40" s="2"/>
      <c r="BB40" s="1"/>
      <c r="BC40" s="2"/>
      <c r="BD40" s="2"/>
      <c r="BF40" s="1"/>
      <c r="BG40" s="2"/>
      <c r="BH40" s="2"/>
    </row>
    <row r="41" spans="1:60" x14ac:dyDescent="0.3">
      <c r="A41" s="6">
        <v>40</v>
      </c>
      <c r="B41" s="10" t="s">
        <v>1207</v>
      </c>
      <c r="C41" s="6">
        <v>6</v>
      </c>
      <c r="D41" s="4"/>
      <c r="E41" s="10" t="s">
        <v>770</v>
      </c>
      <c r="F41" s="1" t="s">
        <v>235</v>
      </c>
      <c r="G41" s="149" t="s">
        <v>2027</v>
      </c>
      <c r="H41" s="40" t="s">
        <v>2310</v>
      </c>
      <c r="I41" s="25" t="s">
        <v>235</v>
      </c>
      <c r="J41" s="25">
        <v>1</v>
      </c>
      <c r="K41" s="86"/>
      <c r="L41" s="1"/>
      <c r="M41" s="25" t="s">
        <v>686</v>
      </c>
      <c r="N41" s="25" t="s">
        <v>235</v>
      </c>
      <c r="O41" s="25">
        <v>94</v>
      </c>
      <c r="P41" s="25">
        <f>3*O41</f>
        <v>282</v>
      </c>
      <c r="Q41" s="10" t="s">
        <v>1013</v>
      </c>
      <c r="R41" s="25">
        <v>1</v>
      </c>
      <c r="S41" s="310">
        <v>0.16311342592592593</v>
      </c>
      <c r="T41" s="89"/>
      <c r="U41" s="10" t="s">
        <v>1053</v>
      </c>
      <c r="V41" s="25">
        <v>1</v>
      </c>
      <c r="W41" s="238">
        <v>0.1751736111111111</v>
      </c>
      <c r="X41" s="25"/>
      <c r="Y41" s="10" t="s">
        <v>538</v>
      </c>
      <c r="Z41" s="25">
        <v>8</v>
      </c>
      <c r="AA41" s="308">
        <v>0.13973379629629629</v>
      </c>
      <c r="AB41" s="193">
        <v>0.1781712962962963</v>
      </c>
      <c r="AC41" s="10" t="s">
        <v>757</v>
      </c>
      <c r="AD41" s="25">
        <v>10</v>
      </c>
      <c r="AE41" s="307">
        <v>0.13394675925925925</v>
      </c>
      <c r="AF41" s="239">
        <v>0.20116898148148146</v>
      </c>
      <c r="AG41" s="10" t="s">
        <v>1033</v>
      </c>
      <c r="AH41" s="25">
        <v>2</v>
      </c>
      <c r="AI41" s="306">
        <v>0.14003472222222221</v>
      </c>
      <c r="AJ41" s="89">
        <v>0.1627662037037037</v>
      </c>
      <c r="AK41" s="1"/>
      <c r="AM41" s="1"/>
      <c r="AN41" s="10" t="s">
        <v>1796</v>
      </c>
      <c r="AO41" s="10"/>
      <c r="AP41" s="10"/>
      <c r="AQ41" s="25"/>
      <c r="AR41" s="244"/>
      <c r="AS41" s="67"/>
      <c r="AT41" s="10" t="s">
        <v>2188</v>
      </c>
      <c r="AU41" s="24">
        <v>1</v>
      </c>
      <c r="AV41" s="1"/>
      <c r="AX41" s="1"/>
      <c r="AY41" s="2"/>
      <c r="AZ41" s="2"/>
      <c r="BB41" s="1"/>
      <c r="BC41" s="125"/>
      <c r="BD41" s="59"/>
      <c r="BF41" s="1"/>
      <c r="BG41" s="67"/>
      <c r="BH41" s="1"/>
    </row>
    <row r="42" spans="1:60" x14ac:dyDescent="0.3">
      <c r="A42" s="6">
        <v>41</v>
      </c>
      <c r="B42" s="7" t="s">
        <v>9</v>
      </c>
      <c r="C42" s="6">
        <v>6</v>
      </c>
      <c r="D42" s="4"/>
      <c r="E42" s="10" t="s">
        <v>1039</v>
      </c>
      <c r="F42" s="1" t="s">
        <v>235</v>
      </c>
      <c r="G42" s="149" t="s">
        <v>1892</v>
      </c>
      <c r="H42" s="40" t="s">
        <v>2058</v>
      </c>
      <c r="I42" s="25" t="s">
        <v>235</v>
      </c>
      <c r="J42" s="25">
        <v>1</v>
      </c>
      <c r="K42" s="1"/>
      <c r="L42" s="1"/>
      <c r="M42" s="25" t="s">
        <v>687</v>
      </c>
      <c r="N42" s="25" t="s">
        <v>235</v>
      </c>
      <c r="O42" s="25">
        <v>46</v>
      </c>
      <c r="P42" s="25">
        <f>O42*4</f>
        <v>184</v>
      </c>
      <c r="Q42" s="10" t="s">
        <v>765</v>
      </c>
      <c r="R42" s="25">
        <v>1</v>
      </c>
      <c r="S42" s="311">
        <v>0.1648263888888889</v>
      </c>
      <c r="T42" s="25"/>
      <c r="U42" s="10" t="s">
        <v>657</v>
      </c>
      <c r="V42" s="25">
        <v>3</v>
      </c>
      <c r="W42" s="308">
        <v>0.14511574074074074</v>
      </c>
      <c r="X42" s="238">
        <v>0.15443287037037037</v>
      </c>
      <c r="Y42" s="10" t="s">
        <v>495</v>
      </c>
      <c r="Z42" s="25">
        <v>2</v>
      </c>
      <c r="AA42" s="309">
        <v>0.1559837962962963</v>
      </c>
      <c r="AB42" s="238">
        <v>0.16408564814814816</v>
      </c>
      <c r="AC42" s="10" t="s">
        <v>767</v>
      </c>
      <c r="AD42" s="25">
        <v>4</v>
      </c>
      <c r="AE42" s="311">
        <v>0.15195601851851853</v>
      </c>
      <c r="AF42" s="238">
        <v>0.17542824074074073</v>
      </c>
      <c r="AG42" s="10" t="s">
        <v>1844</v>
      </c>
      <c r="AH42" s="25">
        <v>2</v>
      </c>
      <c r="AI42" s="193">
        <v>0.1758912037037037</v>
      </c>
      <c r="AJ42" s="193">
        <v>0.17916666666666667</v>
      </c>
      <c r="AK42" s="2"/>
      <c r="AL42" s="28"/>
      <c r="AM42" s="1"/>
      <c r="AN42" s="10" t="s">
        <v>2137</v>
      </c>
      <c r="AO42" s="10"/>
      <c r="AP42" s="10"/>
      <c r="AQ42" s="25"/>
      <c r="AR42" s="245"/>
      <c r="AS42" s="1"/>
      <c r="AT42" s="10" t="s">
        <v>2189</v>
      </c>
      <c r="AU42" s="25">
        <v>1</v>
      </c>
      <c r="AV42" s="5"/>
      <c r="AX42" s="1"/>
      <c r="AY42" s="2"/>
      <c r="AZ42" s="125"/>
      <c r="BB42" s="1"/>
      <c r="BC42" s="59"/>
      <c r="BD42" s="125"/>
      <c r="BF42" s="1"/>
      <c r="BG42" s="2"/>
      <c r="BH42" s="2"/>
    </row>
    <row r="43" spans="1:60" x14ac:dyDescent="0.3">
      <c r="A43" s="6">
        <v>42</v>
      </c>
      <c r="B43" s="10" t="s">
        <v>522</v>
      </c>
      <c r="C43" s="6">
        <v>6</v>
      </c>
      <c r="D43" s="4"/>
      <c r="E43" s="10" t="s">
        <v>1054</v>
      </c>
      <c r="F43" s="1" t="s">
        <v>235</v>
      </c>
      <c r="G43" s="149" t="s">
        <v>1413</v>
      </c>
      <c r="H43" s="40" t="s">
        <v>2251</v>
      </c>
      <c r="I43" s="25" t="s">
        <v>235</v>
      </c>
      <c r="J43" s="25">
        <v>1</v>
      </c>
      <c r="K43" s="1"/>
      <c r="L43" s="1"/>
      <c r="M43" s="25" t="s">
        <v>688</v>
      </c>
      <c r="N43" s="25" t="s">
        <v>235</v>
      </c>
      <c r="O43" s="25">
        <v>15</v>
      </c>
      <c r="P43" s="25">
        <f>5*O43</f>
        <v>75</v>
      </c>
      <c r="Q43" s="10" t="s">
        <v>840</v>
      </c>
      <c r="R43" s="25">
        <v>2</v>
      </c>
      <c r="S43" s="313">
        <v>0.1590625</v>
      </c>
      <c r="T43" s="193">
        <v>0.18936342592592592</v>
      </c>
      <c r="U43" s="10" t="s">
        <v>1047</v>
      </c>
      <c r="V43" s="25">
        <v>1</v>
      </c>
      <c r="W43" s="238">
        <v>0.1829861111111111</v>
      </c>
      <c r="X43" s="25"/>
      <c r="Y43" s="10" t="s">
        <v>1044</v>
      </c>
      <c r="Z43" s="25">
        <v>3</v>
      </c>
      <c r="AA43" s="306">
        <v>0.14555555555555555</v>
      </c>
      <c r="AB43" s="238">
        <v>0.17533564814814814</v>
      </c>
      <c r="AC43" s="10" t="s">
        <v>26</v>
      </c>
      <c r="AD43" s="25">
        <v>47</v>
      </c>
      <c r="AE43" s="308">
        <v>0.13472222222222222</v>
      </c>
      <c r="AF43" s="193">
        <v>0.18982638888888889</v>
      </c>
      <c r="AG43" s="10" t="s">
        <v>34</v>
      </c>
      <c r="AH43" s="25">
        <v>21</v>
      </c>
      <c r="AI43" s="308">
        <v>0.14432870370370371</v>
      </c>
      <c r="AJ43" s="193">
        <v>0.19916666666666666</v>
      </c>
      <c r="AK43" s="2"/>
      <c r="AL43" s="28"/>
      <c r="AM43" s="1"/>
      <c r="AN43" s="10" t="s">
        <v>236</v>
      </c>
      <c r="AO43" s="10"/>
      <c r="AP43" s="10"/>
      <c r="AQ43" s="25">
        <v>1</v>
      </c>
      <c r="AR43" s="243" t="s">
        <v>236</v>
      </c>
      <c r="AS43" s="2"/>
      <c r="AT43" s="10" t="s">
        <v>2190</v>
      </c>
      <c r="AU43" s="24">
        <v>14</v>
      </c>
      <c r="AV43" s="1"/>
      <c r="AX43" s="1"/>
      <c r="AY43" s="67"/>
      <c r="AZ43" s="125"/>
      <c r="BB43" s="1"/>
      <c r="BC43" s="2"/>
      <c r="BD43" s="2"/>
      <c r="BF43" s="1"/>
      <c r="BG43" s="2"/>
      <c r="BH43" s="2"/>
    </row>
    <row r="44" spans="1:60" x14ac:dyDescent="0.3">
      <c r="A44" s="6">
        <v>43</v>
      </c>
      <c r="B44" s="10" t="s">
        <v>1894</v>
      </c>
      <c r="C44" s="6">
        <v>6</v>
      </c>
      <c r="D44" s="4"/>
      <c r="E44" s="10" t="s">
        <v>38</v>
      </c>
      <c r="F44" s="1" t="s">
        <v>235</v>
      </c>
      <c r="G44" s="149" t="s">
        <v>2287</v>
      </c>
      <c r="I44" s="1"/>
      <c r="K44" s="2"/>
      <c r="L44" s="1"/>
      <c r="M44" s="25" t="s">
        <v>689</v>
      </c>
      <c r="N44" s="25" t="s">
        <v>235</v>
      </c>
      <c r="O44" s="25">
        <v>5</v>
      </c>
      <c r="P44" s="25">
        <f>6*O44</f>
        <v>30</v>
      </c>
      <c r="Q44" s="10" t="s">
        <v>763</v>
      </c>
      <c r="R44" s="25">
        <v>2</v>
      </c>
      <c r="S44" s="193">
        <v>0.18219907407407407</v>
      </c>
      <c r="T44" s="238">
        <v>0.18416666666666667</v>
      </c>
      <c r="U44" s="10" t="s">
        <v>1054</v>
      </c>
      <c r="V44" s="25">
        <v>1</v>
      </c>
      <c r="W44" s="310">
        <v>0.15811342592592592</v>
      </c>
      <c r="X44" s="25"/>
      <c r="Y44" s="10" t="s">
        <v>1045</v>
      </c>
      <c r="Z44" s="25">
        <v>2</v>
      </c>
      <c r="AA44" s="309">
        <v>0.15745370370370371</v>
      </c>
      <c r="AB44" s="193">
        <v>0.15989583333333332</v>
      </c>
      <c r="AC44" s="10" t="s">
        <v>749</v>
      </c>
      <c r="AD44" s="25">
        <v>14</v>
      </c>
      <c r="AE44" s="307">
        <v>0.13362268518518519</v>
      </c>
      <c r="AF44" s="239">
        <v>0.19193287037037035</v>
      </c>
      <c r="AG44" s="10" t="s">
        <v>1843</v>
      </c>
      <c r="AH44" s="25">
        <v>44</v>
      </c>
      <c r="AI44" s="308">
        <v>0.11844907407407407</v>
      </c>
      <c r="AJ44" s="193">
        <v>0.19444444444444445</v>
      </c>
      <c r="AK44" s="2"/>
      <c r="AL44" s="28"/>
      <c r="AM44" s="1"/>
      <c r="AN44" s="10" t="s">
        <v>60</v>
      </c>
      <c r="AO44" s="10"/>
      <c r="AP44" s="10"/>
      <c r="AQ44" s="25">
        <v>3</v>
      </c>
      <c r="AR44" s="246" t="s">
        <v>60</v>
      </c>
      <c r="AS44" s="125"/>
      <c r="AT44" s="10" t="s">
        <v>2191</v>
      </c>
      <c r="AU44" s="25">
        <v>1</v>
      </c>
      <c r="AV44" s="1"/>
      <c r="AX44" s="1"/>
      <c r="AY44" s="2"/>
      <c r="AZ44" s="2"/>
      <c r="BB44" s="1"/>
      <c r="BC44" s="125"/>
      <c r="BD44" s="59"/>
      <c r="BF44" s="1"/>
      <c r="BG44" s="2"/>
      <c r="BH44" s="2"/>
    </row>
    <row r="45" spans="1:60" x14ac:dyDescent="0.3">
      <c r="A45" s="6">
        <v>44</v>
      </c>
      <c r="B45" s="10" t="s">
        <v>1236</v>
      </c>
      <c r="C45" s="6">
        <v>6</v>
      </c>
      <c r="D45" s="4"/>
      <c r="E45" s="10" t="s">
        <v>765</v>
      </c>
      <c r="F45" s="1" t="s">
        <v>235</v>
      </c>
      <c r="G45" s="149" t="s">
        <v>1414</v>
      </c>
      <c r="H45" s="67"/>
      <c r="I45" s="67"/>
      <c r="J45" s="86"/>
      <c r="K45" s="2"/>
      <c r="L45" s="1"/>
      <c r="M45" s="25" t="s">
        <v>690</v>
      </c>
      <c r="N45" s="25" t="s">
        <v>235</v>
      </c>
      <c r="O45" s="25">
        <v>1</v>
      </c>
      <c r="P45" s="25">
        <f>7*O45</f>
        <v>7</v>
      </c>
      <c r="Q45" s="10" t="s">
        <v>773</v>
      </c>
      <c r="R45" s="25">
        <v>3</v>
      </c>
      <c r="S45" s="305">
        <v>0.13892361111111109</v>
      </c>
      <c r="T45" s="193">
        <v>0.17002314814814815</v>
      </c>
      <c r="U45" s="10" t="s">
        <v>1055</v>
      </c>
      <c r="V45" s="25">
        <v>2</v>
      </c>
      <c r="W45" s="238">
        <v>0.17777777777777778</v>
      </c>
      <c r="X45" s="193">
        <v>0.18327546296296296</v>
      </c>
      <c r="Y45" s="10" t="s">
        <v>1046</v>
      </c>
      <c r="Z45" s="25">
        <v>3</v>
      </c>
      <c r="AA45" s="310">
        <v>0.1625810185185185</v>
      </c>
      <c r="AB45" s="238">
        <v>0.18418981481481481</v>
      </c>
      <c r="AC45" s="10" t="s">
        <v>755</v>
      </c>
      <c r="AD45" s="25">
        <v>22</v>
      </c>
      <c r="AE45" s="308">
        <v>0.12497685185185185</v>
      </c>
      <c r="AF45" s="193">
        <v>0.19585648148148149</v>
      </c>
      <c r="AG45" s="10" t="s">
        <v>1034</v>
      </c>
      <c r="AH45" s="25">
        <v>2</v>
      </c>
      <c r="AI45" s="309">
        <v>0.15114583333333334</v>
      </c>
      <c r="AJ45" s="193">
        <v>0.17626157407407408</v>
      </c>
      <c r="AK45" s="2"/>
      <c r="AL45" s="28"/>
      <c r="AM45" s="1"/>
      <c r="AN45" s="10" t="s">
        <v>2090</v>
      </c>
      <c r="AO45" s="10"/>
      <c r="AP45" s="10"/>
      <c r="AQ45" s="25"/>
      <c r="AR45" s="247"/>
      <c r="AS45" s="2"/>
      <c r="AT45" s="10" t="s">
        <v>2183</v>
      </c>
      <c r="AU45" s="24">
        <v>5</v>
      </c>
      <c r="AV45" s="1"/>
      <c r="AX45" s="1"/>
      <c r="AY45" s="67"/>
      <c r="AZ45" s="125"/>
      <c r="BB45" s="1"/>
      <c r="BC45" s="2"/>
      <c r="BD45" s="2"/>
      <c r="BF45" s="1"/>
      <c r="BG45" s="2"/>
      <c r="BH45" s="2"/>
    </row>
    <row r="46" spans="1:60" x14ac:dyDescent="0.3">
      <c r="A46" s="6">
        <v>45</v>
      </c>
      <c r="B46" s="7" t="s">
        <v>386</v>
      </c>
      <c r="C46" s="6">
        <v>5</v>
      </c>
      <c r="D46" s="4"/>
      <c r="E46" s="10" t="s">
        <v>26</v>
      </c>
      <c r="F46" s="1" t="s">
        <v>235</v>
      </c>
      <c r="G46" s="149" t="s">
        <v>2452</v>
      </c>
      <c r="I46" s="1"/>
      <c r="K46" s="1"/>
      <c r="L46" s="1"/>
      <c r="M46" s="25" t="s">
        <v>691</v>
      </c>
      <c r="N46" s="25" t="s">
        <v>235</v>
      </c>
      <c r="O46" s="25">
        <v>1</v>
      </c>
      <c r="P46" s="25">
        <f>8*O46</f>
        <v>8</v>
      </c>
      <c r="Q46" s="10" t="s">
        <v>1062</v>
      </c>
      <c r="R46" s="25">
        <v>2</v>
      </c>
      <c r="S46" s="310">
        <v>0.15149305555555556</v>
      </c>
      <c r="T46" s="193">
        <v>0.17336805555555557</v>
      </c>
      <c r="U46" s="10" t="s">
        <v>1019</v>
      </c>
      <c r="V46" s="25">
        <v>1</v>
      </c>
      <c r="W46" s="310">
        <v>0.16642361111111112</v>
      </c>
      <c r="X46" s="25"/>
      <c r="Y46" s="10" t="s">
        <v>753</v>
      </c>
      <c r="Z46" s="25">
        <v>8</v>
      </c>
      <c r="AA46" s="309">
        <v>0.14812500000000001</v>
      </c>
      <c r="AB46" s="193">
        <v>0.18912037037037038</v>
      </c>
      <c r="AC46" s="10" t="s">
        <v>748</v>
      </c>
      <c r="AD46" s="25">
        <v>4</v>
      </c>
      <c r="AE46" s="312">
        <v>0.15340277777777778</v>
      </c>
      <c r="AF46" s="239">
        <v>0.17976851851851852</v>
      </c>
      <c r="AG46" s="10" t="s">
        <v>1035</v>
      </c>
      <c r="AH46" s="25">
        <v>4</v>
      </c>
      <c r="AI46" s="308">
        <v>0.1373263888888889</v>
      </c>
      <c r="AJ46" s="193">
        <v>0.17233796296296297</v>
      </c>
      <c r="AK46" s="2"/>
      <c r="AL46" s="28"/>
      <c r="AM46" s="1"/>
      <c r="AN46" s="10" t="s">
        <v>2098</v>
      </c>
      <c r="AO46" s="10"/>
      <c r="AP46" s="10"/>
      <c r="AQ46" s="25">
        <v>1</v>
      </c>
      <c r="AR46" s="244" t="s">
        <v>2097</v>
      </c>
      <c r="AS46" s="2"/>
      <c r="AT46" s="10" t="s">
        <v>2192</v>
      </c>
      <c r="AU46" s="25">
        <v>3</v>
      </c>
      <c r="AV46" s="1"/>
      <c r="AX46" s="1"/>
      <c r="AY46" s="2"/>
      <c r="AZ46" s="2"/>
      <c r="BB46" s="1"/>
      <c r="BC46" s="61"/>
      <c r="BD46" s="59"/>
      <c r="BF46" s="1"/>
      <c r="BG46" s="2"/>
      <c r="BH46" s="2"/>
    </row>
    <row r="47" spans="1:60" x14ac:dyDescent="0.3">
      <c r="A47" s="6">
        <v>46</v>
      </c>
      <c r="B47" s="7" t="s">
        <v>381</v>
      </c>
      <c r="C47" s="6">
        <v>5</v>
      </c>
      <c r="D47" s="4"/>
      <c r="E47" s="10" t="s">
        <v>753</v>
      </c>
      <c r="F47" s="1" t="s">
        <v>235</v>
      </c>
      <c r="G47" s="149" t="s">
        <v>1415</v>
      </c>
      <c r="H47" s="67"/>
      <c r="I47" s="67"/>
      <c r="J47" s="1"/>
      <c r="K47" s="2"/>
      <c r="L47" s="5"/>
      <c r="M47" s="25" t="s">
        <v>692</v>
      </c>
      <c r="N47" s="25" t="s">
        <v>235</v>
      </c>
      <c r="O47" s="25"/>
      <c r="P47" s="25"/>
      <c r="Q47" s="10" t="s">
        <v>1063</v>
      </c>
      <c r="R47" s="25">
        <v>2</v>
      </c>
      <c r="S47" s="309">
        <v>0.16174768518518517</v>
      </c>
      <c r="T47" s="238">
        <v>0.19182870370370372</v>
      </c>
      <c r="U47" s="10" t="s">
        <v>1059</v>
      </c>
      <c r="V47" s="25">
        <v>1</v>
      </c>
      <c r="W47" s="238">
        <v>0.18454861111111109</v>
      </c>
      <c r="X47" s="25"/>
      <c r="Y47" s="10" t="s">
        <v>1048</v>
      </c>
      <c r="Z47" s="25">
        <v>2</v>
      </c>
      <c r="AA47" s="309">
        <v>0.15221064814814814</v>
      </c>
      <c r="AB47" s="193">
        <v>0.16678240740740741</v>
      </c>
      <c r="AC47" s="10" t="s">
        <v>17</v>
      </c>
      <c r="AD47" s="25">
        <v>126</v>
      </c>
      <c r="AE47" s="308">
        <v>0.12825231481481481</v>
      </c>
      <c r="AF47" s="193">
        <v>0.2011226851851852</v>
      </c>
      <c r="AG47" s="10" t="s">
        <v>759</v>
      </c>
      <c r="AH47" s="25">
        <v>3</v>
      </c>
      <c r="AI47" s="308">
        <v>0.14578703703703705</v>
      </c>
      <c r="AJ47" s="193">
        <v>0.1791898148148148</v>
      </c>
      <c r="AK47" s="2"/>
      <c r="AL47" s="28"/>
      <c r="AM47" s="1"/>
      <c r="AN47" s="10" t="s">
        <v>2085</v>
      </c>
      <c r="AO47" s="10"/>
      <c r="AP47" s="10"/>
      <c r="AQ47" s="25">
        <v>1</v>
      </c>
      <c r="AR47" s="246" t="s">
        <v>2073</v>
      </c>
      <c r="AS47" s="125"/>
      <c r="AT47" s="10" t="s">
        <v>2193</v>
      </c>
      <c r="AU47" s="24">
        <v>1</v>
      </c>
      <c r="AV47" s="1"/>
      <c r="AX47" s="1"/>
      <c r="AY47" s="2"/>
      <c r="AZ47" s="1"/>
      <c r="BB47" s="1"/>
      <c r="BC47" s="2"/>
      <c r="BD47" s="2"/>
      <c r="BF47" s="1"/>
      <c r="BG47" s="2"/>
      <c r="BH47" s="2"/>
    </row>
    <row r="48" spans="1:60" x14ac:dyDescent="0.3">
      <c r="A48" s="6">
        <v>47</v>
      </c>
      <c r="B48" s="7" t="s">
        <v>380</v>
      </c>
      <c r="C48" s="6">
        <v>5</v>
      </c>
      <c r="D48" s="4"/>
      <c r="E48" s="10" t="s">
        <v>1048</v>
      </c>
      <c r="F48" s="1" t="s">
        <v>235</v>
      </c>
      <c r="G48" s="149" t="s">
        <v>2309</v>
      </c>
      <c r="I48" s="1"/>
      <c r="K48" s="1"/>
      <c r="L48" s="1"/>
      <c r="M48" s="25" t="s">
        <v>693</v>
      </c>
      <c r="N48" s="25" t="s">
        <v>235</v>
      </c>
      <c r="O48" s="25"/>
      <c r="P48" s="25"/>
      <c r="Q48" s="10" t="s">
        <v>1845</v>
      </c>
      <c r="R48" s="25">
        <v>2</v>
      </c>
      <c r="S48" s="313">
        <v>0.16119212962962962</v>
      </c>
      <c r="T48" s="238">
        <v>0.16649305555555557</v>
      </c>
      <c r="U48" s="10" t="s">
        <v>905</v>
      </c>
      <c r="V48" s="25">
        <v>1</v>
      </c>
      <c r="W48" s="89">
        <v>0.1763888888888889</v>
      </c>
      <c r="X48" s="25"/>
      <c r="Y48" s="10" t="s">
        <v>837</v>
      </c>
      <c r="Z48" s="25">
        <v>2</v>
      </c>
      <c r="AA48" s="313">
        <v>0.16230324074074073</v>
      </c>
      <c r="AB48" s="193">
        <v>0.17635416666666667</v>
      </c>
      <c r="AC48" s="10" t="s">
        <v>758</v>
      </c>
      <c r="AD48" s="25">
        <v>11</v>
      </c>
      <c r="AE48" s="308">
        <v>0.12854166666666667</v>
      </c>
      <c r="AF48" s="193">
        <v>0.18877314814814813</v>
      </c>
      <c r="AG48" s="10" t="s">
        <v>501</v>
      </c>
      <c r="AH48" s="25">
        <v>4</v>
      </c>
      <c r="AI48" s="309">
        <v>0.15002314814814816</v>
      </c>
      <c r="AJ48" s="193">
        <v>0.16821759259259259</v>
      </c>
      <c r="AK48" s="2"/>
      <c r="AL48" s="28"/>
      <c r="AM48" s="1"/>
      <c r="AN48" s="10" t="s">
        <v>2083</v>
      </c>
      <c r="AO48" s="10"/>
      <c r="AP48" s="10"/>
      <c r="AQ48" s="25"/>
      <c r="AR48" s="243"/>
      <c r="AS48" s="1"/>
      <c r="AT48" s="10" t="s">
        <v>2194</v>
      </c>
      <c r="AU48" s="25">
        <v>1</v>
      </c>
      <c r="AV48" s="1"/>
      <c r="AX48" s="1"/>
      <c r="AY48" s="125"/>
      <c r="AZ48" s="2"/>
      <c r="BB48" s="1"/>
      <c r="BC48" s="2"/>
      <c r="BD48" s="2"/>
      <c r="BF48" s="1"/>
      <c r="BG48" s="2"/>
      <c r="BH48" s="2"/>
    </row>
    <row r="49" spans="1:60" x14ac:dyDescent="0.3">
      <c r="A49" s="6">
        <v>48</v>
      </c>
      <c r="B49" s="7" t="s">
        <v>270</v>
      </c>
      <c r="C49" s="6">
        <v>5</v>
      </c>
      <c r="D49" s="4"/>
      <c r="E49" s="10" t="s">
        <v>3</v>
      </c>
      <c r="F49" s="1" t="s">
        <v>235</v>
      </c>
      <c r="G49" s="149" t="s">
        <v>2288</v>
      </c>
      <c r="H49" s="67"/>
      <c r="I49" s="67"/>
      <c r="J49" s="1"/>
      <c r="K49" s="1"/>
      <c r="L49" s="1"/>
      <c r="M49" s="25" t="s">
        <v>694</v>
      </c>
      <c r="N49" s="25" t="s">
        <v>235</v>
      </c>
      <c r="O49" s="25"/>
      <c r="P49" s="25"/>
      <c r="Q49" s="10" t="s">
        <v>721</v>
      </c>
      <c r="R49" s="25">
        <v>1</v>
      </c>
      <c r="S49" s="306">
        <v>0.14526620370370372</v>
      </c>
      <c r="T49" s="25"/>
      <c r="U49" s="10" t="s">
        <v>981</v>
      </c>
      <c r="V49" s="25">
        <v>2</v>
      </c>
      <c r="W49" s="313">
        <v>0.15983796296296296</v>
      </c>
      <c r="X49" s="89">
        <v>0.18716435185185185</v>
      </c>
      <c r="Y49" s="10" t="s">
        <v>411</v>
      </c>
      <c r="Z49" s="25">
        <v>1</v>
      </c>
      <c r="AA49" s="311">
        <v>0.1872337962962963</v>
      </c>
      <c r="AB49" s="25"/>
      <c r="AC49" s="10" t="s">
        <v>39</v>
      </c>
      <c r="AD49" s="25">
        <v>266</v>
      </c>
      <c r="AE49" s="308">
        <v>0.12263888888888889</v>
      </c>
      <c r="AF49" s="193">
        <v>0.23561342592592593</v>
      </c>
      <c r="AG49" s="10" t="s">
        <v>303</v>
      </c>
      <c r="AH49" s="25">
        <v>10</v>
      </c>
      <c r="AI49" s="309">
        <v>0.15833333333333333</v>
      </c>
      <c r="AJ49" s="193">
        <v>0.1794212962962963</v>
      </c>
      <c r="AK49" s="2"/>
      <c r="AL49" s="28"/>
      <c r="AM49" s="1"/>
      <c r="AN49" s="10" t="s">
        <v>2105</v>
      </c>
      <c r="AO49" s="10"/>
      <c r="AP49" s="10"/>
      <c r="AQ49" s="25"/>
      <c r="AR49" s="244"/>
      <c r="AS49" s="1"/>
      <c r="AT49" s="10" t="s">
        <v>2022</v>
      </c>
      <c r="AU49" s="24">
        <v>1</v>
      </c>
      <c r="AV49" s="1"/>
      <c r="AX49" s="1"/>
      <c r="AY49" s="59"/>
      <c r="AZ49" s="1"/>
      <c r="BB49" s="1"/>
      <c r="BC49" s="2"/>
      <c r="BD49" s="2"/>
      <c r="BF49" s="1"/>
      <c r="BG49" s="2"/>
      <c r="BH49" s="2"/>
    </row>
    <row r="50" spans="1:60" x14ac:dyDescent="0.3">
      <c r="A50" s="6">
        <v>49</v>
      </c>
      <c r="B50" s="10" t="s">
        <v>1725</v>
      </c>
      <c r="C50" s="6">
        <v>5</v>
      </c>
      <c r="D50" s="4"/>
      <c r="E50" s="10" t="s">
        <v>749</v>
      </c>
      <c r="F50" s="1" t="s">
        <v>235</v>
      </c>
      <c r="G50" s="149" t="s">
        <v>2399</v>
      </c>
      <c r="H50" s="1"/>
      <c r="I50" s="1"/>
      <c r="J50" s="1"/>
      <c r="K50" s="1"/>
      <c r="L50" s="12"/>
      <c r="M50" s="25" t="s">
        <v>695</v>
      </c>
      <c r="N50" s="25" t="s">
        <v>235</v>
      </c>
      <c r="O50" s="25"/>
      <c r="P50" s="25"/>
      <c r="Q50" s="10"/>
      <c r="R50" s="10"/>
      <c r="S50" s="25"/>
      <c r="T50" s="25"/>
      <c r="U50" s="10" t="s">
        <v>764</v>
      </c>
      <c r="V50" s="25">
        <v>3</v>
      </c>
      <c r="W50" s="306">
        <v>0.14299768518518519</v>
      </c>
      <c r="X50" s="89">
        <v>0.15594907407407407</v>
      </c>
      <c r="Y50" s="10" t="s">
        <v>771</v>
      </c>
      <c r="Z50" s="25">
        <v>4</v>
      </c>
      <c r="AA50" s="306">
        <v>0.14271990740740742</v>
      </c>
      <c r="AB50" s="239">
        <v>0.16465277777777779</v>
      </c>
      <c r="AC50" s="10" t="s">
        <v>1040</v>
      </c>
      <c r="AD50" s="25">
        <v>11</v>
      </c>
      <c r="AE50" s="308">
        <v>0.14006944444444444</v>
      </c>
      <c r="AF50" s="193">
        <v>0.22020833333333334</v>
      </c>
      <c r="AG50" s="10" t="s">
        <v>760</v>
      </c>
      <c r="AH50" s="25">
        <v>6</v>
      </c>
      <c r="AI50" s="309">
        <v>0.1595138888888889</v>
      </c>
      <c r="AJ50" s="89">
        <v>0.19837962962962963</v>
      </c>
      <c r="AK50" s="67"/>
      <c r="AL50" s="28"/>
      <c r="AM50" s="1"/>
      <c r="AN50" s="10" t="s">
        <v>2113</v>
      </c>
      <c r="AO50" s="10"/>
      <c r="AP50" s="10"/>
      <c r="AQ50" s="25"/>
      <c r="AR50" s="149"/>
      <c r="AS50" s="1"/>
      <c r="AT50" s="10" t="s">
        <v>2182</v>
      </c>
      <c r="AU50" s="25">
        <v>1</v>
      </c>
      <c r="AV50" s="1"/>
      <c r="AX50" s="1"/>
      <c r="AY50" s="67"/>
      <c r="AZ50" s="59"/>
      <c r="BB50" s="1"/>
      <c r="BC50" s="2"/>
      <c r="BD50" s="2"/>
      <c r="BF50" s="1"/>
      <c r="BG50" s="2"/>
      <c r="BH50" s="67"/>
    </row>
    <row r="51" spans="1:60" x14ac:dyDescent="0.3">
      <c r="A51" s="6">
        <v>50</v>
      </c>
      <c r="B51" s="10" t="s">
        <v>1461</v>
      </c>
      <c r="C51" s="6">
        <v>5</v>
      </c>
      <c r="D51" s="4"/>
      <c r="E51" s="10" t="s">
        <v>837</v>
      </c>
      <c r="F51" s="1" t="s">
        <v>235</v>
      </c>
      <c r="G51" s="149" t="s">
        <v>1417</v>
      </c>
      <c r="H51" s="67"/>
      <c r="I51" s="67"/>
      <c r="J51" s="1"/>
      <c r="K51" s="1"/>
      <c r="L51" s="1"/>
      <c r="M51" s="25" t="s">
        <v>696</v>
      </c>
      <c r="N51" s="25" t="s">
        <v>235</v>
      </c>
      <c r="O51" s="25"/>
      <c r="P51" s="25"/>
      <c r="Q51" s="10"/>
      <c r="R51" s="10"/>
      <c r="S51" s="10"/>
      <c r="T51" s="10"/>
      <c r="U51" s="10" t="s">
        <v>171</v>
      </c>
      <c r="V51" s="25">
        <v>4</v>
      </c>
      <c r="W51" s="313">
        <v>0.16387731481481482</v>
      </c>
      <c r="X51" s="239">
        <v>0.23263888888888887</v>
      </c>
      <c r="Y51" s="10" t="s">
        <v>359</v>
      </c>
      <c r="Z51" s="25">
        <v>4</v>
      </c>
      <c r="AA51" s="312">
        <v>0.15738425925925925</v>
      </c>
      <c r="AB51" s="239">
        <v>0.17623842592592595</v>
      </c>
      <c r="AC51" s="10" t="s">
        <v>146</v>
      </c>
      <c r="AD51" s="25">
        <v>48</v>
      </c>
      <c r="AE51" s="308">
        <v>0.13218750000000001</v>
      </c>
      <c r="AF51" s="193">
        <v>0.19434027777777776</v>
      </c>
      <c r="AG51" s="10" t="s">
        <v>1036</v>
      </c>
      <c r="AH51" s="25">
        <v>2</v>
      </c>
      <c r="AI51" s="193">
        <v>0.17451388888888889</v>
      </c>
      <c r="AJ51" s="193">
        <v>0.18688657407407408</v>
      </c>
      <c r="AK51" s="2"/>
      <c r="AL51" s="28"/>
      <c r="AM51" s="1"/>
      <c r="AN51" s="10" t="s">
        <v>2116</v>
      </c>
      <c r="AO51" s="10"/>
      <c r="AP51" s="10"/>
      <c r="AQ51" s="25"/>
      <c r="AR51" s="149"/>
      <c r="AT51" s="25">
        <v>12</v>
      </c>
      <c r="AU51" s="24">
        <f>SUM(AU39:AU50)</f>
        <v>40</v>
      </c>
      <c r="AV51" s="13"/>
      <c r="AX51" s="1"/>
      <c r="AY51" s="61"/>
      <c r="AZ51" s="59"/>
      <c r="BB51" s="1"/>
      <c r="BC51" s="2"/>
      <c r="BD51" s="2"/>
      <c r="BF51" s="1"/>
      <c r="BG51" s="2"/>
      <c r="BH51" s="2"/>
    </row>
    <row r="52" spans="1:60" x14ac:dyDescent="0.3">
      <c r="A52" s="6">
        <v>51</v>
      </c>
      <c r="B52" s="7" t="s">
        <v>370</v>
      </c>
      <c r="C52" s="6">
        <v>4</v>
      </c>
      <c r="D52" s="4"/>
      <c r="E52" s="10" t="s">
        <v>755</v>
      </c>
      <c r="F52" s="1" t="s">
        <v>235</v>
      </c>
      <c r="G52" s="149" t="s">
        <v>1418</v>
      </c>
      <c r="I52" s="1"/>
      <c r="K52" s="1"/>
      <c r="L52" s="12"/>
      <c r="M52" s="25" t="s">
        <v>697</v>
      </c>
      <c r="N52" s="25" t="s">
        <v>235</v>
      </c>
      <c r="O52" s="25">
        <v>1</v>
      </c>
      <c r="P52" s="25">
        <f>14*O52</f>
        <v>14</v>
      </c>
      <c r="Q52" s="10"/>
      <c r="R52" s="10"/>
      <c r="S52" s="10"/>
      <c r="T52" s="10"/>
      <c r="U52" s="10" t="s">
        <v>762</v>
      </c>
      <c r="V52" s="25">
        <v>2</v>
      </c>
      <c r="W52" s="239">
        <v>0.17563657407407407</v>
      </c>
      <c r="X52" s="89">
        <v>0.19259259259259257</v>
      </c>
      <c r="Y52" s="10" t="s">
        <v>10</v>
      </c>
      <c r="Z52" s="25">
        <v>20</v>
      </c>
      <c r="AA52" s="308">
        <v>0.13458333333333333</v>
      </c>
      <c r="AB52" s="193">
        <v>0.2033912037037037</v>
      </c>
      <c r="AC52" s="10" t="s">
        <v>1041</v>
      </c>
      <c r="AD52" s="25">
        <v>2</v>
      </c>
      <c r="AE52" s="313">
        <v>0.14888888888888888</v>
      </c>
      <c r="AF52" s="238">
        <v>0.22348379629629631</v>
      </c>
      <c r="AG52" s="10" t="s">
        <v>1037</v>
      </c>
      <c r="AH52" s="25">
        <v>4</v>
      </c>
      <c r="AI52" s="310">
        <v>0.16413194444444446</v>
      </c>
      <c r="AJ52" s="238">
        <v>0.1806712962962963</v>
      </c>
      <c r="AK52" s="125"/>
      <c r="AL52" s="28"/>
      <c r="AM52" s="1"/>
      <c r="AN52" s="10" t="s">
        <v>2126</v>
      </c>
      <c r="AO52" s="10"/>
      <c r="AP52" s="10"/>
      <c r="AQ52" s="25"/>
      <c r="AR52" s="149"/>
      <c r="AU52" s="13"/>
      <c r="AV52" s="1"/>
      <c r="AX52" s="1"/>
      <c r="AY52" s="2"/>
      <c r="AZ52" s="2"/>
      <c r="BB52" s="1"/>
      <c r="BC52" s="125"/>
      <c r="BD52" s="1"/>
      <c r="BF52" s="1"/>
      <c r="BG52" s="67"/>
      <c r="BH52" s="125"/>
    </row>
    <row r="53" spans="1:60" x14ac:dyDescent="0.3">
      <c r="A53" s="6">
        <v>52</v>
      </c>
      <c r="B53" s="10" t="s">
        <v>870</v>
      </c>
      <c r="C53" s="6">
        <v>4</v>
      </c>
      <c r="D53" s="4"/>
      <c r="E53" s="10" t="s">
        <v>1055</v>
      </c>
      <c r="F53" s="1" t="s">
        <v>235</v>
      </c>
      <c r="G53" s="149" t="s">
        <v>1833</v>
      </c>
      <c r="H53" s="2"/>
      <c r="I53" s="85"/>
      <c r="J53" s="1"/>
      <c r="K53" s="1"/>
      <c r="L53" s="1"/>
      <c r="M53" s="166" t="s">
        <v>714</v>
      </c>
      <c r="N53" s="10"/>
      <c r="O53" s="166">
        <f>SUM(O39:O52)</f>
        <v>534</v>
      </c>
      <c r="P53" s="25">
        <f>SUM(P39:P52)</f>
        <v>1140</v>
      </c>
      <c r="Q53" s="10"/>
      <c r="R53" s="10"/>
      <c r="S53" s="10"/>
      <c r="T53" s="10"/>
      <c r="U53" s="10" t="s">
        <v>1057</v>
      </c>
      <c r="V53" s="25">
        <v>3</v>
      </c>
      <c r="W53" s="307">
        <v>0.13805555555555554</v>
      </c>
      <c r="X53" s="238">
        <v>0.18592592592592594</v>
      </c>
      <c r="Y53" s="10" t="s">
        <v>801</v>
      </c>
      <c r="Z53" s="25">
        <v>5</v>
      </c>
      <c r="AA53" s="312">
        <v>0.16021990740740741</v>
      </c>
      <c r="AB53" s="238">
        <v>0.18438657407407408</v>
      </c>
      <c r="AC53" s="10" t="s">
        <v>11</v>
      </c>
      <c r="AD53" s="25">
        <v>49</v>
      </c>
      <c r="AE53" s="308">
        <v>0.12724537037037037</v>
      </c>
      <c r="AF53" s="193">
        <v>0.2025925925925926</v>
      </c>
      <c r="AG53" s="10" t="s">
        <v>939</v>
      </c>
      <c r="AH53" s="25">
        <v>2</v>
      </c>
      <c r="AI53" s="309">
        <v>0.1469212962962963</v>
      </c>
      <c r="AJ53" s="193">
        <v>0.16824074074074075</v>
      </c>
      <c r="AK53" s="1"/>
      <c r="AL53" s="28"/>
      <c r="AM53" s="1"/>
      <c r="AN53" s="10" t="s">
        <v>2095</v>
      </c>
      <c r="AO53" s="10"/>
      <c r="AP53" s="10"/>
      <c r="AQ53" s="25">
        <v>2</v>
      </c>
      <c r="AR53" s="149" t="s">
        <v>2244</v>
      </c>
      <c r="AU53" s="5"/>
      <c r="AV53" s="5"/>
      <c r="AX53" s="1"/>
      <c r="AY53" s="61"/>
      <c r="AZ53" s="125"/>
      <c r="BB53" s="1"/>
      <c r="BC53" s="2"/>
      <c r="BD53" s="2"/>
      <c r="BF53" s="1"/>
      <c r="BG53" s="2"/>
      <c r="BH53" s="1"/>
    </row>
    <row r="54" spans="1:60" x14ac:dyDescent="0.3">
      <c r="A54" s="6">
        <v>53</v>
      </c>
      <c r="B54" s="149" t="s">
        <v>2384</v>
      </c>
      <c r="C54" s="6">
        <v>4</v>
      </c>
      <c r="D54" s="4"/>
      <c r="E54" s="10" t="s">
        <v>748</v>
      </c>
      <c r="F54" s="1" t="s">
        <v>235</v>
      </c>
      <c r="G54" s="149" t="s">
        <v>2056</v>
      </c>
      <c r="H54" s="1"/>
      <c r="I54" s="1"/>
      <c r="J54" s="1"/>
      <c r="K54" s="1"/>
      <c r="L54" s="12"/>
      <c r="M54" s="166" t="s">
        <v>1435</v>
      </c>
      <c r="N54" s="166" t="s">
        <v>235</v>
      </c>
      <c r="O54" s="167">
        <f>P53/O53</f>
        <v>2.1348314606741572</v>
      </c>
      <c r="P54" s="10"/>
      <c r="Q54" s="10"/>
      <c r="R54" s="10"/>
      <c r="S54" s="10"/>
      <c r="T54" s="10"/>
      <c r="U54" s="10" t="s">
        <v>1058</v>
      </c>
      <c r="V54" s="25">
        <v>2</v>
      </c>
      <c r="W54" s="193">
        <v>0.17391203703703703</v>
      </c>
      <c r="X54" s="238">
        <v>0.18593750000000001</v>
      </c>
      <c r="Y54" s="10" t="s">
        <v>992</v>
      </c>
      <c r="Z54" s="25">
        <v>2</v>
      </c>
      <c r="AA54" s="307">
        <v>0.13621527777777778</v>
      </c>
      <c r="AB54" s="193">
        <v>0.16109953703703703</v>
      </c>
      <c r="AC54" s="10" t="s">
        <v>1042</v>
      </c>
      <c r="AD54" s="25">
        <v>2</v>
      </c>
      <c r="AE54" s="309">
        <v>0.15984953703703703</v>
      </c>
      <c r="AF54" s="193">
        <v>0.21467592592592594</v>
      </c>
      <c r="AG54" s="10" t="s">
        <v>746</v>
      </c>
      <c r="AH54" s="25">
        <v>2</v>
      </c>
      <c r="AI54" s="309">
        <v>0.15609953703703705</v>
      </c>
      <c r="AJ54" s="193">
        <v>0.17986111111111111</v>
      </c>
      <c r="AK54" s="1"/>
      <c r="AL54" s="28"/>
      <c r="AM54" s="1"/>
      <c r="AN54" s="10" t="s">
        <v>1901</v>
      </c>
      <c r="AO54" s="10"/>
      <c r="AP54" s="10"/>
      <c r="AQ54" s="25">
        <v>1</v>
      </c>
      <c r="AR54" s="149" t="s">
        <v>2238</v>
      </c>
      <c r="AU54" s="2"/>
      <c r="AV54" s="125"/>
      <c r="AX54" s="1"/>
      <c r="AY54" s="125"/>
      <c r="AZ54" s="2"/>
      <c r="BB54" s="1"/>
      <c r="BC54" s="2"/>
      <c r="BD54" s="2"/>
      <c r="BF54" s="1"/>
      <c r="BG54" s="2"/>
      <c r="BH54" s="1"/>
    </row>
    <row r="55" spans="1:60" x14ac:dyDescent="0.3">
      <c r="A55" s="6">
        <v>54</v>
      </c>
      <c r="B55" s="149" t="s">
        <v>2390</v>
      </c>
      <c r="C55" s="6">
        <v>6</v>
      </c>
      <c r="D55" s="4"/>
      <c r="E55" s="10" t="s">
        <v>774</v>
      </c>
      <c r="F55" s="1" t="s">
        <v>235</v>
      </c>
      <c r="G55" s="149" t="s">
        <v>1790</v>
      </c>
      <c r="H55" s="90" t="s">
        <v>956</v>
      </c>
      <c r="I55" s="90" t="s">
        <v>957</v>
      </c>
      <c r="J55" s="90" t="s">
        <v>958</v>
      </c>
      <c r="K55" s="90" t="s">
        <v>1665</v>
      </c>
      <c r="L55" s="90" t="s">
        <v>1813</v>
      </c>
      <c r="Q55" s="10"/>
      <c r="R55" s="10"/>
      <c r="S55" s="10"/>
      <c r="T55" s="10"/>
      <c r="U55" s="10" t="s">
        <v>1056</v>
      </c>
      <c r="V55" s="25">
        <v>2</v>
      </c>
      <c r="W55" s="309">
        <v>0.16018518518518518</v>
      </c>
      <c r="X55" s="238">
        <v>0.18454861111111109</v>
      </c>
      <c r="Y55" s="10" t="s">
        <v>951</v>
      </c>
      <c r="Z55" s="25">
        <v>3</v>
      </c>
      <c r="AA55" s="310">
        <v>0.15806712962962963</v>
      </c>
      <c r="AB55" s="238">
        <v>0.1694097222222222</v>
      </c>
      <c r="AC55" s="10" t="s">
        <v>13</v>
      </c>
      <c r="AD55" s="25">
        <v>38</v>
      </c>
      <c r="AE55" s="308">
        <v>0.13574074074074075</v>
      </c>
      <c r="AF55" s="193">
        <v>0.20017361111111112</v>
      </c>
      <c r="AG55" s="10" t="s">
        <v>993</v>
      </c>
      <c r="AH55" s="25">
        <v>2</v>
      </c>
      <c r="AI55" s="193">
        <v>0.16938657407407406</v>
      </c>
      <c r="AJ55" s="193">
        <v>0.18956018518518519</v>
      </c>
      <c r="AK55" s="1"/>
      <c r="AL55" s="28"/>
      <c r="AM55" s="1"/>
      <c r="AN55" s="249" t="s">
        <v>1688</v>
      </c>
      <c r="AO55" s="249"/>
      <c r="AP55" s="249"/>
      <c r="AQ55" s="250">
        <f>SUM(AQ39:AQ54)</f>
        <v>10</v>
      </c>
      <c r="AR55" s="250" t="s">
        <v>2275</v>
      </c>
      <c r="AU55" s="2"/>
      <c r="AV55" s="125"/>
      <c r="AX55" s="1"/>
      <c r="AY55" s="67"/>
      <c r="AZ55" s="125"/>
      <c r="BB55" s="1"/>
      <c r="BC55" s="2"/>
      <c r="BD55" s="2"/>
      <c r="BF55" s="1"/>
      <c r="BG55" s="2"/>
      <c r="BH55" s="1"/>
    </row>
    <row r="56" spans="1:60" x14ac:dyDescent="0.3">
      <c r="A56" s="6">
        <v>55</v>
      </c>
      <c r="B56" s="7" t="s">
        <v>382</v>
      </c>
      <c r="C56" s="6">
        <v>3</v>
      </c>
      <c r="D56" s="4"/>
      <c r="E56" s="10" t="s">
        <v>840</v>
      </c>
      <c r="F56" s="1" t="s">
        <v>235</v>
      </c>
      <c r="G56" s="149" t="s">
        <v>1419</v>
      </c>
      <c r="H56" s="232"/>
      <c r="I56" s="233" t="s">
        <v>959</v>
      </c>
      <c r="J56" s="232"/>
      <c r="K56" s="234"/>
      <c r="L56" s="233"/>
      <c r="M56" t="s">
        <v>830</v>
      </c>
      <c r="Q56" s="10"/>
      <c r="R56" s="10"/>
      <c r="S56" s="10"/>
      <c r="T56" s="10"/>
      <c r="U56" s="10" t="s">
        <v>772</v>
      </c>
      <c r="V56" s="25">
        <v>2</v>
      </c>
      <c r="W56" s="193">
        <v>0.18087962962962964</v>
      </c>
      <c r="X56" s="240">
        <v>0.18166666666666667</v>
      </c>
      <c r="Y56" s="10" t="s">
        <v>1049</v>
      </c>
      <c r="Z56" s="25">
        <v>2</v>
      </c>
      <c r="AA56" s="89">
        <v>0.17393518518518516</v>
      </c>
      <c r="AB56" s="238">
        <v>0.18041666666666667</v>
      </c>
      <c r="AC56" s="10"/>
      <c r="AD56" s="10"/>
      <c r="AE56" s="10"/>
      <c r="AF56" s="10"/>
      <c r="AG56" s="10" t="s">
        <v>754</v>
      </c>
      <c r="AH56" s="25">
        <v>5</v>
      </c>
      <c r="AI56" s="308">
        <v>0.14289351851851853</v>
      </c>
      <c r="AJ56" s="193">
        <v>0.18916666666666668</v>
      </c>
      <c r="AK56" s="2"/>
      <c r="AM56" s="1"/>
      <c r="AU56" s="2"/>
      <c r="AV56" s="61"/>
      <c r="AX56" s="1"/>
      <c r="AY56" s="67"/>
      <c r="AZ56" s="125"/>
      <c r="BF56" s="1"/>
      <c r="BG56" s="2"/>
      <c r="BH56" s="2"/>
    </row>
    <row r="57" spans="1:60" x14ac:dyDescent="0.3">
      <c r="A57" s="6">
        <v>56</v>
      </c>
      <c r="B57" s="7" t="s">
        <v>389</v>
      </c>
      <c r="C57" s="6">
        <v>3</v>
      </c>
      <c r="D57" s="4"/>
      <c r="E57" s="10" t="s">
        <v>763</v>
      </c>
      <c r="F57" s="1" t="s">
        <v>235</v>
      </c>
      <c r="G57" s="149" t="s">
        <v>1410</v>
      </c>
      <c r="H57" s="164">
        <f>AVERAGE(Marathon!F2:F11141)</f>
        <v>0.16769166270452845</v>
      </c>
      <c r="I57" s="89">
        <f>H57/42.195</f>
        <v>3.97420696064767E-3</v>
      </c>
      <c r="J57" s="55">
        <v>1130</v>
      </c>
      <c r="K57" s="193" t="s">
        <v>2311</v>
      </c>
      <c r="L57" s="206">
        <v>98</v>
      </c>
      <c r="M57" s="139" t="s">
        <v>777</v>
      </c>
      <c r="N57" s="25" t="s">
        <v>235</v>
      </c>
      <c r="O57" s="25">
        <v>884</v>
      </c>
      <c r="P57" s="52"/>
      <c r="Q57" s="10"/>
      <c r="R57" s="10"/>
      <c r="S57" s="10"/>
      <c r="T57" s="10"/>
      <c r="U57" s="10" t="s">
        <v>1060</v>
      </c>
      <c r="V57" s="25">
        <v>1</v>
      </c>
      <c r="W57" s="313">
        <v>0.16665509259259259</v>
      </c>
      <c r="X57" s="25"/>
      <c r="Y57" s="10" t="s">
        <v>1050</v>
      </c>
      <c r="Z57" s="25">
        <v>2</v>
      </c>
      <c r="AA57" s="313">
        <v>0.15520833333333334</v>
      </c>
      <c r="AB57" s="238">
        <v>0.17193287037037039</v>
      </c>
      <c r="AC57" s="10"/>
      <c r="AD57" s="10"/>
      <c r="AE57" s="10"/>
      <c r="AF57" s="10"/>
      <c r="AG57" s="10" t="s">
        <v>857</v>
      </c>
      <c r="AH57" s="25">
        <v>6</v>
      </c>
      <c r="AI57" s="308">
        <v>0.144375</v>
      </c>
      <c r="AJ57" s="193">
        <v>0.17695601851851853</v>
      </c>
      <c r="AK57" s="2"/>
      <c r="AM57" s="1"/>
      <c r="AU57" s="125"/>
      <c r="AV57" s="1"/>
      <c r="AX57" s="1"/>
      <c r="AY57" s="125"/>
      <c r="AZ57" s="125"/>
      <c r="BF57" s="1"/>
      <c r="BG57" s="2"/>
      <c r="BH57" s="2"/>
    </row>
    <row r="58" spans="1:60" x14ac:dyDescent="0.3">
      <c r="A58" s="6">
        <v>57</v>
      </c>
      <c r="B58" s="7" t="s">
        <v>394</v>
      </c>
      <c r="C58" s="6">
        <v>3</v>
      </c>
      <c r="D58" s="4"/>
      <c r="E58" s="10" t="s">
        <v>411</v>
      </c>
      <c r="F58" s="1" t="s">
        <v>235</v>
      </c>
      <c r="G58" s="149" t="s">
        <v>1410</v>
      </c>
      <c r="H58" s="141"/>
      <c r="I58" s="46">
        <v>2014</v>
      </c>
      <c r="J58" s="88"/>
      <c r="K58" s="192"/>
      <c r="L58" s="192"/>
      <c r="M58" s="139" t="s">
        <v>748</v>
      </c>
      <c r="N58" s="25" t="s">
        <v>235</v>
      </c>
      <c r="O58" s="25">
        <v>5</v>
      </c>
      <c r="Q58" s="10"/>
      <c r="R58" s="10"/>
      <c r="S58" s="10"/>
      <c r="T58" s="10"/>
      <c r="U58" s="10"/>
      <c r="V58" s="10"/>
      <c r="W58" s="10"/>
      <c r="X58" s="10"/>
      <c r="Y58" s="10" t="s">
        <v>30</v>
      </c>
      <c r="Z58" s="25">
        <v>3</v>
      </c>
      <c r="AA58" s="306">
        <v>0.13597222222222222</v>
      </c>
      <c r="AB58" s="240">
        <v>0.17020833333333332</v>
      </c>
      <c r="AC58" s="10"/>
      <c r="AD58" s="10"/>
      <c r="AE58" s="10"/>
      <c r="AF58" s="10"/>
      <c r="AG58" s="10" t="s">
        <v>1038</v>
      </c>
      <c r="AH58" s="25">
        <v>3</v>
      </c>
      <c r="AI58" s="309">
        <v>0.16118055555555555</v>
      </c>
      <c r="AJ58" s="193">
        <v>0.18450231481481483</v>
      </c>
      <c r="AK58" s="2"/>
      <c r="AM58" s="1"/>
      <c r="AX58" s="1"/>
      <c r="AY58" s="67"/>
      <c r="AZ58" s="61"/>
      <c r="BF58" s="1"/>
      <c r="BG58" s="2"/>
      <c r="BH58" s="2"/>
    </row>
    <row r="59" spans="1:60" x14ac:dyDescent="0.3">
      <c r="A59" s="6">
        <v>58</v>
      </c>
      <c r="B59" s="10" t="s">
        <v>670</v>
      </c>
      <c r="C59" s="6">
        <v>3</v>
      </c>
      <c r="D59" s="4"/>
      <c r="E59" s="10" t="s">
        <v>773</v>
      </c>
      <c r="F59" s="1" t="s">
        <v>235</v>
      </c>
      <c r="G59" s="149" t="s">
        <v>2256</v>
      </c>
      <c r="H59" s="164">
        <f>AVERAGE(Marathon!F4:F22)</f>
        <v>0.16765289961013644</v>
      </c>
      <c r="I59" s="89">
        <f>H59/42.195</f>
        <v>3.97328829506189E-3</v>
      </c>
      <c r="J59" s="25">
        <v>19</v>
      </c>
      <c r="K59" s="193" t="s">
        <v>1770</v>
      </c>
      <c r="L59" s="24">
        <v>33</v>
      </c>
      <c r="M59" s="139" t="s">
        <v>832</v>
      </c>
      <c r="N59" s="25" t="s">
        <v>235</v>
      </c>
      <c r="O59" s="25">
        <v>7</v>
      </c>
      <c r="Q59" s="10"/>
      <c r="R59" s="10"/>
      <c r="S59" s="10"/>
      <c r="T59" s="10"/>
      <c r="U59" s="10"/>
      <c r="V59" s="10"/>
      <c r="W59" s="10"/>
      <c r="X59" s="10"/>
      <c r="Y59" s="10" t="s">
        <v>838</v>
      </c>
      <c r="Z59" s="25">
        <v>3</v>
      </c>
      <c r="AA59" s="313">
        <v>0.16420138888888888</v>
      </c>
      <c r="AB59" s="193">
        <v>0.18511574074074075</v>
      </c>
      <c r="AC59" s="10"/>
      <c r="AD59" s="10"/>
      <c r="AE59" s="10"/>
      <c r="AF59" s="10"/>
      <c r="AG59" s="10" t="s">
        <v>40</v>
      </c>
      <c r="AH59" s="25">
        <v>40</v>
      </c>
      <c r="AI59" s="308">
        <v>0.13450231481481481</v>
      </c>
      <c r="AJ59" s="193">
        <v>0.19344907407407408</v>
      </c>
      <c r="AK59" s="2"/>
      <c r="AM59" s="1"/>
      <c r="AX59" s="1"/>
      <c r="AY59" s="125"/>
      <c r="AZ59" s="1"/>
      <c r="BF59" s="1"/>
      <c r="BG59" s="2"/>
      <c r="BH59" s="2"/>
    </row>
    <row r="60" spans="1:60" x14ac:dyDescent="0.3">
      <c r="A60" s="6">
        <v>59</v>
      </c>
      <c r="B60" s="10" t="s">
        <v>968</v>
      </c>
      <c r="C60" s="6">
        <v>3</v>
      </c>
      <c r="D60" s="4"/>
      <c r="E60" s="10" t="s">
        <v>1019</v>
      </c>
      <c r="F60" s="1" t="s">
        <v>235</v>
      </c>
      <c r="G60" s="149" t="s">
        <v>1420</v>
      </c>
      <c r="H60" s="141"/>
      <c r="I60" s="46">
        <v>2015</v>
      </c>
      <c r="J60" s="88"/>
      <c r="K60" s="192"/>
      <c r="L60" s="192"/>
      <c r="M60" s="139" t="s">
        <v>27</v>
      </c>
      <c r="N60" s="25" t="s">
        <v>235</v>
      </c>
      <c r="O60" s="25">
        <v>49</v>
      </c>
      <c r="Q60" s="10"/>
      <c r="R60" s="10"/>
      <c r="S60" s="10"/>
      <c r="T60" s="10"/>
      <c r="U60" s="10"/>
      <c r="V60" s="10"/>
      <c r="W60" s="10"/>
      <c r="X60" s="10"/>
      <c r="Y60" s="10" t="s">
        <v>979</v>
      </c>
      <c r="Z60" s="25">
        <v>4</v>
      </c>
      <c r="AA60" s="310">
        <v>0.15336805555555555</v>
      </c>
      <c r="AB60" s="89">
        <v>0.1761689814814815</v>
      </c>
      <c r="AC60" s="10"/>
      <c r="AD60" s="10"/>
      <c r="AE60" s="10"/>
      <c r="AF60" s="10"/>
      <c r="AG60" s="10" t="s">
        <v>770</v>
      </c>
      <c r="AH60" s="25">
        <v>6</v>
      </c>
      <c r="AI60" s="309">
        <v>0.15718750000000001</v>
      </c>
      <c r="AJ60" s="193">
        <v>0.20048611111111111</v>
      </c>
      <c r="AK60" s="2"/>
      <c r="AM60" s="1"/>
      <c r="AX60" s="1"/>
      <c r="AY60" s="67"/>
      <c r="AZ60" s="67"/>
      <c r="BF60" s="1"/>
      <c r="BG60" s="2"/>
      <c r="BH60" s="2"/>
    </row>
    <row r="61" spans="1:60" x14ac:dyDescent="0.3">
      <c r="A61" s="6">
        <v>60</v>
      </c>
      <c r="B61" s="288" t="s">
        <v>868</v>
      </c>
      <c r="C61" s="8">
        <v>3</v>
      </c>
      <c r="D61" s="4"/>
      <c r="E61" s="10" t="s">
        <v>771</v>
      </c>
      <c r="F61" s="1" t="s">
        <v>235</v>
      </c>
      <c r="G61" s="149" t="s">
        <v>2168</v>
      </c>
      <c r="H61" s="164">
        <f>AVERAGE(Marathon!F23:F176)</f>
        <v>0.17287781084656087</v>
      </c>
      <c r="I61" s="89">
        <f>SUM(H61)/42.195</f>
        <v>4.0971160290688676E-3</v>
      </c>
      <c r="J61" s="25">
        <v>154</v>
      </c>
      <c r="K61" s="25" t="s">
        <v>1666</v>
      </c>
      <c r="L61" s="25">
        <v>24</v>
      </c>
      <c r="M61" s="10" t="s">
        <v>831</v>
      </c>
      <c r="N61" s="25" t="s">
        <v>235</v>
      </c>
      <c r="O61" s="25">
        <v>46</v>
      </c>
      <c r="Q61" s="10"/>
      <c r="R61" s="10"/>
      <c r="S61" s="10"/>
      <c r="T61" s="10"/>
      <c r="U61" s="10"/>
      <c r="V61" s="10"/>
      <c r="W61" s="10"/>
      <c r="X61" s="10"/>
      <c r="Y61" s="10"/>
      <c r="Z61" s="10"/>
      <c r="AA61" s="10"/>
      <c r="AB61" s="10"/>
      <c r="AC61" s="10"/>
      <c r="AD61" s="10"/>
      <c r="AE61" s="10"/>
      <c r="AF61" s="10"/>
      <c r="AG61" s="10" t="s">
        <v>1039</v>
      </c>
      <c r="AH61" s="25">
        <v>3</v>
      </c>
      <c r="AI61" s="309">
        <v>0.15503472222222223</v>
      </c>
      <c r="AJ61" s="193">
        <v>0.17965277777777777</v>
      </c>
      <c r="AK61" s="2"/>
      <c r="AM61" s="1"/>
      <c r="BF61" s="1"/>
      <c r="BG61" s="2"/>
      <c r="BH61" s="2"/>
    </row>
    <row r="62" spans="1:60" x14ac:dyDescent="0.3">
      <c r="A62" s="6">
        <v>61</v>
      </c>
      <c r="B62" s="7" t="s">
        <v>482</v>
      </c>
      <c r="C62" s="6">
        <v>3</v>
      </c>
      <c r="D62" s="4"/>
      <c r="E62" s="10" t="s">
        <v>359</v>
      </c>
      <c r="F62" s="1" t="s">
        <v>235</v>
      </c>
      <c r="G62" s="149" t="s">
        <v>2132</v>
      </c>
      <c r="H62" s="150"/>
      <c r="I62" s="87">
        <v>2016</v>
      </c>
      <c r="J62" s="197"/>
      <c r="K62" s="192"/>
      <c r="L62" s="205"/>
      <c r="M62" s="10" t="s">
        <v>495</v>
      </c>
      <c r="N62" s="25" t="s">
        <v>235</v>
      </c>
      <c r="O62" s="25">
        <v>2</v>
      </c>
      <c r="Q62" s="10"/>
      <c r="R62" s="10"/>
      <c r="S62" s="10"/>
      <c r="T62" s="10"/>
      <c r="U62" s="10"/>
      <c r="V62" s="10"/>
      <c r="W62" s="10"/>
      <c r="X62" s="10"/>
      <c r="Y62" s="10"/>
      <c r="Z62" s="10"/>
      <c r="AA62" s="10"/>
      <c r="AB62" s="10"/>
      <c r="AC62" s="10"/>
      <c r="AD62" s="10"/>
      <c r="AE62" s="10"/>
      <c r="AF62" s="10"/>
      <c r="AG62" s="10" t="s">
        <v>38</v>
      </c>
      <c r="AH62" s="25">
        <v>4</v>
      </c>
      <c r="AI62" s="309">
        <v>0.15959490740740739</v>
      </c>
      <c r="AJ62" s="193">
        <v>0.1865162037037037</v>
      </c>
      <c r="AK62" s="2"/>
      <c r="AM62" s="1"/>
      <c r="BF62" s="1"/>
      <c r="BG62" s="2"/>
      <c r="BH62" s="2"/>
    </row>
    <row r="63" spans="1:60" x14ac:dyDescent="0.3">
      <c r="A63" s="6">
        <v>62</v>
      </c>
      <c r="B63" s="10" t="s">
        <v>859</v>
      </c>
      <c r="C63" s="6">
        <v>3</v>
      </c>
      <c r="D63" s="4"/>
      <c r="E63" s="10" t="s">
        <v>17</v>
      </c>
      <c r="F63" s="1" t="s">
        <v>235</v>
      </c>
      <c r="G63" s="149" t="s">
        <v>2197</v>
      </c>
      <c r="H63" s="142">
        <f>AVERAGE(Marathon!F177:F301)</f>
        <v>0.17115407407407418</v>
      </c>
      <c r="I63" s="89">
        <f>SUM(H63)/42.195</f>
        <v>4.0562643458721221E-3</v>
      </c>
      <c r="J63" s="56">
        <v>125</v>
      </c>
      <c r="K63" s="25" t="s">
        <v>1667</v>
      </c>
      <c r="L63" s="25">
        <v>18</v>
      </c>
      <c r="M63" s="10" t="s">
        <v>833</v>
      </c>
      <c r="N63" s="25" t="s">
        <v>235</v>
      </c>
      <c r="O63" s="25">
        <v>3</v>
      </c>
      <c r="Q63" s="10"/>
      <c r="R63" s="10"/>
      <c r="S63" s="10"/>
      <c r="T63" s="10"/>
      <c r="U63" s="10"/>
      <c r="V63" s="10"/>
      <c r="W63" s="10"/>
      <c r="X63" s="10"/>
      <c r="Y63" s="10"/>
      <c r="Z63" s="10"/>
      <c r="AA63" s="10"/>
      <c r="AB63" s="10"/>
      <c r="AC63" s="10"/>
      <c r="AD63" s="10"/>
      <c r="AE63" s="10"/>
      <c r="AF63" s="10"/>
      <c r="AG63" s="10" t="s">
        <v>774</v>
      </c>
      <c r="AH63" s="25">
        <v>5</v>
      </c>
      <c r="AI63" s="309">
        <v>0.15324074074074073</v>
      </c>
      <c r="AJ63" s="193">
        <v>0.1909837962962963</v>
      </c>
      <c r="AK63" s="2"/>
      <c r="AM63" s="1"/>
      <c r="BF63" s="1"/>
      <c r="BG63" s="2"/>
      <c r="BH63" s="2"/>
    </row>
    <row r="64" spans="1:60" x14ac:dyDescent="0.3">
      <c r="A64" s="6">
        <v>63</v>
      </c>
      <c r="B64" s="7" t="s">
        <v>393</v>
      </c>
      <c r="C64" s="6">
        <v>3</v>
      </c>
      <c r="D64" s="4"/>
      <c r="E64" s="10" t="s">
        <v>1059</v>
      </c>
      <c r="F64" s="1" t="s">
        <v>235</v>
      </c>
      <c r="G64" s="149" t="s">
        <v>1410</v>
      </c>
      <c r="H64" s="141"/>
      <c r="I64" s="87">
        <v>2017</v>
      </c>
      <c r="J64" s="88"/>
      <c r="K64" s="192"/>
      <c r="L64" s="205"/>
      <c r="M64" s="10" t="s">
        <v>768</v>
      </c>
      <c r="N64" s="25" t="s">
        <v>235</v>
      </c>
      <c r="O64" s="25">
        <v>2</v>
      </c>
      <c r="Q64" s="10"/>
      <c r="R64" s="10"/>
      <c r="S64" s="10"/>
      <c r="T64" s="10"/>
      <c r="U64" s="10"/>
      <c r="V64" s="10"/>
      <c r="W64" s="10"/>
      <c r="X64" s="10"/>
      <c r="Y64" s="10"/>
      <c r="Z64" s="10"/>
      <c r="AA64" s="10"/>
      <c r="AB64" s="10"/>
      <c r="AC64" s="10"/>
      <c r="AD64" s="10"/>
      <c r="AE64" s="10"/>
      <c r="AF64" s="10"/>
      <c r="AG64" s="10" t="s">
        <v>750</v>
      </c>
      <c r="AH64" s="25">
        <v>19</v>
      </c>
      <c r="AI64" s="309">
        <v>0.16315972222222222</v>
      </c>
      <c r="AJ64" s="193">
        <v>0.21243055555555557</v>
      </c>
      <c r="AK64" s="2"/>
      <c r="AM64" s="1"/>
      <c r="BF64" s="1"/>
      <c r="BG64" s="2"/>
      <c r="BH64" s="2"/>
    </row>
    <row r="65" spans="1:60" x14ac:dyDescent="0.3">
      <c r="A65" s="6">
        <v>64</v>
      </c>
      <c r="B65" s="7" t="s">
        <v>388</v>
      </c>
      <c r="C65" s="6">
        <v>3</v>
      </c>
      <c r="D65" s="4"/>
      <c r="E65" s="10" t="s">
        <v>10</v>
      </c>
      <c r="F65" s="1" t="s">
        <v>235</v>
      </c>
      <c r="G65" s="149" t="s">
        <v>1421</v>
      </c>
      <c r="H65" s="143">
        <f>AVERAGE(Marathon!F302:F458)</f>
        <v>0.17098895671148853</v>
      </c>
      <c r="I65" s="48">
        <f>SUM(H65)/42.195</f>
        <v>4.0523511485125851E-3</v>
      </c>
      <c r="J65" s="45">
        <v>157</v>
      </c>
      <c r="K65" s="25" t="s">
        <v>1668</v>
      </c>
      <c r="L65" s="25">
        <v>32</v>
      </c>
      <c r="M65" s="10" t="s">
        <v>764</v>
      </c>
      <c r="N65" s="25" t="s">
        <v>235</v>
      </c>
      <c r="O65" s="25">
        <v>3</v>
      </c>
      <c r="Q65" s="10"/>
      <c r="R65" s="10"/>
      <c r="S65" s="10"/>
      <c r="T65" s="10"/>
      <c r="U65" s="10"/>
      <c r="V65" s="10"/>
      <c r="W65" s="10"/>
      <c r="X65" s="10"/>
      <c r="Y65" s="10"/>
      <c r="Z65" s="10"/>
      <c r="AA65" s="10"/>
      <c r="AB65" s="10"/>
      <c r="AC65" s="10"/>
      <c r="AD65" s="10"/>
      <c r="AE65" s="10"/>
      <c r="AF65" s="10"/>
      <c r="AG65" s="10" t="s">
        <v>964</v>
      </c>
      <c r="AH65" s="25">
        <v>4</v>
      </c>
      <c r="AI65" s="308">
        <v>0.14549768518518519</v>
      </c>
      <c r="AJ65" s="193">
        <v>0.17924768518518519</v>
      </c>
      <c r="AK65" s="2"/>
      <c r="AM65" s="1"/>
      <c r="BF65" s="1"/>
      <c r="BG65" s="2"/>
      <c r="BH65" s="1"/>
    </row>
    <row r="66" spans="1:60" x14ac:dyDescent="0.3">
      <c r="A66" s="6">
        <v>65</v>
      </c>
      <c r="B66" s="10" t="s">
        <v>1495</v>
      </c>
      <c r="C66" s="6">
        <v>3</v>
      </c>
      <c r="D66" s="4"/>
      <c r="E66" s="10" t="s">
        <v>758</v>
      </c>
      <c r="F66" s="1" t="s">
        <v>235</v>
      </c>
      <c r="G66" s="149" t="s">
        <v>2206</v>
      </c>
      <c r="H66" s="150"/>
      <c r="I66" s="46">
        <v>2018</v>
      </c>
      <c r="J66" s="197"/>
      <c r="K66" s="192"/>
      <c r="L66" s="205"/>
      <c r="M66" s="10" t="s">
        <v>834</v>
      </c>
      <c r="N66" s="25" t="s">
        <v>235</v>
      </c>
      <c r="O66" s="25">
        <v>80</v>
      </c>
      <c r="Q66" s="10"/>
      <c r="R66" s="10"/>
      <c r="S66" s="10"/>
      <c r="T66" s="10"/>
      <c r="U66" s="10"/>
      <c r="V66" s="10"/>
      <c r="W66" s="10"/>
      <c r="X66" s="10"/>
      <c r="Y66" s="10"/>
      <c r="Z66" s="10"/>
      <c r="AA66" s="10"/>
      <c r="AB66" s="10"/>
      <c r="AC66" s="10"/>
      <c r="AD66" s="10"/>
      <c r="AE66" s="10"/>
      <c r="AF66" s="10"/>
      <c r="AG66" s="10" t="s">
        <v>751</v>
      </c>
      <c r="AH66" s="25">
        <v>28</v>
      </c>
      <c r="AI66" s="308">
        <v>0.13871527777777778</v>
      </c>
      <c r="AJ66" s="193">
        <v>0.17931712962962962</v>
      </c>
      <c r="AK66" s="2"/>
      <c r="AM66" s="1"/>
      <c r="BF66" s="1"/>
      <c r="BG66" s="2"/>
      <c r="BH66" s="2"/>
    </row>
    <row r="67" spans="1:60" x14ac:dyDescent="0.3">
      <c r="A67" s="6">
        <v>66</v>
      </c>
      <c r="B67" s="10" t="s">
        <v>1448</v>
      </c>
      <c r="C67" s="6">
        <v>3</v>
      </c>
      <c r="D67" s="4"/>
      <c r="E67" s="10" t="s">
        <v>905</v>
      </c>
      <c r="F67" s="1" t="s">
        <v>235</v>
      </c>
      <c r="G67" s="149" t="s">
        <v>1422</v>
      </c>
      <c r="H67" s="144">
        <f>AVERAGE(Marathon!F459:F569)</f>
        <v>0.16523085016835012</v>
      </c>
      <c r="I67" s="49">
        <f>SUM(H67)/42.195</f>
        <v>3.9158869574203135E-3</v>
      </c>
      <c r="J67" s="55">
        <v>111</v>
      </c>
      <c r="K67" s="193" t="s">
        <v>1670</v>
      </c>
      <c r="L67" s="25">
        <v>29</v>
      </c>
      <c r="M67" s="10" t="s">
        <v>835</v>
      </c>
      <c r="N67" s="25" t="s">
        <v>235</v>
      </c>
      <c r="O67" s="25">
        <v>1</v>
      </c>
      <c r="Q67" s="10"/>
      <c r="R67" s="10"/>
      <c r="S67" s="296">
        <f>AVERAGE(S39:S49)</f>
        <v>0.16038299663299665</v>
      </c>
      <c r="T67" s="10"/>
      <c r="U67" s="10"/>
      <c r="V67" s="10"/>
      <c r="W67" s="296">
        <f>AVERAGE(W39:W57)</f>
        <v>0.16422270955165691</v>
      </c>
      <c r="X67" s="10"/>
      <c r="Y67" s="10"/>
      <c r="Z67" s="10"/>
      <c r="AA67" s="193">
        <f>AVERAGE(AA39:AA60)</f>
        <v>0.15481849747474749</v>
      </c>
      <c r="AB67" s="10"/>
      <c r="AC67" s="10"/>
      <c r="AD67" s="10"/>
      <c r="AE67" s="301">
        <f>AVERAGE(AE39:AE55)</f>
        <v>0.136275871459695</v>
      </c>
      <c r="AF67" s="10"/>
      <c r="AG67" s="10" t="s">
        <v>736</v>
      </c>
      <c r="AH67" s="25">
        <v>8</v>
      </c>
      <c r="AI67" s="308">
        <v>0.14380787037037038</v>
      </c>
      <c r="AJ67" s="193">
        <v>0.16817129629629629</v>
      </c>
      <c r="AK67" s="2"/>
      <c r="AM67" s="1"/>
      <c r="BF67" s="1"/>
      <c r="BG67" s="2"/>
      <c r="BH67" s="2"/>
    </row>
    <row r="68" spans="1:60" x14ac:dyDescent="0.3">
      <c r="A68" s="6">
        <v>67</v>
      </c>
      <c r="B68" s="10" t="s">
        <v>1661</v>
      </c>
      <c r="C68" s="6">
        <v>3</v>
      </c>
      <c r="D68" s="4"/>
      <c r="E68" s="10" t="s">
        <v>1062</v>
      </c>
      <c r="F68" s="1" t="s">
        <v>235</v>
      </c>
      <c r="G68" s="149" t="s">
        <v>1926</v>
      </c>
      <c r="H68" s="150"/>
      <c r="I68" s="46">
        <v>2019</v>
      </c>
      <c r="J68" s="197"/>
      <c r="K68" s="192"/>
      <c r="L68" s="192"/>
      <c r="M68" s="10" t="s">
        <v>836</v>
      </c>
      <c r="N68" s="25" t="s">
        <v>235</v>
      </c>
      <c r="O68" s="25">
        <v>2</v>
      </c>
      <c r="Q68" t="s">
        <v>2047</v>
      </c>
      <c r="R68" s="1"/>
      <c r="S68" s="44">
        <f>R38+V38+Z38+AD38+AH38</f>
        <v>1100</v>
      </c>
      <c r="AA68" s="300"/>
      <c r="AB68" s="1"/>
      <c r="AE68" s="300"/>
      <c r="AI68" s="300">
        <f>AVERAGE(AI39:AI67)</f>
        <v>0.15199034163473818</v>
      </c>
    </row>
    <row r="69" spans="1:60" x14ac:dyDescent="0.3">
      <c r="A69" s="6">
        <v>68</v>
      </c>
      <c r="B69" s="10" t="s">
        <v>740</v>
      </c>
      <c r="C69" s="6">
        <v>4</v>
      </c>
      <c r="D69" s="4"/>
      <c r="E69" s="10" t="s">
        <v>981</v>
      </c>
      <c r="F69" s="1" t="s">
        <v>235</v>
      </c>
      <c r="G69" s="149" t="s">
        <v>1423</v>
      </c>
      <c r="H69" s="144">
        <f>AVERAGE(Marathon!F570:F644)</f>
        <v>0.16449572530864201</v>
      </c>
      <c r="I69" s="49">
        <f>SUM(H69)/42.195</f>
        <v>3.8984648728200501E-3</v>
      </c>
      <c r="J69" s="25">
        <v>75</v>
      </c>
      <c r="K69" s="25" t="s">
        <v>1669</v>
      </c>
      <c r="L69" s="24">
        <v>46</v>
      </c>
      <c r="M69" s="10" t="s">
        <v>837</v>
      </c>
      <c r="N69" s="25" t="s">
        <v>235</v>
      </c>
      <c r="O69" s="25">
        <v>2</v>
      </c>
      <c r="Q69" t="s">
        <v>2048</v>
      </c>
      <c r="R69" s="1"/>
      <c r="S69" s="165">
        <f>AVERAGE(S39:S49,W39:W57,AA39:AA60,AE39:AE55,AI39:AI67)</f>
        <v>0.15321286848072563</v>
      </c>
      <c r="AB69" s="1"/>
    </row>
    <row r="70" spans="1:60" x14ac:dyDescent="0.3">
      <c r="A70" s="6">
        <v>69</v>
      </c>
      <c r="B70" s="7" t="s">
        <v>4</v>
      </c>
      <c r="C70" s="6">
        <v>2</v>
      </c>
      <c r="D70" s="4"/>
      <c r="E70" s="10" t="s">
        <v>39</v>
      </c>
      <c r="F70" s="1" t="s">
        <v>235</v>
      </c>
      <c r="G70" s="149" t="s">
        <v>2397</v>
      </c>
      <c r="H70" s="150"/>
      <c r="I70" s="46">
        <v>2020</v>
      </c>
      <c r="J70" s="197"/>
      <c r="K70" s="192"/>
      <c r="L70" s="192"/>
      <c r="M70" s="10" t="s">
        <v>1713</v>
      </c>
      <c r="N70" s="25" t="s">
        <v>235</v>
      </c>
      <c r="O70" s="25">
        <v>1</v>
      </c>
      <c r="Q70" t="s">
        <v>2049</v>
      </c>
      <c r="R70" s="1"/>
      <c r="S70" s="165">
        <f>AVERAGE(T39:T49,X39:X57,AB39:AB60,AF39:AF55,AJ39:AJ67)</f>
        <v>0.18514474400871461</v>
      </c>
      <c r="AB70" s="1"/>
    </row>
    <row r="71" spans="1:60" x14ac:dyDescent="0.3">
      <c r="A71" s="6">
        <v>70</v>
      </c>
      <c r="B71" s="7" t="s">
        <v>391</v>
      </c>
      <c r="C71" s="6">
        <v>2</v>
      </c>
      <c r="D71" s="4"/>
      <c r="E71" s="10" t="s">
        <v>1040</v>
      </c>
      <c r="F71" s="1" t="s">
        <v>235</v>
      </c>
      <c r="G71" s="149" t="s">
        <v>2419</v>
      </c>
      <c r="H71" s="144">
        <f>AVERAGE(Marathon!F645:F707)</f>
        <v>0.16650352733686069</v>
      </c>
      <c r="I71" s="49">
        <f>SUM(H71)/42.195</f>
        <v>3.9460487578353047E-3</v>
      </c>
      <c r="J71" s="25">
        <v>63</v>
      </c>
      <c r="K71" s="25" t="s">
        <v>1671</v>
      </c>
      <c r="L71" s="24">
        <v>38</v>
      </c>
      <c r="M71" s="10" t="s">
        <v>839</v>
      </c>
      <c r="N71" s="25" t="s">
        <v>235</v>
      </c>
      <c r="O71" s="25">
        <v>1</v>
      </c>
      <c r="R71" s="1"/>
      <c r="S71" s="40" t="s">
        <v>458</v>
      </c>
      <c r="T71" s="216" t="s">
        <v>1699</v>
      </c>
      <c r="U71" s="216" t="s">
        <v>1698</v>
      </c>
      <c r="V71" s="224" t="s">
        <v>1690</v>
      </c>
      <c r="W71" s="225" t="s">
        <v>1691</v>
      </c>
      <c r="X71" s="226" t="s">
        <v>1692</v>
      </c>
      <c r="Y71" s="223" t="s">
        <v>1689</v>
      </c>
      <c r="Z71" s="222" t="s">
        <v>1693</v>
      </c>
      <c r="AA71" s="220" t="s">
        <v>1694</v>
      </c>
      <c r="AB71" s="221" t="s">
        <v>1695</v>
      </c>
      <c r="AC71" s="227" t="s">
        <v>1696</v>
      </c>
      <c r="AD71" s="228" t="s">
        <v>1697</v>
      </c>
      <c r="AE71" s="40" t="s">
        <v>1700</v>
      </c>
      <c r="AF71" s="216" t="s">
        <v>1701</v>
      </c>
      <c r="AG71" s="40" t="s">
        <v>1702</v>
      </c>
      <c r="AH71" s="230" t="s">
        <v>1703</v>
      </c>
      <c r="AI71" s="229" t="s">
        <v>1704</v>
      </c>
      <c r="AJ71" s="231" t="s">
        <v>1705</v>
      </c>
      <c r="AK71" s="222" t="s">
        <v>2217</v>
      </c>
      <c r="AL71" s="220" t="s">
        <v>1708</v>
      </c>
      <c r="AM71" s="219" t="s">
        <v>1706</v>
      </c>
      <c r="AN71" s="40" t="s">
        <v>1707</v>
      </c>
    </row>
    <row r="72" spans="1:60" x14ac:dyDescent="0.3">
      <c r="A72" s="6">
        <v>71</v>
      </c>
      <c r="B72" s="7" t="s">
        <v>358</v>
      </c>
      <c r="C72" s="6">
        <v>2</v>
      </c>
      <c r="D72" s="4"/>
      <c r="E72" s="10" t="s">
        <v>750</v>
      </c>
      <c r="F72" s="1" t="s">
        <v>235</v>
      </c>
      <c r="G72" s="149" t="s">
        <v>1863</v>
      </c>
      <c r="H72" s="150"/>
      <c r="I72" s="46">
        <v>2021</v>
      </c>
      <c r="J72" s="197"/>
      <c r="K72" s="192"/>
      <c r="L72" s="192"/>
      <c r="M72" s="10" t="s">
        <v>840</v>
      </c>
      <c r="N72" s="25" t="s">
        <v>235</v>
      </c>
      <c r="O72" s="25">
        <v>2</v>
      </c>
      <c r="S72" s="40">
        <v>2014</v>
      </c>
      <c r="T72" s="217">
        <v>19</v>
      </c>
      <c r="U72" s="217"/>
      <c r="V72" s="217"/>
      <c r="W72" s="217"/>
      <c r="X72" s="217"/>
      <c r="Y72" s="217"/>
      <c r="Z72" s="217"/>
      <c r="AA72" s="25"/>
      <c r="AB72" s="25"/>
      <c r="AC72" s="25"/>
      <c r="AD72" s="25"/>
      <c r="AE72" s="25"/>
      <c r="AF72" s="25"/>
      <c r="AG72" s="25"/>
      <c r="AH72" s="25"/>
      <c r="AI72" s="25"/>
      <c r="AJ72" s="25"/>
      <c r="AK72" s="25"/>
      <c r="AL72" s="25">
        <v>1</v>
      </c>
      <c r="AM72" s="25">
        <v>9</v>
      </c>
      <c r="AN72" s="25"/>
    </row>
    <row r="73" spans="1:60" x14ac:dyDescent="0.3">
      <c r="A73" s="6">
        <v>72</v>
      </c>
      <c r="B73" s="7" t="s">
        <v>377</v>
      </c>
      <c r="C73" s="6">
        <v>2</v>
      </c>
      <c r="D73" s="4"/>
      <c r="E73" s="10" t="s">
        <v>964</v>
      </c>
      <c r="F73" s="1" t="s">
        <v>235</v>
      </c>
      <c r="G73" s="149" t="s">
        <v>2221</v>
      </c>
      <c r="H73" s="145">
        <f>AVERAGE(Marathon!F708:F795)</f>
        <v>0.17082754629629623</v>
      </c>
      <c r="I73" s="50">
        <f>SUM(H73)/42.195</f>
        <v>4.0485258039174368E-3</v>
      </c>
      <c r="J73" s="56">
        <v>88</v>
      </c>
      <c r="K73" s="25" t="s">
        <v>1672</v>
      </c>
      <c r="L73" s="24">
        <v>33</v>
      </c>
      <c r="M73" s="10" t="s">
        <v>1679</v>
      </c>
      <c r="N73" s="25" t="s">
        <v>1680</v>
      </c>
      <c r="O73" s="25">
        <v>1</v>
      </c>
      <c r="S73" s="40">
        <v>2015</v>
      </c>
      <c r="T73" s="217">
        <v>154</v>
      </c>
      <c r="U73" s="217"/>
      <c r="V73" s="217">
        <v>3</v>
      </c>
      <c r="W73" s="217"/>
      <c r="X73" s="217"/>
      <c r="Y73" s="217">
        <v>31</v>
      </c>
      <c r="Z73" s="217">
        <v>5</v>
      </c>
      <c r="AA73" s="25">
        <v>3</v>
      </c>
      <c r="AB73" s="25"/>
      <c r="AC73" s="25">
        <v>1</v>
      </c>
      <c r="AD73" s="25"/>
      <c r="AE73" s="25"/>
      <c r="AF73" s="25"/>
      <c r="AG73" s="25"/>
      <c r="AH73" s="25"/>
      <c r="AI73" s="25"/>
      <c r="AJ73" s="25"/>
      <c r="AK73" s="25"/>
      <c r="AL73" s="25">
        <v>8</v>
      </c>
      <c r="AM73" s="25">
        <v>53</v>
      </c>
      <c r="AN73" s="25">
        <v>1</v>
      </c>
    </row>
    <row r="74" spans="1:60" x14ac:dyDescent="0.3">
      <c r="A74" s="6">
        <v>73</v>
      </c>
      <c r="B74" s="10" t="s">
        <v>802</v>
      </c>
      <c r="C74" s="6">
        <v>2</v>
      </c>
      <c r="D74" s="4"/>
      <c r="E74" s="10" t="s">
        <v>764</v>
      </c>
      <c r="F74" s="1" t="s">
        <v>235</v>
      </c>
      <c r="G74" s="149" t="s">
        <v>1424</v>
      </c>
      <c r="H74" s="146"/>
      <c r="I74" s="46">
        <v>2022</v>
      </c>
      <c r="J74" s="197"/>
      <c r="K74" s="192"/>
      <c r="L74" s="192"/>
      <c r="M74" s="10" t="s">
        <v>838</v>
      </c>
      <c r="N74" s="25" t="s">
        <v>235</v>
      </c>
      <c r="O74" s="25">
        <v>3</v>
      </c>
      <c r="S74" s="40">
        <v>2016</v>
      </c>
      <c r="T74" s="217">
        <v>125</v>
      </c>
      <c r="U74" s="217"/>
      <c r="V74" s="217">
        <v>7</v>
      </c>
      <c r="W74" s="217"/>
      <c r="X74" s="217">
        <v>1</v>
      </c>
      <c r="Y74" s="217">
        <v>14</v>
      </c>
      <c r="Z74" s="217">
        <v>5</v>
      </c>
      <c r="AA74" s="25">
        <v>1</v>
      </c>
      <c r="AB74" s="25"/>
      <c r="AC74" s="25">
        <v>1</v>
      </c>
      <c r="AD74" s="25">
        <v>1</v>
      </c>
      <c r="AE74" s="25"/>
      <c r="AF74" s="25"/>
      <c r="AG74" s="25"/>
      <c r="AH74" s="25"/>
      <c r="AI74" s="25">
        <v>1</v>
      </c>
      <c r="AJ74" s="25"/>
      <c r="AK74" s="25"/>
      <c r="AL74" s="25">
        <v>11</v>
      </c>
      <c r="AM74" s="25">
        <v>46</v>
      </c>
      <c r="AN74" s="25">
        <v>1</v>
      </c>
    </row>
    <row r="75" spans="1:60" x14ac:dyDescent="0.3">
      <c r="A75" s="6">
        <v>74</v>
      </c>
      <c r="B75" s="10" t="s">
        <v>546</v>
      </c>
      <c r="C75" s="6">
        <v>2</v>
      </c>
      <c r="D75" s="4"/>
      <c r="E75" s="10" t="s">
        <v>171</v>
      </c>
      <c r="F75" s="1" t="s">
        <v>235</v>
      </c>
      <c r="G75" s="149" t="s">
        <v>2041</v>
      </c>
      <c r="H75" s="147">
        <f>AVERAGE(Marathon!F796:F898)</f>
        <v>0.17186634753685723</v>
      </c>
      <c r="I75" s="51">
        <f>SUM(H75)/42.195</f>
        <v>4.0731448640089398E-3</v>
      </c>
      <c r="J75" s="52">
        <v>103</v>
      </c>
      <c r="K75" s="193" t="s">
        <v>1770</v>
      </c>
      <c r="L75" s="24">
        <v>33</v>
      </c>
      <c r="M75" s="10" t="s">
        <v>1866</v>
      </c>
      <c r="N75" s="25" t="s">
        <v>235</v>
      </c>
      <c r="O75" s="25">
        <v>1</v>
      </c>
      <c r="S75" s="40">
        <v>2017</v>
      </c>
      <c r="T75" s="217">
        <v>157</v>
      </c>
      <c r="U75" s="217">
        <v>1</v>
      </c>
      <c r="V75" s="217">
        <v>2</v>
      </c>
      <c r="W75" s="217">
        <v>3</v>
      </c>
      <c r="X75" s="217"/>
      <c r="Y75" s="217">
        <v>23</v>
      </c>
      <c r="Z75" s="217">
        <v>2</v>
      </c>
      <c r="AA75" s="25">
        <v>2</v>
      </c>
      <c r="AB75" s="25">
        <v>2</v>
      </c>
      <c r="AC75" s="25"/>
      <c r="AD75" s="25">
        <v>1</v>
      </c>
      <c r="AE75" s="25"/>
      <c r="AF75" s="25"/>
      <c r="AG75" s="25"/>
      <c r="AH75" s="25">
        <v>1</v>
      </c>
      <c r="AI75" s="25"/>
      <c r="AJ75" s="25"/>
      <c r="AK75" s="25"/>
      <c r="AL75" s="25">
        <v>20</v>
      </c>
      <c r="AM75" s="25">
        <v>52</v>
      </c>
      <c r="AN75" s="25">
        <v>2</v>
      </c>
    </row>
    <row r="76" spans="1:60" x14ac:dyDescent="0.3">
      <c r="A76" s="6">
        <v>75</v>
      </c>
      <c r="B76" s="10" t="s">
        <v>812</v>
      </c>
      <c r="C76" s="6">
        <v>2</v>
      </c>
      <c r="D76" s="4"/>
      <c r="E76" s="10" t="s">
        <v>762</v>
      </c>
      <c r="F76" s="1" t="s">
        <v>235</v>
      </c>
      <c r="G76" s="149" t="s">
        <v>1410</v>
      </c>
      <c r="H76" s="46"/>
      <c r="I76" s="46">
        <v>2023</v>
      </c>
      <c r="J76" s="197"/>
      <c r="K76" s="192"/>
      <c r="L76" s="235"/>
      <c r="M76" s="149" t="s">
        <v>1899</v>
      </c>
      <c r="N76" s="25" t="s">
        <v>235</v>
      </c>
      <c r="O76" s="25">
        <v>1</v>
      </c>
      <c r="P76" s="1"/>
      <c r="Q76" s="194"/>
      <c r="R76" s="44"/>
      <c r="S76" s="40">
        <v>2018</v>
      </c>
      <c r="T76" s="217">
        <v>111</v>
      </c>
      <c r="U76" s="217">
        <v>1</v>
      </c>
      <c r="V76" s="218">
        <v>3</v>
      </c>
      <c r="W76" s="218"/>
      <c r="X76" s="218"/>
      <c r="Y76" s="217">
        <v>19</v>
      </c>
      <c r="Z76" s="217">
        <v>7</v>
      </c>
      <c r="AA76" s="25">
        <v>1</v>
      </c>
      <c r="AB76" s="25">
        <v>1</v>
      </c>
      <c r="AC76" s="25"/>
      <c r="AD76" s="25"/>
      <c r="AE76" s="25"/>
      <c r="AF76" s="25"/>
      <c r="AG76" s="25"/>
      <c r="AH76" s="25"/>
      <c r="AI76" s="25"/>
      <c r="AJ76" s="25"/>
      <c r="AK76" s="25"/>
      <c r="AL76" s="25">
        <v>15</v>
      </c>
      <c r="AM76" s="25">
        <v>53</v>
      </c>
      <c r="AN76" s="25">
        <v>2</v>
      </c>
    </row>
    <row r="77" spans="1:60" x14ac:dyDescent="0.3">
      <c r="A77" s="6">
        <v>76</v>
      </c>
      <c r="B77" s="10" t="s">
        <v>1357</v>
      </c>
      <c r="C77" s="6">
        <v>2</v>
      </c>
      <c r="D77" s="4"/>
      <c r="E77" s="10" t="s">
        <v>1057</v>
      </c>
      <c r="F77" s="1" t="s">
        <v>235</v>
      </c>
      <c r="G77" s="149" t="s">
        <v>2375</v>
      </c>
      <c r="H77" s="148">
        <f>AVERAGE(Marathon!F899:'Marathon'!F986)</f>
        <v>0.16255405618686863</v>
      </c>
      <c r="I77" s="53">
        <f>SUM(H77)/42.195</f>
        <v>3.852448303990251E-3</v>
      </c>
      <c r="J77" s="54">
        <v>88</v>
      </c>
      <c r="K77" s="193" t="s">
        <v>1934</v>
      </c>
      <c r="L77" s="206">
        <v>35</v>
      </c>
      <c r="M77" s="10" t="s">
        <v>1983</v>
      </c>
      <c r="N77" s="25" t="s">
        <v>1984</v>
      </c>
      <c r="O77" s="25">
        <v>1</v>
      </c>
      <c r="R77" s="1"/>
      <c r="S77" s="40">
        <v>2019</v>
      </c>
      <c r="T77" s="217">
        <v>75</v>
      </c>
      <c r="U77" s="217"/>
      <c r="V77" s="217">
        <v>1</v>
      </c>
      <c r="W77" s="217"/>
      <c r="X77" s="217"/>
      <c r="Y77" s="217">
        <v>22</v>
      </c>
      <c r="Z77" s="217"/>
      <c r="AA77" s="25"/>
      <c r="AB77" s="25">
        <v>1</v>
      </c>
      <c r="AC77" s="25"/>
      <c r="AD77" s="25"/>
      <c r="AE77" s="25"/>
      <c r="AF77" s="25"/>
      <c r="AG77" s="25"/>
      <c r="AH77" s="25"/>
      <c r="AI77" s="25"/>
      <c r="AJ77" s="25"/>
      <c r="AK77" s="25"/>
      <c r="AL77" s="25">
        <v>11</v>
      </c>
      <c r="AM77" s="25">
        <v>34</v>
      </c>
      <c r="AN77" s="25"/>
    </row>
    <row r="78" spans="1:60" x14ac:dyDescent="0.3">
      <c r="A78" s="6">
        <v>77</v>
      </c>
      <c r="B78" s="10" t="s">
        <v>1247</v>
      </c>
      <c r="C78" s="6">
        <v>2</v>
      </c>
      <c r="D78" s="4"/>
      <c r="E78" s="10" t="s">
        <v>146</v>
      </c>
      <c r="F78" s="1" t="s">
        <v>235</v>
      </c>
      <c r="G78" s="149" t="s">
        <v>1999</v>
      </c>
      <c r="H78" s="46"/>
      <c r="I78" s="46">
        <v>2024</v>
      </c>
      <c r="J78" s="197"/>
      <c r="K78" s="192"/>
      <c r="L78" s="235"/>
      <c r="M78" s="149" t="s">
        <v>2053</v>
      </c>
      <c r="N78" s="25" t="s">
        <v>235</v>
      </c>
      <c r="O78" s="25">
        <v>1</v>
      </c>
      <c r="P78" s="1"/>
      <c r="Q78" s="194"/>
      <c r="R78" s="1"/>
      <c r="S78" s="40">
        <v>2020</v>
      </c>
      <c r="T78" s="217">
        <v>63</v>
      </c>
      <c r="U78" s="217">
        <v>1</v>
      </c>
      <c r="V78" s="217"/>
      <c r="W78" s="217"/>
      <c r="X78" s="217"/>
      <c r="Y78" s="217">
        <v>7</v>
      </c>
      <c r="Z78" s="217">
        <v>3</v>
      </c>
      <c r="AA78" s="25"/>
      <c r="AB78" s="25">
        <v>1</v>
      </c>
      <c r="AC78" s="25"/>
      <c r="AD78" s="25"/>
      <c r="AE78" s="25"/>
      <c r="AF78" s="25"/>
      <c r="AG78" s="25"/>
      <c r="AH78" s="25"/>
      <c r="AI78" s="25"/>
      <c r="AJ78" s="25"/>
      <c r="AK78" s="25"/>
      <c r="AL78" s="25">
        <v>3</v>
      </c>
      <c r="AM78" s="25">
        <v>30</v>
      </c>
      <c r="AN78" s="25">
        <v>3</v>
      </c>
    </row>
    <row r="79" spans="1:60" x14ac:dyDescent="0.3">
      <c r="A79" s="6">
        <v>78</v>
      </c>
      <c r="B79" s="10" t="s">
        <v>2036</v>
      </c>
      <c r="C79" s="6">
        <v>2</v>
      </c>
      <c r="D79" s="4"/>
      <c r="E79" s="10" t="s">
        <v>1041</v>
      </c>
      <c r="F79" s="1" t="s">
        <v>235</v>
      </c>
      <c r="G79" s="149" t="s">
        <v>2439</v>
      </c>
      <c r="H79" s="148">
        <f>AVERAGE(Marathon!F987:F1064)</f>
        <v>0.16526234567901235</v>
      </c>
      <c r="I79" s="53">
        <f>H79/42.195</f>
        <v>3.916633384974816E-3</v>
      </c>
      <c r="J79" s="54">
        <v>78</v>
      </c>
      <c r="K79" s="193" t="s">
        <v>2195</v>
      </c>
      <c r="L79" s="206">
        <v>32</v>
      </c>
      <c r="M79" s="10" t="s">
        <v>2149</v>
      </c>
      <c r="N79" s="25" t="s">
        <v>235</v>
      </c>
      <c r="O79" s="25">
        <v>1</v>
      </c>
      <c r="P79" s="52" t="s">
        <v>2443</v>
      </c>
      <c r="Q79">
        <v>1</v>
      </c>
      <c r="R79" s="1"/>
      <c r="S79" s="40">
        <v>2021</v>
      </c>
      <c r="T79" s="217">
        <v>88</v>
      </c>
      <c r="U79" s="217">
        <v>2</v>
      </c>
      <c r="V79" s="217">
        <v>1</v>
      </c>
      <c r="W79" s="217"/>
      <c r="X79" s="217"/>
      <c r="Y79" s="217">
        <v>18</v>
      </c>
      <c r="Z79" s="217">
        <v>1</v>
      </c>
      <c r="AA79" s="25">
        <v>1</v>
      </c>
      <c r="AB79" s="25">
        <v>1</v>
      </c>
      <c r="AC79" s="25"/>
      <c r="AD79" s="25"/>
      <c r="AE79" s="25"/>
      <c r="AF79" s="25"/>
      <c r="AG79" s="25"/>
      <c r="AH79" s="25"/>
      <c r="AI79" s="25"/>
      <c r="AJ79" s="25">
        <v>1</v>
      </c>
      <c r="AK79" s="25">
        <v>1</v>
      </c>
      <c r="AL79" s="25">
        <v>10</v>
      </c>
      <c r="AM79" s="25">
        <v>33</v>
      </c>
      <c r="AN79" s="25">
        <v>7</v>
      </c>
    </row>
    <row r="80" spans="1:60" x14ac:dyDescent="0.3">
      <c r="A80" s="6">
        <v>79</v>
      </c>
      <c r="B80" s="10" t="s">
        <v>1966</v>
      </c>
      <c r="C80" s="6">
        <v>2</v>
      </c>
      <c r="D80" s="4"/>
      <c r="E80" s="10" t="s">
        <v>11</v>
      </c>
      <c r="F80" s="1" t="s">
        <v>235</v>
      </c>
      <c r="G80" s="149" t="s">
        <v>2451</v>
      </c>
      <c r="H80" s="46"/>
      <c r="I80" s="46">
        <v>2025</v>
      </c>
      <c r="J80" s="197"/>
      <c r="K80" s="192"/>
      <c r="L80" s="235"/>
      <c r="M80" s="1"/>
      <c r="N80" s="1"/>
      <c r="O80" s="1">
        <f>SUM(O57:O79)+Q79</f>
        <v>1100</v>
      </c>
      <c r="P80" s="1"/>
      <c r="Q80" s="194"/>
      <c r="R80" s="1"/>
      <c r="S80" s="40">
        <v>2022</v>
      </c>
      <c r="T80" s="217">
        <v>103</v>
      </c>
      <c r="U80" s="217">
        <v>2</v>
      </c>
      <c r="V80" s="217"/>
      <c r="W80" s="217"/>
      <c r="X80" s="217"/>
      <c r="Y80" s="217">
        <v>17</v>
      </c>
      <c r="Z80" s="217">
        <v>5</v>
      </c>
      <c r="AA80" s="25"/>
      <c r="AB80" s="25">
        <v>1</v>
      </c>
      <c r="AC80" s="25"/>
      <c r="AD80" s="25"/>
      <c r="AE80" s="25"/>
      <c r="AF80" s="25"/>
      <c r="AG80" s="25"/>
      <c r="AH80" s="25"/>
      <c r="AI80" s="25"/>
      <c r="AJ80" s="25"/>
      <c r="AK80" s="25"/>
      <c r="AL80" s="25">
        <v>6</v>
      </c>
      <c r="AM80" s="25">
        <v>50</v>
      </c>
      <c r="AN80" s="25"/>
    </row>
    <row r="81" spans="1:40" x14ac:dyDescent="0.3">
      <c r="A81" s="6">
        <v>80</v>
      </c>
      <c r="B81" s="7" t="s">
        <v>493</v>
      </c>
      <c r="C81" s="6">
        <v>2</v>
      </c>
      <c r="D81" s="4"/>
      <c r="E81" s="10" t="s">
        <v>1042</v>
      </c>
      <c r="F81" s="1" t="s">
        <v>235</v>
      </c>
      <c r="G81" s="149" t="s">
        <v>1946</v>
      </c>
      <c r="H81" s="148">
        <f>AVERAGE(Marathon!F1065:F1110)</f>
        <v>0.15343020330112722</v>
      </c>
      <c r="I81" s="53">
        <f>H81/42.195</f>
        <v>3.6362176395574645E-3</v>
      </c>
      <c r="J81" s="54">
        <v>46</v>
      </c>
      <c r="K81" s="193" t="s">
        <v>2393</v>
      </c>
      <c r="L81" s="206">
        <v>34</v>
      </c>
      <c r="M81" s="10" t="s">
        <v>1581</v>
      </c>
      <c r="N81" s="25"/>
      <c r="O81" s="25" t="s">
        <v>1580</v>
      </c>
      <c r="P81" s="10" t="s">
        <v>1579</v>
      </c>
      <c r="Q81" s="10" t="s">
        <v>1582</v>
      </c>
      <c r="R81" s="1"/>
      <c r="S81" s="40">
        <v>2023</v>
      </c>
      <c r="T81" s="217">
        <v>88</v>
      </c>
      <c r="U81" s="217">
        <v>1</v>
      </c>
      <c r="V81" s="217"/>
      <c r="W81" s="217"/>
      <c r="X81" s="217"/>
      <c r="Y81" s="217">
        <v>8</v>
      </c>
      <c r="Z81" s="217">
        <v>3</v>
      </c>
      <c r="AA81" s="217"/>
      <c r="AB81" s="217">
        <v>1</v>
      </c>
      <c r="AC81" s="217"/>
      <c r="AD81" s="217"/>
      <c r="AE81" s="217"/>
      <c r="AF81" s="217"/>
      <c r="AG81" s="217"/>
      <c r="AH81" s="217"/>
      <c r="AI81" s="217"/>
      <c r="AJ81" s="217"/>
      <c r="AK81" s="217"/>
      <c r="AL81" s="217">
        <v>13</v>
      </c>
      <c r="AM81" s="217">
        <v>51</v>
      </c>
      <c r="AN81" s="217"/>
    </row>
    <row r="82" spans="1:40" x14ac:dyDescent="0.3">
      <c r="A82" s="6">
        <v>81</v>
      </c>
      <c r="B82" s="10" t="s">
        <v>1208</v>
      </c>
      <c r="C82" s="6">
        <v>2</v>
      </c>
      <c r="D82" s="4"/>
      <c r="E82" s="10" t="s">
        <v>1058</v>
      </c>
      <c r="F82" s="1" t="s">
        <v>235</v>
      </c>
      <c r="G82" s="149" t="s">
        <v>1838</v>
      </c>
      <c r="H82" s="302"/>
      <c r="I82" s="87">
        <v>2026</v>
      </c>
      <c r="J82" s="302"/>
      <c r="K82" s="302"/>
      <c r="L82" s="302"/>
      <c r="M82" s="25" t="s">
        <v>1585</v>
      </c>
      <c r="N82" s="25" t="s">
        <v>235</v>
      </c>
      <c r="O82" s="25">
        <v>3</v>
      </c>
      <c r="P82" s="25">
        <v>3</v>
      </c>
      <c r="Q82" s="186">
        <f>P82/O82</f>
        <v>1</v>
      </c>
      <c r="R82" s="1"/>
      <c r="S82" s="40">
        <v>2024</v>
      </c>
      <c r="T82" s="217">
        <v>78</v>
      </c>
      <c r="U82" s="217">
        <v>2</v>
      </c>
      <c r="V82" s="217">
        <v>1</v>
      </c>
      <c r="W82" s="217"/>
      <c r="X82" s="217"/>
      <c r="Y82" s="217">
        <v>8</v>
      </c>
      <c r="Z82" s="217">
        <v>2</v>
      </c>
      <c r="AA82" s="217"/>
      <c r="AB82" s="217"/>
      <c r="AC82" s="217"/>
      <c r="AD82" s="217"/>
      <c r="AE82" s="217"/>
      <c r="AF82" s="217"/>
      <c r="AG82" s="217"/>
      <c r="AH82" s="217"/>
      <c r="AI82" s="217"/>
      <c r="AJ82" s="217"/>
      <c r="AK82" s="217"/>
      <c r="AL82" s="217">
        <v>7</v>
      </c>
      <c r="AM82" s="217">
        <v>45</v>
      </c>
      <c r="AN82" s="217"/>
    </row>
    <row r="83" spans="1:40" x14ac:dyDescent="0.3">
      <c r="A83" s="6">
        <v>82</v>
      </c>
      <c r="B83" s="10" t="s">
        <v>1140</v>
      </c>
      <c r="C83" s="6">
        <v>2</v>
      </c>
      <c r="D83" s="4"/>
      <c r="E83" s="10" t="s">
        <v>801</v>
      </c>
      <c r="F83" s="1" t="s">
        <v>235</v>
      </c>
      <c r="G83" s="149" t="s">
        <v>2410</v>
      </c>
      <c r="H83" s="303">
        <f>AVERAGE(Marathon!F1111:F1141)</f>
        <v>0.15078815710872165</v>
      </c>
      <c r="I83" s="89">
        <f>H83/42.195</f>
        <v>3.5736024910231461E-3</v>
      </c>
      <c r="J83" s="25">
        <v>21</v>
      </c>
      <c r="K83" s="193" t="s">
        <v>2416</v>
      </c>
      <c r="L83" s="304">
        <v>15</v>
      </c>
      <c r="M83" s="25" t="s">
        <v>1584</v>
      </c>
      <c r="N83" s="25" t="s">
        <v>235</v>
      </c>
      <c r="O83" s="25">
        <v>2</v>
      </c>
      <c r="P83" s="25">
        <v>3</v>
      </c>
      <c r="Q83" s="186">
        <f>P83/O83</f>
        <v>1.5</v>
      </c>
      <c r="R83" s="1"/>
      <c r="S83" s="40">
        <v>2025</v>
      </c>
      <c r="T83" s="217">
        <v>46</v>
      </c>
      <c r="U83" s="217">
        <v>1</v>
      </c>
      <c r="V83" s="217"/>
      <c r="W83" s="217"/>
      <c r="X83" s="217"/>
      <c r="Y83" s="217">
        <v>2</v>
      </c>
      <c r="Z83" s="217">
        <v>2</v>
      </c>
      <c r="AA83" s="217"/>
      <c r="AB83" s="217">
        <v>1</v>
      </c>
      <c r="AC83" s="217"/>
      <c r="AD83" s="217"/>
      <c r="AE83" s="217"/>
      <c r="AF83" s="217"/>
      <c r="AG83" s="217"/>
      <c r="AH83" s="217"/>
      <c r="AI83" s="217"/>
      <c r="AJ83" s="217"/>
      <c r="AK83" s="217">
        <v>1</v>
      </c>
      <c r="AL83" s="217">
        <v>17</v>
      </c>
      <c r="AM83" s="217">
        <v>22</v>
      </c>
      <c r="AN83" s="217"/>
    </row>
    <row r="84" spans="1:40" ht="15" thickBot="1" x14ac:dyDescent="0.35">
      <c r="A84" s="6">
        <v>83</v>
      </c>
      <c r="B84" s="7" t="s">
        <v>5</v>
      </c>
      <c r="C84" s="6">
        <v>1</v>
      </c>
      <c r="D84" s="4"/>
      <c r="E84" s="10" t="s">
        <v>1056</v>
      </c>
      <c r="F84" s="1" t="s">
        <v>235</v>
      </c>
      <c r="G84" s="149" t="s">
        <v>1647</v>
      </c>
      <c r="M84" s="25" t="s">
        <v>1583</v>
      </c>
      <c r="N84" s="25" t="s">
        <v>235</v>
      </c>
      <c r="O84" s="25">
        <v>13</v>
      </c>
      <c r="P84" s="25">
        <v>32</v>
      </c>
      <c r="Q84" s="186">
        <f t="shared" ref="Q84:Q110" si="2">P84/O84</f>
        <v>2.4615384615384617</v>
      </c>
      <c r="R84" s="1"/>
      <c r="S84" s="255">
        <v>2026</v>
      </c>
      <c r="T84" s="256">
        <v>31</v>
      </c>
      <c r="U84" s="256"/>
      <c r="V84" s="256"/>
      <c r="W84" s="256"/>
      <c r="X84" s="256"/>
      <c r="Y84" s="256">
        <v>6</v>
      </c>
      <c r="Z84" s="256">
        <v>1</v>
      </c>
      <c r="AA84" s="256"/>
      <c r="AB84" s="256"/>
      <c r="AC84" s="256"/>
      <c r="AD84" s="256"/>
      <c r="AE84" s="256"/>
      <c r="AF84" s="256"/>
      <c r="AG84" s="256"/>
      <c r="AH84" s="256"/>
      <c r="AI84" s="256"/>
      <c r="AJ84" s="256"/>
      <c r="AK84" s="256">
        <v>1</v>
      </c>
      <c r="AL84" s="256">
        <v>7</v>
      </c>
      <c r="AM84" s="256">
        <v>23</v>
      </c>
      <c r="AN84" s="256"/>
    </row>
    <row r="85" spans="1:40" x14ac:dyDescent="0.3">
      <c r="A85" s="6">
        <v>84</v>
      </c>
      <c r="B85" s="7" t="s">
        <v>407</v>
      </c>
      <c r="C85" s="6">
        <v>1</v>
      </c>
      <c r="D85" s="4"/>
      <c r="E85" s="10" t="s">
        <v>992</v>
      </c>
      <c r="F85" s="1" t="s">
        <v>235</v>
      </c>
      <c r="G85" s="149" t="s">
        <v>1955</v>
      </c>
      <c r="M85" s="25" t="s">
        <v>1586</v>
      </c>
      <c r="N85" s="25" t="s">
        <v>235</v>
      </c>
      <c r="O85" s="25">
        <v>16</v>
      </c>
      <c r="P85" s="25">
        <v>55</v>
      </c>
      <c r="Q85" s="186">
        <f t="shared" si="2"/>
        <v>3.4375</v>
      </c>
      <c r="R85" s="1"/>
      <c r="S85" s="254" t="s">
        <v>1688</v>
      </c>
      <c r="T85" s="254">
        <f>SUM(T72:T84)+2</f>
        <v>1140</v>
      </c>
      <c r="U85" s="254">
        <f>SUM(U72:U84)</f>
        <v>11</v>
      </c>
      <c r="V85" s="254">
        <f t="shared" ref="V85:AN85" si="3">SUM(V72:V84)</f>
        <v>18</v>
      </c>
      <c r="W85" s="254">
        <f t="shared" si="3"/>
        <v>3</v>
      </c>
      <c r="X85" s="254">
        <f t="shared" si="3"/>
        <v>1</v>
      </c>
      <c r="Y85" s="254">
        <f t="shared" si="3"/>
        <v>175</v>
      </c>
      <c r="Z85" s="254">
        <f t="shared" si="3"/>
        <v>36</v>
      </c>
      <c r="AA85" s="254">
        <f t="shared" si="3"/>
        <v>8</v>
      </c>
      <c r="AB85" s="254">
        <f t="shared" si="3"/>
        <v>9</v>
      </c>
      <c r="AC85" s="254">
        <f t="shared" si="3"/>
        <v>2</v>
      </c>
      <c r="AD85" s="254">
        <f t="shared" si="3"/>
        <v>2</v>
      </c>
      <c r="AE85" s="254">
        <f t="shared" si="3"/>
        <v>0</v>
      </c>
      <c r="AF85" s="254">
        <f t="shared" si="3"/>
        <v>0</v>
      </c>
      <c r="AG85" s="254">
        <f t="shared" si="3"/>
        <v>0</v>
      </c>
      <c r="AH85" s="254">
        <f t="shared" si="3"/>
        <v>1</v>
      </c>
      <c r="AI85" s="254">
        <f t="shared" si="3"/>
        <v>1</v>
      </c>
      <c r="AJ85" s="254">
        <f t="shared" si="3"/>
        <v>1</v>
      </c>
      <c r="AK85" s="254">
        <f t="shared" si="3"/>
        <v>3</v>
      </c>
      <c r="AL85" s="254">
        <f t="shared" si="3"/>
        <v>129</v>
      </c>
      <c r="AM85" s="254">
        <f>SUM(AM72:AM84)+2</f>
        <v>503</v>
      </c>
      <c r="AN85" s="254">
        <f t="shared" si="3"/>
        <v>16</v>
      </c>
    </row>
    <row r="86" spans="1:40" x14ac:dyDescent="0.3">
      <c r="A86" s="6">
        <v>85</v>
      </c>
      <c r="B86" s="7" t="s">
        <v>37</v>
      </c>
      <c r="C86" s="6">
        <v>1</v>
      </c>
      <c r="D86" s="4"/>
      <c r="E86" s="10" t="s">
        <v>1063</v>
      </c>
      <c r="F86" s="1" t="s">
        <v>235</v>
      </c>
      <c r="G86" s="149" t="s">
        <v>1612</v>
      </c>
      <c r="M86" s="25" t="s">
        <v>1587</v>
      </c>
      <c r="N86" s="25" t="s">
        <v>235</v>
      </c>
      <c r="O86" s="25">
        <v>16</v>
      </c>
      <c r="P86" s="25">
        <v>49</v>
      </c>
      <c r="Q86" s="186">
        <f t="shared" si="2"/>
        <v>3.0625</v>
      </c>
      <c r="R86" s="1"/>
      <c r="V86" s="1"/>
      <c r="X86" s="1"/>
      <c r="Z86" s="1"/>
      <c r="AB86" s="1"/>
    </row>
    <row r="87" spans="1:40" x14ac:dyDescent="0.3">
      <c r="A87" s="6">
        <v>86</v>
      </c>
      <c r="B87" s="7" t="s">
        <v>44</v>
      </c>
      <c r="C87" s="6">
        <v>1</v>
      </c>
      <c r="D87" s="4"/>
      <c r="E87" s="10" t="s">
        <v>951</v>
      </c>
      <c r="F87" s="1" t="s">
        <v>235</v>
      </c>
      <c r="G87" s="149" t="s">
        <v>2202</v>
      </c>
      <c r="M87" s="25" t="s">
        <v>1588</v>
      </c>
      <c r="N87" s="25" t="s">
        <v>235</v>
      </c>
      <c r="O87" s="25">
        <v>11</v>
      </c>
      <c r="P87" s="25">
        <v>28</v>
      </c>
      <c r="Q87" s="186">
        <f t="shared" si="2"/>
        <v>2.5454545454545454</v>
      </c>
      <c r="R87" s="1"/>
      <c r="T87" s="1"/>
      <c r="V87" s="1"/>
      <c r="X87" s="1"/>
      <c r="Z87" s="1"/>
      <c r="AB87" s="1"/>
    </row>
    <row r="88" spans="1:40" x14ac:dyDescent="0.3">
      <c r="A88" s="6">
        <v>87</v>
      </c>
      <c r="B88" s="7" t="s">
        <v>54</v>
      </c>
      <c r="C88" s="6">
        <v>1</v>
      </c>
      <c r="D88" s="4"/>
      <c r="E88" s="10" t="s">
        <v>751</v>
      </c>
      <c r="F88" s="1" t="s">
        <v>235</v>
      </c>
      <c r="G88" s="149" t="s">
        <v>375</v>
      </c>
      <c r="M88" s="25" t="s">
        <v>1589</v>
      </c>
      <c r="N88" s="25" t="s">
        <v>235</v>
      </c>
      <c r="O88" s="25">
        <v>2</v>
      </c>
      <c r="P88" s="25">
        <v>2</v>
      </c>
      <c r="Q88" s="186">
        <f t="shared" si="2"/>
        <v>1</v>
      </c>
      <c r="R88" s="1"/>
      <c r="T88" s="209" t="s">
        <v>1935</v>
      </c>
      <c r="U88" t="s">
        <v>2000</v>
      </c>
      <c r="W88" s="209" t="s">
        <v>1935</v>
      </c>
      <c r="X88" t="s">
        <v>2145</v>
      </c>
      <c r="Z88" s="209" t="s">
        <v>1935</v>
      </c>
      <c r="AA88" t="s">
        <v>2143</v>
      </c>
    </row>
    <row r="89" spans="1:40" x14ac:dyDescent="0.3">
      <c r="A89" s="6">
        <v>88</v>
      </c>
      <c r="B89" s="7" t="s">
        <v>58</v>
      </c>
      <c r="C89" s="6">
        <v>1</v>
      </c>
      <c r="D89" s="4"/>
      <c r="E89" s="10" t="s">
        <v>736</v>
      </c>
      <c r="F89" s="1" t="s">
        <v>235</v>
      </c>
      <c r="G89" s="149" t="s">
        <v>2392</v>
      </c>
      <c r="M89" s="25" t="s">
        <v>1590</v>
      </c>
      <c r="N89" s="25" t="s">
        <v>235</v>
      </c>
      <c r="O89" s="25">
        <v>2</v>
      </c>
      <c r="P89" s="25">
        <v>4</v>
      </c>
      <c r="Q89" s="186">
        <f t="shared" si="2"/>
        <v>2</v>
      </c>
      <c r="T89" s="9" t="s">
        <v>480</v>
      </c>
      <c r="U89">
        <v>56</v>
      </c>
      <c r="W89" s="9">
        <v>1</v>
      </c>
      <c r="X89">
        <v>9</v>
      </c>
      <c r="Z89" s="9">
        <v>1</v>
      </c>
      <c r="AA89">
        <v>57</v>
      </c>
    </row>
    <row r="90" spans="1:40" x14ac:dyDescent="0.3">
      <c r="A90" s="6">
        <v>89</v>
      </c>
      <c r="B90" s="7" t="s">
        <v>383</v>
      </c>
      <c r="C90" s="6">
        <v>1</v>
      </c>
      <c r="D90" s="4"/>
      <c r="E90" s="10" t="s">
        <v>1049</v>
      </c>
      <c r="F90" s="1" t="s">
        <v>235</v>
      </c>
      <c r="G90" s="149" t="s">
        <v>1647</v>
      </c>
      <c r="H90" s="9"/>
      <c r="M90" s="25" t="s">
        <v>1591</v>
      </c>
      <c r="N90" s="25" t="s">
        <v>235</v>
      </c>
      <c r="O90" s="25">
        <v>19</v>
      </c>
      <c r="P90" s="25">
        <v>48</v>
      </c>
      <c r="Q90" s="186">
        <f t="shared" si="2"/>
        <v>2.5263157894736841</v>
      </c>
      <c r="T90" s="9" t="s">
        <v>479</v>
      </c>
      <c r="U90">
        <v>127</v>
      </c>
      <c r="W90" s="9">
        <v>2</v>
      </c>
      <c r="X90">
        <v>7</v>
      </c>
      <c r="Z90" s="9">
        <v>2</v>
      </c>
      <c r="AA90">
        <v>21</v>
      </c>
    </row>
    <row r="91" spans="1:40" x14ac:dyDescent="0.3">
      <c r="A91" s="6">
        <v>90</v>
      </c>
      <c r="B91" s="7" t="s">
        <v>104</v>
      </c>
      <c r="C91" s="6">
        <v>1</v>
      </c>
      <c r="D91" s="4"/>
      <c r="E91" s="10" t="s">
        <v>1050</v>
      </c>
      <c r="F91" s="1" t="s">
        <v>235</v>
      </c>
      <c r="G91" s="149" t="s">
        <v>1974</v>
      </c>
      <c r="H91" s="9"/>
      <c r="M91" s="212" t="s">
        <v>1592</v>
      </c>
      <c r="N91" s="212" t="s">
        <v>235</v>
      </c>
      <c r="O91" s="212">
        <v>49</v>
      </c>
      <c r="P91" s="212">
        <v>170</v>
      </c>
      <c r="Q91" s="213">
        <f t="shared" si="2"/>
        <v>3.4693877551020407</v>
      </c>
      <c r="T91" s="9" t="s">
        <v>478</v>
      </c>
      <c r="U91">
        <v>90</v>
      </c>
      <c r="W91" s="9">
        <v>3</v>
      </c>
      <c r="X91">
        <v>8</v>
      </c>
      <c r="Z91" s="9">
        <v>3</v>
      </c>
      <c r="AA91">
        <v>11</v>
      </c>
    </row>
    <row r="92" spans="1:40" x14ac:dyDescent="0.3">
      <c r="A92" s="6">
        <v>91</v>
      </c>
      <c r="B92" s="7" t="s">
        <v>385</v>
      </c>
      <c r="C92" s="6">
        <v>1</v>
      </c>
      <c r="D92" s="4"/>
      <c r="E92" s="10" t="s">
        <v>30</v>
      </c>
      <c r="F92" s="1" t="s">
        <v>235</v>
      </c>
      <c r="G92" s="149" t="s">
        <v>1425</v>
      </c>
      <c r="H92" s="9"/>
      <c r="M92" s="25" t="s">
        <v>1593</v>
      </c>
      <c r="N92" s="25" t="s">
        <v>235</v>
      </c>
      <c r="O92" s="25">
        <v>23</v>
      </c>
      <c r="P92" s="25">
        <v>58</v>
      </c>
      <c r="Q92" s="186">
        <f t="shared" si="2"/>
        <v>2.5217391304347827</v>
      </c>
      <c r="T92" s="9" t="s">
        <v>476</v>
      </c>
      <c r="U92">
        <v>120</v>
      </c>
      <c r="W92" s="9">
        <v>4</v>
      </c>
      <c r="X92">
        <v>4</v>
      </c>
      <c r="Z92" s="9">
        <v>4</v>
      </c>
      <c r="AA92">
        <v>117</v>
      </c>
    </row>
    <row r="93" spans="1:40" x14ac:dyDescent="0.3">
      <c r="A93" s="6">
        <v>92</v>
      </c>
      <c r="B93" s="7" t="s">
        <v>387</v>
      </c>
      <c r="C93" s="6">
        <v>1</v>
      </c>
      <c r="D93" s="4"/>
      <c r="E93" s="10" t="s">
        <v>1064</v>
      </c>
      <c r="F93" s="1" t="s">
        <v>235</v>
      </c>
      <c r="G93" s="149" t="s">
        <v>1647</v>
      </c>
      <c r="H93" s="9"/>
      <c r="M93" s="25" t="s">
        <v>1594</v>
      </c>
      <c r="N93" s="25" t="s">
        <v>235</v>
      </c>
      <c r="O93" s="25">
        <v>3</v>
      </c>
      <c r="P93" s="25">
        <v>8</v>
      </c>
      <c r="Q93" s="186">
        <f t="shared" si="2"/>
        <v>2.6666666666666665</v>
      </c>
      <c r="T93" s="9" t="s">
        <v>477</v>
      </c>
      <c r="U93">
        <v>104</v>
      </c>
      <c r="W93" s="9">
        <v>5</v>
      </c>
      <c r="X93">
        <v>13</v>
      </c>
      <c r="Z93" s="9">
        <v>5</v>
      </c>
      <c r="AA93">
        <v>38</v>
      </c>
    </row>
    <row r="94" spans="1:40" x14ac:dyDescent="0.3">
      <c r="A94" s="6">
        <v>93</v>
      </c>
      <c r="B94" s="7" t="s">
        <v>392</v>
      </c>
      <c r="C94" s="6">
        <v>1</v>
      </c>
      <c r="D94" s="4"/>
      <c r="E94" s="10" t="s">
        <v>772</v>
      </c>
      <c r="F94" s="1" t="s">
        <v>235</v>
      </c>
      <c r="G94" s="149" t="s">
        <v>1426</v>
      </c>
      <c r="H94" s="9"/>
      <c r="M94" s="25" t="s">
        <v>1595</v>
      </c>
      <c r="N94" s="25" t="s">
        <v>235</v>
      </c>
      <c r="O94" s="25">
        <v>16</v>
      </c>
      <c r="P94" s="25">
        <v>41</v>
      </c>
      <c r="Q94" s="186">
        <f t="shared" si="2"/>
        <v>2.5625</v>
      </c>
      <c r="T94" s="9" t="s">
        <v>474</v>
      </c>
      <c r="U94">
        <v>319</v>
      </c>
      <c r="W94" s="9">
        <v>6</v>
      </c>
      <c r="X94">
        <v>15</v>
      </c>
      <c r="Z94" s="9">
        <v>6</v>
      </c>
      <c r="AA94">
        <v>594</v>
      </c>
    </row>
    <row r="95" spans="1:40" x14ac:dyDescent="0.3">
      <c r="A95" s="6">
        <v>94</v>
      </c>
      <c r="B95" s="7" t="s">
        <v>395</v>
      </c>
      <c r="C95" s="6">
        <v>1</v>
      </c>
      <c r="D95" s="4"/>
      <c r="E95" s="10" t="s">
        <v>13</v>
      </c>
      <c r="F95" s="1" t="s">
        <v>235</v>
      </c>
      <c r="G95" s="149" t="s">
        <v>2273</v>
      </c>
      <c r="H95" s="9"/>
      <c r="M95" s="25" t="s">
        <v>1596</v>
      </c>
      <c r="N95" s="25" t="s">
        <v>235</v>
      </c>
      <c r="O95" s="25">
        <v>29</v>
      </c>
      <c r="P95" s="25">
        <v>61</v>
      </c>
      <c r="Q95" s="186">
        <f t="shared" si="2"/>
        <v>2.103448275862069</v>
      </c>
      <c r="T95" s="9" t="s">
        <v>475</v>
      </c>
      <c r="U95">
        <v>281</v>
      </c>
      <c r="W95" s="9">
        <v>7</v>
      </c>
      <c r="X95">
        <v>13</v>
      </c>
      <c r="Z95" s="9">
        <v>7</v>
      </c>
      <c r="AA95">
        <v>88</v>
      </c>
    </row>
    <row r="96" spans="1:40" x14ac:dyDescent="0.3">
      <c r="A96" s="6">
        <v>95</v>
      </c>
      <c r="B96" s="7" t="s">
        <v>396</v>
      </c>
      <c r="C96" s="6">
        <v>1</v>
      </c>
      <c r="D96" s="4"/>
      <c r="E96" s="10" t="s">
        <v>838</v>
      </c>
      <c r="F96" s="1" t="s">
        <v>235</v>
      </c>
      <c r="G96" s="149" t="s">
        <v>2297</v>
      </c>
      <c r="H96" s="9"/>
      <c r="M96" s="25" t="s">
        <v>1597</v>
      </c>
      <c r="N96" s="25" t="s">
        <v>235</v>
      </c>
      <c r="O96" s="25">
        <v>4</v>
      </c>
      <c r="P96" s="25">
        <v>5</v>
      </c>
      <c r="Q96" s="186">
        <f t="shared" si="2"/>
        <v>1.25</v>
      </c>
      <c r="T96" s="9" t="s">
        <v>1936</v>
      </c>
      <c r="U96">
        <v>1097</v>
      </c>
      <c r="W96" s="9">
        <v>8</v>
      </c>
      <c r="X96">
        <v>14</v>
      </c>
      <c r="Z96" s="9">
        <v>8</v>
      </c>
      <c r="AA96">
        <v>123</v>
      </c>
    </row>
    <row r="97" spans="1:28" x14ac:dyDescent="0.3">
      <c r="A97" s="6">
        <v>96</v>
      </c>
      <c r="B97" s="7" t="s">
        <v>397</v>
      </c>
      <c r="C97" s="6">
        <v>1</v>
      </c>
      <c r="D97" s="4"/>
      <c r="E97" s="10" t="s">
        <v>979</v>
      </c>
      <c r="F97" s="1" t="s">
        <v>235</v>
      </c>
      <c r="G97" s="149" t="s">
        <v>2307</v>
      </c>
      <c r="H97" s="9"/>
      <c r="M97" s="25" t="s">
        <v>1598</v>
      </c>
      <c r="N97" s="25" t="s">
        <v>235</v>
      </c>
      <c r="O97" s="25">
        <v>11</v>
      </c>
      <c r="P97" s="25">
        <v>17</v>
      </c>
      <c r="Q97" s="186">
        <f t="shared" si="2"/>
        <v>1.5454545454545454</v>
      </c>
      <c r="R97" s="1"/>
      <c r="S97" s="1"/>
      <c r="W97" s="9">
        <v>9</v>
      </c>
      <c r="X97">
        <v>12</v>
      </c>
      <c r="Z97" s="9">
        <v>9</v>
      </c>
      <c r="AA97">
        <v>1</v>
      </c>
    </row>
    <row r="98" spans="1:28" x14ac:dyDescent="0.3">
      <c r="A98" s="6">
        <v>97</v>
      </c>
      <c r="B98" s="7" t="s">
        <v>398</v>
      </c>
      <c r="C98" s="6">
        <v>1</v>
      </c>
      <c r="D98" s="4"/>
      <c r="E98" s="10" t="s">
        <v>721</v>
      </c>
      <c r="F98" s="1" t="s">
        <v>235</v>
      </c>
      <c r="G98" s="149" t="s">
        <v>910</v>
      </c>
      <c r="H98" s="9"/>
      <c r="M98" s="25" t="s">
        <v>1599</v>
      </c>
      <c r="N98" s="25" t="s">
        <v>235</v>
      </c>
      <c r="O98" s="25">
        <v>3</v>
      </c>
      <c r="P98" s="25">
        <v>4</v>
      </c>
      <c r="Q98" s="186">
        <f t="shared" si="2"/>
        <v>1.3333333333333333</v>
      </c>
      <c r="R98" s="1"/>
      <c r="W98" s="9">
        <v>10</v>
      </c>
      <c r="X98">
        <v>9</v>
      </c>
      <c r="Z98" s="9">
        <v>10</v>
      </c>
      <c r="AA98">
        <v>24</v>
      </c>
    </row>
    <row r="99" spans="1:28" x14ac:dyDescent="0.3">
      <c r="A99" s="6">
        <v>98</v>
      </c>
      <c r="B99" s="7" t="s">
        <v>401</v>
      </c>
      <c r="C99" s="6">
        <v>1</v>
      </c>
      <c r="D99" s="4"/>
      <c r="E99" s="10" t="s">
        <v>1060</v>
      </c>
      <c r="F99" s="1" t="s">
        <v>235</v>
      </c>
      <c r="G99" s="149" t="s">
        <v>1410</v>
      </c>
      <c r="H99" s="9"/>
      <c r="M99" s="25" t="s">
        <v>1600</v>
      </c>
      <c r="N99" s="25" t="s">
        <v>235</v>
      </c>
      <c r="O99" s="25">
        <v>12</v>
      </c>
      <c r="P99" s="25">
        <v>24</v>
      </c>
      <c r="Q99" s="186">
        <f t="shared" si="2"/>
        <v>2</v>
      </c>
      <c r="R99" s="85"/>
      <c r="S99" s="1"/>
      <c r="W99" s="9">
        <v>11</v>
      </c>
      <c r="X99">
        <v>10</v>
      </c>
      <c r="Z99" s="9">
        <v>11</v>
      </c>
      <c r="AA99">
        <v>1</v>
      </c>
    </row>
    <row r="100" spans="1:28" x14ac:dyDescent="0.3">
      <c r="A100" s="6">
        <v>99</v>
      </c>
      <c r="B100" s="7" t="s">
        <v>452</v>
      </c>
      <c r="C100" s="6">
        <v>1</v>
      </c>
      <c r="D100" s="4"/>
      <c r="E100" s="4"/>
      <c r="F100" s="1"/>
      <c r="M100" s="25" t="s">
        <v>1601</v>
      </c>
      <c r="N100" s="25" t="s">
        <v>235</v>
      </c>
      <c r="O100" s="25">
        <v>17</v>
      </c>
      <c r="P100" s="25">
        <v>27</v>
      </c>
      <c r="Q100" s="186">
        <f t="shared" si="2"/>
        <v>1.588235294117647</v>
      </c>
      <c r="W100" s="9">
        <v>12</v>
      </c>
      <c r="X100">
        <v>3</v>
      </c>
      <c r="Z100" s="9">
        <v>12</v>
      </c>
      <c r="AA100">
        <v>2</v>
      </c>
    </row>
    <row r="101" spans="1:28" x14ac:dyDescent="0.3">
      <c r="A101" s="6">
        <v>100</v>
      </c>
      <c r="B101" s="7" t="s">
        <v>353</v>
      </c>
      <c r="C101" s="6">
        <v>1</v>
      </c>
      <c r="D101" s="4"/>
      <c r="M101" s="25" t="s">
        <v>1602</v>
      </c>
      <c r="N101" s="25" t="s">
        <v>235</v>
      </c>
      <c r="O101" s="25">
        <v>4</v>
      </c>
      <c r="P101" s="25">
        <v>6</v>
      </c>
      <c r="Q101" s="186">
        <f t="shared" si="2"/>
        <v>1.5</v>
      </c>
      <c r="R101" s="85"/>
      <c r="S101" s="86"/>
      <c r="W101" s="9">
        <v>13</v>
      </c>
      <c r="X101">
        <v>5</v>
      </c>
      <c r="Z101" s="9">
        <v>13</v>
      </c>
      <c r="AA101">
        <v>3</v>
      </c>
    </row>
    <row r="102" spans="1:28" x14ac:dyDescent="0.3">
      <c r="A102" s="6">
        <v>101</v>
      </c>
      <c r="B102" s="7" t="s">
        <v>172</v>
      </c>
      <c r="C102" s="6">
        <v>1</v>
      </c>
      <c r="D102" s="4"/>
      <c r="M102" s="25" t="s">
        <v>1603</v>
      </c>
      <c r="N102" s="25" t="s">
        <v>235</v>
      </c>
      <c r="O102" s="25">
        <v>15</v>
      </c>
      <c r="P102" s="25">
        <v>28</v>
      </c>
      <c r="Q102" s="186">
        <f t="shared" si="2"/>
        <v>1.8666666666666667</v>
      </c>
      <c r="W102" s="9">
        <v>14</v>
      </c>
      <c r="X102">
        <v>3</v>
      </c>
      <c r="Z102" s="9">
        <v>14</v>
      </c>
      <c r="AA102">
        <v>13</v>
      </c>
    </row>
    <row r="103" spans="1:28" x14ac:dyDescent="0.3">
      <c r="A103" s="6">
        <v>102</v>
      </c>
      <c r="B103" s="7" t="s">
        <v>456</v>
      </c>
      <c r="C103" s="6">
        <v>1</v>
      </c>
      <c r="D103" s="4"/>
      <c r="M103" s="25" t="s">
        <v>1604</v>
      </c>
      <c r="N103" s="25" t="s">
        <v>235</v>
      </c>
      <c r="O103" s="25">
        <v>2</v>
      </c>
      <c r="P103" s="25">
        <v>2</v>
      </c>
      <c r="Q103" s="186">
        <f t="shared" si="2"/>
        <v>1</v>
      </c>
      <c r="R103" s="85"/>
      <c r="S103" s="1"/>
      <c r="W103" s="9">
        <v>15</v>
      </c>
      <c r="X103">
        <v>4</v>
      </c>
      <c r="Z103" s="9">
        <v>22</v>
      </c>
      <c r="AA103">
        <v>1</v>
      </c>
    </row>
    <row r="104" spans="1:28" x14ac:dyDescent="0.3">
      <c r="A104" s="6">
        <v>103</v>
      </c>
      <c r="B104" s="7" t="s">
        <v>494</v>
      </c>
      <c r="C104" s="6">
        <v>1</v>
      </c>
      <c r="D104" s="4"/>
      <c r="M104" s="25" t="s">
        <v>1605</v>
      </c>
      <c r="N104" s="25" t="s">
        <v>235</v>
      </c>
      <c r="O104" s="25">
        <v>8</v>
      </c>
      <c r="P104" s="25">
        <v>16</v>
      </c>
      <c r="Q104" s="186">
        <f t="shared" si="2"/>
        <v>2</v>
      </c>
      <c r="W104" s="9">
        <v>16</v>
      </c>
      <c r="X104">
        <v>2</v>
      </c>
      <c r="Z104" s="9">
        <v>30</v>
      </c>
      <c r="AA104">
        <v>1</v>
      </c>
    </row>
    <row r="105" spans="1:28" x14ac:dyDescent="0.3">
      <c r="A105" s="6">
        <v>104</v>
      </c>
      <c r="B105" s="10" t="s">
        <v>525</v>
      </c>
      <c r="C105" s="6">
        <v>1</v>
      </c>
      <c r="D105" s="4"/>
      <c r="M105" s="25" t="s">
        <v>1606</v>
      </c>
      <c r="N105" s="25" t="s">
        <v>235</v>
      </c>
      <c r="O105" s="25">
        <v>2</v>
      </c>
      <c r="P105" s="25">
        <v>3</v>
      </c>
      <c r="Q105" s="186">
        <f t="shared" si="2"/>
        <v>1.5</v>
      </c>
      <c r="R105" s="85"/>
      <c r="S105" s="1"/>
      <c r="W105" s="9">
        <v>17</v>
      </c>
      <c r="X105">
        <v>3</v>
      </c>
      <c r="Z105" s="9">
        <v>55</v>
      </c>
      <c r="AA105">
        <v>1</v>
      </c>
    </row>
    <row r="106" spans="1:28" x14ac:dyDescent="0.3">
      <c r="A106" s="6">
        <v>105</v>
      </c>
      <c r="B106" s="10" t="s">
        <v>658</v>
      </c>
      <c r="C106" s="6">
        <v>1</v>
      </c>
      <c r="D106" s="4"/>
      <c r="M106" s="25" t="s">
        <v>1607</v>
      </c>
      <c r="N106" s="25" t="s">
        <v>235</v>
      </c>
      <c r="O106" s="25">
        <v>9</v>
      </c>
      <c r="P106" s="25">
        <v>19</v>
      </c>
      <c r="Q106" s="186">
        <f t="shared" si="2"/>
        <v>2.1111111111111112</v>
      </c>
      <c r="W106" s="9">
        <v>18</v>
      </c>
      <c r="X106">
        <v>1</v>
      </c>
      <c r="Z106" s="9">
        <v>92</v>
      </c>
      <c r="AA106">
        <v>1</v>
      </c>
      <c r="AB106" s="1"/>
    </row>
    <row r="107" spans="1:28" x14ac:dyDescent="0.3">
      <c r="A107" s="6">
        <v>106</v>
      </c>
      <c r="B107" s="10" t="s">
        <v>700</v>
      </c>
      <c r="C107" s="6">
        <v>1</v>
      </c>
      <c r="D107" s="4"/>
      <c r="M107" s="25" t="s">
        <v>1653</v>
      </c>
      <c r="N107" s="25" t="s">
        <v>235</v>
      </c>
      <c r="O107" s="25">
        <v>28</v>
      </c>
      <c r="P107" s="25">
        <v>62</v>
      </c>
      <c r="Q107" s="186">
        <f t="shared" si="2"/>
        <v>2.2142857142857144</v>
      </c>
      <c r="R107" s="85"/>
      <c r="S107" s="1"/>
      <c r="W107" s="9">
        <v>20</v>
      </c>
      <c r="X107">
        <v>2</v>
      </c>
      <c r="Z107" s="9" t="s">
        <v>1936</v>
      </c>
      <c r="AA107">
        <v>1097</v>
      </c>
      <c r="AB107" s="1"/>
    </row>
    <row r="108" spans="1:28" x14ac:dyDescent="0.3">
      <c r="A108" s="6">
        <v>107</v>
      </c>
      <c r="B108" s="10" t="s">
        <v>713</v>
      </c>
      <c r="C108" s="6">
        <v>1</v>
      </c>
      <c r="D108" s="4"/>
      <c r="M108" s="25" t="s">
        <v>1675</v>
      </c>
      <c r="N108" s="25" t="s">
        <v>235</v>
      </c>
      <c r="O108" s="191">
        <v>3</v>
      </c>
      <c r="P108" s="25">
        <v>4</v>
      </c>
      <c r="Q108" s="186">
        <f t="shared" si="2"/>
        <v>1.3333333333333333</v>
      </c>
      <c r="R108" s="1"/>
      <c r="S108" s="1"/>
      <c r="W108" s="9">
        <v>21</v>
      </c>
      <c r="X108">
        <v>1</v>
      </c>
      <c r="Z108" s="1"/>
      <c r="AB108" s="1"/>
    </row>
    <row r="109" spans="1:28" x14ac:dyDescent="0.3">
      <c r="A109" s="6">
        <v>108</v>
      </c>
      <c r="B109" s="10" t="s">
        <v>741</v>
      </c>
      <c r="C109" s="6">
        <v>1</v>
      </c>
      <c r="D109" s="4"/>
      <c r="M109" s="25" t="s">
        <v>1807</v>
      </c>
      <c r="N109" s="25" t="s">
        <v>235</v>
      </c>
      <c r="O109" s="191">
        <v>27</v>
      </c>
      <c r="P109" s="25">
        <v>60</v>
      </c>
      <c r="Q109" s="186">
        <f t="shared" si="2"/>
        <v>2.2222222222222223</v>
      </c>
      <c r="R109" s="85"/>
      <c r="S109" s="1"/>
      <c r="W109" s="9" t="s">
        <v>2144</v>
      </c>
      <c r="Z109" s="1"/>
      <c r="AB109" s="1"/>
    </row>
    <row r="110" spans="1:28" x14ac:dyDescent="0.3">
      <c r="A110" s="6">
        <v>109</v>
      </c>
      <c r="B110" s="10" t="s">
        <v>818</v>
      </c>
      <c r="C110" s="6">
        <v>1</v>
      </c>
      <c r="D110" s="4"/>
      <c r="M110" s="212" t="s">
        <v>2213</v>
      </c>
      <c r="N110" s="212" t="s">
        <v>235</v>
      </c>
      <c r="O110" s="212">
        <v>122</v>
      </c>
      <c r="P110" s="214">
        <v>208</v>
      </c>
      <c r="Q110" s="213">
        <f t="shared" si="2"/>
        <v>1.7049180327868851</v>
      </c>
      <c r="R110" s="123" t="s">
        <v>2135</v>
      </c>
      <c r="S110" s="1"/>
      <c r="W110" s="9" t="s">
        <v>1936</v>
      </c>
      <c r="X110">
        <v>138</v>
      </c>
      <c r="Z110" s="1"/>
      <c r="AB110" s="1"/>
    </row>
    <row r="111" spans="1:28" x14ac:dyDescent="0.3">
      <c r="A111" s="6">
        <v>110</v>
      </c>
      <c r="B111" s="10" t="s">
        <v>846</v>
      </c>
      <c r="C111" s="6">
        <v>1</v>
      </c>
      <c r="D111" s="4"/>
      <c r="N111" s="1"/>
      <c r="O111" s="1"/>
      <c r="P111" s="215">
        <f>(SUM(P82:P110))/J26*100</f>
        <v>91.84210526315789</v>
      </c>
      <c r="Q111" s="82"/>
      <c r="R111" s="2"/>
      <c r="S111" s="86"/>
      <c r="T111" s="47"/>
      <c r="Z111" s="1"/>
      <c r="AB111" s="1"/>
    </row>
    <row r="112" spans="1:28" x14ac:dyDescent="0.3">
      <c r="A112" s="6">
        <v>111</v>
      </c>
      <c r="B112" s="10" t="s">
        <v>902</v>
      </c>
      <c r="C112" s="6">
        <v>1</v>
      </c>
      <c r="D112" s="4"/>
      <c r="H112" s="1"/>
      <c r="N112" s="1"/>
      <c r="O112" s="1"/>
      <c r="Z112" s="1"/>
      <c r="AB112" s="1"/>
    </row>
    <row r="113" spans="1:28" x14ac:dyDescent="0.3">
      <c r="A113" s="6">
        <v>112</v>
      </c>
      <c r="B113" s="10" t="s">
        <v>910</v>
      </c>
      <c r="C113" s="6">
        <v>1</v>
      </c>
      <c r="D113" s="4"/>
      <c r="H113" s="1"/>
      <c r="N113" s="1"/>
      <c r="O113" s="1"/>
      <c r="Z113" s="1"/>
      <c r="AB113" s="1"/>
    </row>
    <row r="114" spans="1:28" x14ac:dyDescent="0.3">
      <c r="A114" s="6">
        <v>113</v>
      </c>
      <c r="B114" s="10" t="s">
        <v>911</v>
      </c>
      <c r="C114" s="6">
        <v>1</v>
      </c>
      <c r="D114" s="4"/>
      <c r="H114" s="1"/>
      <c r="N114" s="1"/>
      <c r="O114" s="1"/>
      <c r="Z114" s="1"/>
      <c r="AB114" s="1"/>
    </row>
    <row r="115" spans="1:28" x14ac:dyDescent="0.3">
      <c r="A115" s="6">
        <v>114</v>
      </c>
      <c r="B115" s="10" t="s">
        <v>916</v>
      </c>
      <c r="C115" s="6">
        <v>1</v>
      </c>
      <c r="D115" s="4"/>
      <c r="H115" s="1"/>
      <c r="N115" s="1"/>
      <c r="O115" s="1"/>
      <c r="Z115" s="1"/>
      <c r="AB115" s="1"/>
    </row>
    <row r="116" spans="1:28" x14ac:dyDescent="0.3">
      <c r="A116" s="6">
        <v>115</v>
      </c>
      <c r="B116" s="10" t="s">
        <v>945</v>
      </c>
      <c r="C116" s="6">
        <v>1</v>
      </c>
      <c r="D116" s="4"/>
      <c r="H116" s="1"/>
      <c r="N116" s="1"/>
      <c r="O116" s="1"/>
      <c r="Z116" s="1"/>
      <c r="AB116" s="1"/>
    </row>
    <row r="117" spans="1:28" x14ac:dyDescent="0.3">
      <c r="A117" s="6">
        <v>116</v>
      </c>
      <c r="B117" s="10" t="s">
        <v>949</v>
      </c>
      <c r="C117" s="6">
        <v>1</v>
      </c>
      <c r="D117" s="4"/>
      <c r="H117" s="1"/>
      <c r="N117" s="1"/>
      <c r="O117" s="1"/>
      <c r="Z117" s="1"/>
      <c r="AB117" s="1"/>
    </row>
    <row r="118" spans="1:28" x14ac:dyDescent="0.3">
      <c r="A118" s="6">
        <v>117</v>
      </c>
      <c r="B118" s="10" t="s">
        <v>977</v>
      </c>
      <c r="C118" s="6">
        <v>1</v>
      </c>
      <c r="D118" s="4"/>
      <c r="H118" s="1"/>
      <c r="N118" s="1"/>
      <c r="O118" s="1"/>
      <c r="Z118" s="1"/>
      <c r="AB118" s="1"/>
    </row>
    <row r="119" spans="1:28" x14ac:dyDescent="0.3">
      <c r="A119" s="6">
        <v>118</v>
      </c>
      <c r="B119" s="10" t="s">
        <v>978</v>
      </c>
      <c r="C119" s="6">
        <v>1</v>
      </c>
      <c r="D119" s="4"/>
      <c r="H119" s="1"/>
      <c r="N119" s="1"/>
      <c r="O119" s="1"/>
      <c r="Z119" s="1"/>
      <c r="AB119" s="1"/>
    </row>
    <row r="120" spans="1:28" x14ac:dyDescent="0.3">
      <c r="A120" s="6">
        <v>119</v>
      </c>
      <c r="B120" s="10" t="s">
        <v>1007</v>
      </c>
      <c r="C120" s="6">
        <v>1</v>
      </c>
      <c r="D120" s="4"/>
      <c r="H120" s="1"/>
      <c r="N120" s="1"/>
      <c r="O120" s="1"/>
      <c r="Z120" s="1"/>
      <c r="AB120" s="1"/>
    </row>
    <row r="121" spans="1:28" x14ac:dyDescent="0.3">
      <c r="A121" s="6">
        <v>120</v>
      </c>
      <c r="B121" s="10" t="s">
        <v>1008</v>
      </c>
      <c r="C121" s="6">
        <v>1</v>
      </c>
      <c r="D121" s="4"/>
      <c r="E121" s="4"/>
      <c r="F121" s="4"/>
      <c r="H121" s="1"/>
      <c r="N121" s="1"/>
      <c r="O121" s="1"/>
      <c r="Z121" s="1"/>
      <c r="AB121" s="1"/>
    </row>
    <row r="122" spans="1:28" x14ac:dyDescent="0.3">
      <c r="A122" s="6">
        <v>121</v>
      </c>
      <c r="B122" s="10" t="s">
        <v>1020</v>
      </c>
      <c r="C122" s="6">
        <v>1</v>
      </c>
      <c r="D122" s="4"/>
      <c r="E122" s="4"/>
      <c r="F122" s="4"/>
      <c r="H122" s="1"/>
      <c r="N122" s="1"/>
      <c r="O122" s="1"/>
      <c r="Z122" s="1"/>
      <c r="AB122" s="1"/>
    </row>
    <row r="123" spans="1:28" x14ac:dyDescent="0.3">
      <c r="A123" s="6">
        <v>122</v>
      </c>
      <c r="B123" s="10" t="s">
        <v>1134</v>
      </c>
      <c r="C123" s="6">
        <v>1</v>
      </c>
      <c r="D123" s="4"/>
      <c r="E123" s="4"/>
      <c r="F123" s="4"/>
      <c r="H123" s="1"/>
      <c r="N123" s="1"/>
      <c r="O123" s="1"/>
      <c r="Z123" s="1"/>
      <c r="AB123" s="1"/>
    </row>
    <row r="124" spans="1:28" x14ac:dyDescent="0.3">
      <c r="A124" s="6">
        <v>123</v>
      </c>
      <c r="B124" s="10" t="s">
        <v>1144</v>
      </c>
      <c r="C124" s="6">
        <v>1</v>
      </c>
      <c r="D124" s="4"/>
      <c r="E124" s="4"/>
      <c r="F124" s="4"/>
      <c r="H124" s="1"/>
      <c r="N124" s="1"/>
      <c r="O124" s="1"/>
      <c r="Z124" s="1"/>
      <c r="AB124" s="1"/>
    </row>
    <row r="125" spans="1:28" x14ac:dyDescent="0.3">
      <c r="A125" s="6">
        <v>124</v>
      </c>
      <c r="B125" s="10" t="s">
        <v>1150</v>
      </c>
      <c r="C125" s="6">
        <v>1</v>
      </c>
      <c r="D125" s="4"/>
      <c r="E125" s="4"/>
      <c r="F125" s="4"/>
      <c r="H125" s="1"/>
      <c r="N125" s="1"/>
      <c r="O125" s="1"/>
      <c r="Z125" s="1"/>
      <c r="AB125" s="1"/>
    </row>
    <row r="126" spans="1:28" x14ac:dyDescent="0.3">
      <c r="A126" s="6">
        <v>125</v>
      </c>
      <c r="B126" s="10" t="s">
        <v>1157</v>
      </c>
      <c r="C126" s="6">
        <v>1</v>
      </c>
      <c r="D126" s="4"/>
      <c r="E126" s="4"/>
      <c r="F126" s="4"/>
      <c r="H126" s="1"/>
      <c r="N126" s="1"/>
      <c r="O126" s="1"/>
      <c r="Z126" s="1"/>
      <c r="AB126" s="1"/>
    </row>
    <row r="127" spans="1:28" x14ac:dyDescent="0.3">
      <c r="A127" s="6">
        <v>126</v>
      </c>
      <c r="B127" s="10" t="s">
        <v>1166</v>
      </c>
      <c r="C127" s="6">
        <v>1</v>
      </c>
      <c r="D127" s="4"/>
      <c r="E127" s="4"/>
      <c r="F127" s="4"/>
      <c r="H127" s="1"/>
      <c r="N127" s="1"/>
      <c r="O127" s="1"/>
      <c r="Z127" s="1"/>
      <c r="AB127" s="1"/>
    </row>
    <row r="128" spans="1:28" x14ac:dyDescent="0.3">
      <c r="A128" s="6">
        <v>127</v>
      </c>
      <c r="B128" s="10" t="s">
        <v>1174</v>
      </c>
      <c r="C128" s="6">
        <v>1</v>
      </c>
      <c r="D128" s="4"/>
      <c r="E128" s="4"/>
      <c r="F128" s="4"/>
      <c r="H128" s="1"/>
      <c r="N128" s="1"/>
      <c r="O128" s="1"/>
      <c r="Z128" s="1"/>
      <c r="AB128" s="1"/>
    </row>
    <row r="129" spans="1:28" x14ac:dyDescent="0.3">
      <c r="A129" s="6">
        <v>128</v>
      </c>
      <c r="B129" s="10" t="s">
        <v>1178</v>
      </c>
      <c r="C129" s="6">
        <v>1</v>
      </c>
      <c r="D129" s="4"/>
      <c r="E129" s="4"/>
      <c r="F129" s="4"/>
      <c r="H129" s="1"/>
      <c r="N129" s="1"/>
      <c r="O129" s="1"/>
      <c r="Z129" s="1"/>
      <c r="AB129" s="1"/>
    </row>
    <row r="130" spans="1:28" x14ac:dyDescent="0.3">
      <c r="A130" s="6">
        <v>129</v>
      </c>
      <c r="B130" s="10" t="s">
        <v>1183</v>
      </c>
      <c r="C130" s="6">
        <v>1</v>
      </c>
      <c r="D130" s="4"/>
      <c r="E130" s="4"/>
      <c r="F130" s="4"/>
      <c r="H130" s="1"/>
      <c r="N130" s="1"/>
      <c r="O130" s="1"/>
      <c r="Z130" s="1"/>
      <c r="AB130" s="1"/>
    </row>
    <row r="131" spans="1:28" x14ac:dyDescent="0.3">
      <c r="A131" s="6">
        <v>130</v>
      </c>
      <c r="B131" s="10" t="s">
        <v>1184</v>
      </c>
      <c r="C131" s="6">
        <v>1</v>
      </c>
      <c r="D131" s="4"/>
      <c r="E131" s="4"/>
      <c r="F131" s="4"/>
      <c r="H131" s="1"/>
      <c r="N131" s="1"/>
      <c r="O131" s="1"/>
      <c r="Z131" s="1"/>
      <c r="AB131" s="1"/>
    </row>
    <row r="132" spans="1:28" x14ac:dyDescent="0.3">
      <c r="A132" s="6">
        <v>131</v>
      </c>
      <c r="B132" s="10" t="s">
        <v>1192</v>
      </c>
      <c r="C132" s="6">
        <v>1</v>
      </c>
      <c r="D132" s="4"/>
      <c r="E132" s="4"/>
      <c r="F132" s="4"/>
      <c r="H132" s="1"/>
      <c r="N132" s="1"/>
      <c r="O132" s="1"/>
      <c r="Z132" s="1"/>
      <c r="AB132" s="1"/>
    </row>
    <row r="133" spans="1:28" x14ac:dyDescent="0.3">
      <c r="A133" s="6">
        <v>132</v>
      </c>
      <c r="B133" s="10" t="s">
        <v>1197</v>
      </c>
      <c r="C133" s="6">
        <v>1</v>
      </c>
      <c r="D133" s="4"/>
      <c r="E133" s="4"/>
      <c r="F133" s="4"/>
      <c r="H133" s="1"/>
      <c r="L133" s="16"/>
      <c r="N133" s="1"/>
      <c r="O133" s="1"/>
      <c r="Z133" s="1"/>
      <c r="AB133" s="1"/>
    </row>
    <row r="134" spans="1:28" x14ac:dyDescent="0.3">
      <c r="A134" s="6">
        <v>133</v>
      </c>
      <c r="B134" s="10" t="s">
        <v>1336</v>
      </c>
      <c r="C134" s="6">
        <v>1</v>
      </c>
      <c r="D134" s="4"/>
      <c r="E134" s="4"/>
      <c r="F134" s="4"/>
      <c r="H134" s="1"/>
      <c r="L134" s="16"/>
      <c r="N134" s="1"/>
      <c r="O134" s="1"/>
      <c r="Z134" s="1"/>
      <c r="AB134" s="1"/>
    </row>
    <row r="135" spans="1:28" x14ac:dyDescent="0.3">
      <c r="A135" s="6">
        <v>134</v>
      </c>
      <c r="B135" s="10" t="s">
        <v>1349</v>
      </c>
      <c r="C135" s="6">
        <v>1</v>
      </c>
      <c r="D135" s="4"/>
      <c r="E135" s="4"/>
      <c r="F135" s="4"/>
      <c r="H135" s="1"/>
      <c r="L135" s="16"/>
      <c r="N135" s="1"/>
      <c r="O135" s="1"/>
      <c r="Z135" s="1"/>
      <c r="AB135" s="1"/>
    </row>
    <row r="136" spans="1:28" x14ac:dyDescent="0.3">
      <c r="A136" s="6">
        <v>135</v>
      </c>
      <c r="B136" s="10" t="s">
        <v>1485</v>
      </c>
      <c r="C136" s="6">
        <v>1</v>
      </c>
      <c r="D136" s="4"/>
      <c r="E136" s="4"/>
      <c r="F136" s="4"/>
      <c r="H136" s="1"/>
      <c r="L136" s="16"/>
      <c r="N136" s="1"/>
      <c r="O136" s="1"/>
      <c r="Z136" s="1"/>
      <c r="AB136" s="1"/>
    </row>
    <row r="137" spans="1:28" x14ac:dyDescent="0.3">
      <c r="A137" s="6">
        <v>136</v>
      </c>
      <c r="B137" s="10" t="s">
        <v>1501</v>
      </c>
      <c r="C137" s="6">
        <v>1</v>
      </c>
      <c r="D137" s="4"/>
      <c r="E137" s="4"/>
      <c r="F137" s="4"/>
      <c r="H137" s="1"/>
      <c r="L137" s="16"/>
      <c r="N137" s="1"/>
      <c r="O137" s="1"/>
      <c r="Z137" s="1"/>
      <c r="AB137" s="1"/>
    </row>
    <row r="138" spans="1:28" x14ac:dyDescent="0.3">
      <c r="A138" s="6">
        <v>137</v>
      </c>
      <c r="B138" s="10" t="s">
        <v>1507</v>
      </c>
      <c r="C138" s="6">
        <v>1</v>
      </c>
      <c r="D138" s="4"/>
      <c r="E138" s="4"/>
      <c r="F138" s="4"/>
      <c r="H138" s="1"/>
      <c r="L138" s="16"/>
      <c r="N138" s="1"/>
      <c r="O138" s="1"/>
      <c r="Z138" s="1"/>
      <c r="AB138" s="1"/>
    </row>
    <row r="139" spans="1:28" x14ac:dyDescent="0.3">
      <c r="A139" s="6">
        <v>138</v>
      </c>
      <c r="B139" s="10" t="s">
        <v>1518</v>
      </c>
      <c r="C139" s="6">
        <v>1</v>
      </c>
      <c r="D139" s="4"/>
      <c r="E139" s="4"/>
      <c r="F139" s="4"/>
      <c r="H139" s="1"/>
      <c r="L139" s="16"/>
      <c r="N139" s="1"/>
      <c r="O139" s="1"/>
      <c r="Z139" s="1"/>
      <c r="AB139" s="1"/>
    </row>
    <row r="140" spans="1:28" x14ac:dyDescent="0.3">
      <c r="A140" s="6">
        <v>139</v>
      </c>
      <c r="B140" s="10" t="s">
        <v>1539</v>
      </c>
      <c r="C140" s="6">
        <v>1</v>
      </c>
      <c r="D140" s="4"/>
      <c r="E140" s="4"/>
      <c r="F140" s="4"/>
      <c r="H140" s="1"/>
      <c r="L140" s="16"/>
      <c r="N140" s="1"/>
      <c r="O140" s="1"/>
      <c r="Z140" s="1"/>
      <c r="AB140" s="1"/>
    </row>
    <row r="141" spans="1:28" x14ac:dyDescent="0.3">
      <c r="A141" s="6">
        <v>140</v>
      </c>
      <c r="B141" s="10" t="s">
        <v>1678</v>
      </c>
      <c r="C141" s="6">
        <v>1</v>
      </c>
      <c r="D141" s="4"/>
      <c r="E141" s="4"/>
      <c r="F141" s="4"/>
      <c r="H141" s="1"/>
      <c r="L141" s="16"/>
      <c r="N141" s="1"/>
      <c r="O141" s="1"/>
      <c r="Z141" s="1"/>
      <c r="AB141" s="1"/>
    </row>
    <row r="142" spans="1:28" x14ac:dyDescent="0.3">
      <c r="A142" s="6">
        <v>141</v>
      </c>
      <c r="B142" s="10" t="s">
        <v>1720</v>
      </c>
      <c r="C142" s="6">
        <v>1</v>
      </c>
      <c r="D142" s="4"/>
      <c r="E142" s="4"/>
      <c r="F142" s="4"/>
      <c r="H142" s="1"/>
      <c r="L142" s="16"/>
      <c r="N142" s="1"/>
      <c r="O142" s="1"/>
      <c r="Z142" s="1"/>
      <c r="AB142" s="1"/>
    </row>
    <row r="143" spans="1:28" x14ac:dyDescent="0.3">
      <c r="A143" s="6">
        <v>142</v>
      </c>
      <c r="B143" s="10" t="s">
        <v>1746</v>
      </c>
      <c r="C143" s="6">
        <v>1</v>
      </c>
      <c r="D143" s="4"/>
      <c r="E143" s="4"/>
      <c r="F143" s="4"/>
      <c r="H143" s="1"/>
      <c r="L143" s="16"/>
      <c r="N143" s="1"/>
      <c r="O143" s="1"/>
      <c r="Z143" s="1"/>
      <c r="AB143" s="1"/>
    </row>
    <row r="144" spans="1:28" x14ac:dyDescent="0.3">
      <c r="A144" s="6">
        <v>143</v>
      </c>
      <c r="B144" s="10" t="s">
        <v>1772</v>
      </c>
      <c r="C144" s="6">
        <v>1</v>
      </c>
      <c r="D144" s="4"/>
      <c r="E144" s="4"/>
      <c r="F144" s="4"/>
      <c r="H144" s="1"/>
      <c r="L144" s="16"/>
      <c r="N144" s="1"/>
      <c r="O144" s="1"/>
      <c r="Z144" s="1"/>
      <c r="AB144" s="1"/>
    </row>
    <row r="145" spans="1:28" x14ac:dyDescent="0.3">
      <c r="A145" s="6">
        <v>144</v>
      </c>
      <c r="B145" s="10" t="s">
        <v>1825</v>
      </c>
      <c r="C145" s="6">
        <v>1</v>
      </c>
      <c r="D145" s="4"/>
      <c r="E145" s="4"/>
      <c r="F145" s="4"/>
      <c r="H145" s="1"/>
      <c r="L145" s="16"/>
      <c r="N145" s="1"/>
      <c r="O145" s="1"/>
      <c r="Z145" s="1"/>
      <c r="AB145" s="1"/>
    </row>
    <row r="146" spans="1:28" x14ac:dyDescent="0.3">
      <c r="A146" s="6">
        <v>145</v>
      </c>
      <c r="B146" s="10" t="s">
        <v>1849</v>
      </c>
      <c r="C146" s="6">
        <v>1</v>
      </c>
      <c r="D146" s="4"/>
      <c r="E146" s="4"/>
      <c r="F146" s="4"/>
      <c r="H146" s="1"/>
      <c r="L146" s="16"/>
      <c r="N146" s="1"/>
      <c r="O146" s="1"/>
      <c r="Z146" s="1"/>
      <c r="AB146" s="1"/>
    </row>
    <row r="147" spans="1:28" x14ac:dyDescent="0.3">
      <c r="A147" s="6">
        <v>146</v>
      </c>
      <c r="B147" s="10" t="s">
        <v>1855</v>
      </c>
      <c r="C147" s="6">
        <v>1</v>
      </c>
      <c r="D147" s="4"/>
      <c r="E147" s="4"/>
      <c r="F147" s="4"/>
      <c r="H147" s="1"/>
      <c r="L147" s="16"/>
      <c r="N147" s="1"/>
      <c r="O147" s="1"/>
      <c r="Z147" s="1"/>
      <c r="AB147" s="1"/>
    </row>
    <row r="148" spans="1:28" x14ac:dyDescent="0.3">
      <c r="A148" s="6">
        <v>147</v>
      </c>
      <c r="B148" s="10" t="s">
        <v>1870</v>
      </c>
      <c r="C148" s="6">
        <v>1</v>
      </c>
      <c r="D148" s="4"/>
      <c r="E148" s="4"/>
      <c r="F148" s="4"/>
      <c r="H148" s="1"/>
      <c r="L148" s="16"/>
      <c r="N148" s="1"/>
      <c r="O148" s="1"/>
      <c r="Z148" s="1"/>
      <c r="AB148" s="1"/>
    </row>
    <row r="149" spans="1:28" x14ac:dyDescent="0.3">
      <c r="A149" s="6">
        <v>148</v>
      </c>
      <c r="B149" s="10" t="s">
        <v>1878</v>
      </c>
      <c r="C149" s="6">
        <v>1</v>
      </c>
      <c r="D149" s="4"/>
      <c r="E149" s="4"/>
      <c r="F149" s="4"/>
      <c r="H149" s="1"/>
      <c r="L149" s="16"/>
      <c r="N149" s="1"/>
      <c r="O149" s="1"/>
      <c r="Z149" s="1"/>
      <c r="AB149" s="1"/>
    </row>
    <row r="150" spans="1:28" x14ac:dyDescent="0.3">
      <c r="A150" s="6">
        <v>149</v>
      </c>
      <c r="B150" s="10" t="s">
        <v>1881</v>
      </c>
      <c r="C150" s="6">
        <v>2</v>
      </c>
      <c r="D150" s="4"/>
      <c r="E150" s="4"/>
      <c r="F150" s="4"/>
      <c r="H150" s="1"/>
      <c r="L150" s="16"/>
      <c r="N150" s="1"/>
      <c r="O150" s="1"/>
      <c r="Z150" s="1"/>
      <c r="AB150" s="1"/>
    </row>
    <row r="151" spans="1:28" x14ac:dyDescent="0.3">
      <c r="A151" s="6">
        <v>150</v>
      </c>
      <c r="B151" s="10" t="s">
        <v>1914</v>
      </c>
      <c r="C151" s="6">
        <v>1</v>
      </c>
      <c r="D151" s="4"/>
      <c r="E151" s="4"/>
      <c r="F151" s="4"/>
      <c r="H151" s="1"/>
      <c r="L151" s="16"/>
      <c r="N151" s="1"/>
      <c r="O151" s="1"/>
      <c r="Z151" s="1"/>
      <c r="AB151" s="1"/>
    </row>
    <row r="152" spans="1:28" x14ac:dyDescent="0.3">
      <c r="A152" s="6">
        <v>151</v>
      </c>
      <c r="B152" s="10" t="s">
        <v>1941</v>
      </c>
      <c r="C152" s="6">
        <v>1</v>
      </c>
      <c r="D152" s="4"/>
      <c r="E152" s="4"/>
      <c r="F152" s="4"/>
      <c r="H152" s="1"/>
      <c r="L152" s="16"/>
      <c r="M152" s="248"/>
      <c r="N152" s="208"/>
      <c r="O152" s="208"/>
      <c r="Z152" s="1"/>
      <c r="AB152" s="1"/>
    </row>
    <row r="153" spans="1:28" x14ac:dyDescent="0.3">
      <c r="A153" s="6">
        <v>152</v>
      </c>
      <c r="B153" s="10" t="s">
        <v>1953</v>
      </c>
      <c r="C153" s="6">
        <v>1</v>
      </c>
      <c r="D153" s="4"/>
      <c r="E153" s="4"/>
      <c r="F153" s="4"/>
      <c r="H153" s="1"/>
      <c r="L153" s="16"/>
      <c r="N153" s="1"/>
      <c r="O153" s="1"/>
      <c r="Z153" s="1"/>
      <c r="AB153" s="1"/>
    </row>
    <row r="154" spans="1:28" x14ac:dyDescent="0.3">
      <c r="A154" s="6">
        <v>153</v>
      </c>
      <c r="B154" s="10" t="s">
        <v>1963</v>
      </c>
      <c r="C154" s="6">
        <v>1</v>
      </c>
      <c r="D154" s="4"/>
      <c r="E154" s="4"/>
      <c r="F154" s="4"/>
      <c r="H154" s="1"/>
      <c r="L154" s="16"/>
      <c r="N154" s="1"/>
      <c r="O154" s="1"/>
      <c r="Z154" s="1"/>
      <c r="AB154" s="1"/>
    </row>
    <row r="155" spans="1:28" x14ac:dyDescent="0.3">
      <c r="A155" s="6">
        <v>154</v>
      </c>
      <c r="B155" s="10" t="s">
        <v>1971</v>
      </c>
      <c r="C155" s="6">
        <v>1</v>
      </c>
      <c r="D155" s="4"/>
      <c r="E155" s="4"/>
      <c r="F155" s="4"/>
      <c r="H155" s="1"/>
      <c r="L155" s="16"/>
      <c r="N155" s="1"/>
      <c r="O155" s="1"/>
      <c r="Z155" s="1"/>
      <c r="AB155" s="1"/>
    </row>
    <row r="156" spans="1:28" x14ac:dyDescent="0.3">
      <c r="A156" s="6">
        <v>155</v>
      </c>
      <c r="B156" s="10" t="s">
        <v>2006</v>
      </c>
      <c r="C156" s="6">
        <v>1</v>
      </c>
      <c r="D156" s="4"/>
      <c r="E156" s="4"/>
      <c r="F156" s="4"/>
      <c r="H156" s="1"/>
      <c r="L156" s="16"/>
      <c r="N156" s="1"/>
      <c r="O156" s="1"/>
      <c r="Z156" s="1"/>
      <c r="AB156" s="1"/>
    </row>
    <row r="157" spans="1:28" x14ac:dyDescent="0.3">
      <c r="A157" s="6">
        <v>156</v>
      </c>
      <c r="B157" s="10" t="s">
        <v>2018</v>
      </c>
      <c r="C157" s="6">
        <v>1</v>
      </c>
      <c r="D157" s="4"/>
      <c r="E157" s="4"/>
      <c r="F157" s="4"/>
      <c r="H157" s="1"/>
      <c r="L157" s="16"/>
      <c r="N157" s="1"/>
      <c r="O157" s="1"/>
      <c r="Z157" s="1"/>
      <c r="AB157" s="1"/>
    </row>
    <row r="158" spans="1:28" x14ac:dyDescent="0.3">
      <c r="A158" s="6">
        <v>157</v>
      </c>
      <c r="B158" s="10" t="s">
        <v>2021</v>
      </c>
      <c r="C158" s="6">
        <v>1</v>
      </c>
      <c r="D158" s="4"/>
      <c r="E158" s="4"/>
      <c r="F158" s="4"/>
      <c r="H158" s="1"/>
      <c r="L158" s="16"/>
      <c r="N158" s="1"/>
      <c r="O158" s="1"/>
      <c r="Z158" s="1"/>
      <c r="AB158" s="1"/>
    </row>
    <row r="159" spans="1:28" x14ac:dyDescent="0.3">
      <c r="A159" s="6">
        <v>158</v>
      </c>
      <c r="B159" s="10" t="s">
        <v>2042</v>
      </c>
      <c r="C159" s="6">
        <v>1</v>
      </c>
      <c r="D159" s="4"/>
      <c r="E159" s="4"/>
      <c r="F159" s="4"/>
      <c r="H159" s="1"/>
      <c r="L159" s="16"/>
      <c r="N159" s="1"/>
      <c r="O159" s="1"/>
      <c r="Z159" s="1"/>
      <c r="AB159" s="1"/>
    </row>
    <row r="160" spans="1:28" x14ac:dyDescent="0.3">
      <c r="A160" s="6">
        <v>159</v>
      </c>
      <c r="B160" s="10" t="s">
        <v>2133</v>
      </c>
      <c r="C160" s="6">
        <v>1</v>
      </c>
      <c r="D160" s="4"/>
      <c r="E160" s="4"/>
      <c r="F160" s="4"/>
      <c r="H160" s="1"/>
      <c r="L160" s="16"/>
      <c r="N160" s="1"/>
      <c r="O160" s="1"/>
      <c r="Z160" s="1"/>
      <c r="AB160" s="1"/>
    </row>
    <row r="161" spans="1:28" x14ac:dyDescent="0.3">
      <c r="A161" s="6">
        <v>160</v>
      </c>
      <c r="B161" s="10" t="s">
        <v>2152</v>
      </c>
      <c r="C161" s="6">
        <v>1</v>
      </c>
      <c r="D161" s="4"/>
      <c r="E161" s="4"/>
      <c r="F161" s="4"/>
      <c r="H161" s="1"/>
      <c r="L161" s="16"/>
      <c r="N161" s="1"/>
      <c r="O161" s="1"/>
      <c r="Z161" s="1"/>
      <c r="AB161" s="1"/>
    </row>
    <row r="162" spans="1:28" x14ac:dyDescent="0.3">
      <c r="A162" s="6">
        <v>161</v>
      </c>
      <c r="B162" s="10" t="s">
        <v>2177</v>
      </c>
      <c r="C162" s="6">
        <v>1</v>
      </c>
      <c r="D162" s="4"/>
      <c r="E162" s="4"/>
      <c r="F162" s="4"/>
      <c r="H162" s="1"/>
      <c r="L162" s="16"/>
      <c r="N162" s="1"/>
      <c r="O162" s="1"/>
      <c r="Z162" s="1"/>
      <c r="AB162" s="1"/>
    </row>
    <row r="163" spans="1:28" x14ac:dyDescent="0.3">
      <c r="A163" s="6">
        <v>162</v>
      </c>
      <c r="B163" s="10" t="s">
        <v>2201</v>
      </c>
      <c r="C163" s="6">
        <v>1</v>
      </c>
      <c r="D163" s="4"/>
      <c r="E163" s="4"/>
      <c r="F163" s="9"/>
      <c r="H163" s="1"/>
      <c r="L163" s="16"/>
      <c r="N163" s="1"/>
      <c r="O163" s="1"/>
      <c r="Z163" s="1"/>
      <c r="AB163" s="1"/>
    </row>
    <row r="164" spans="1:28" x14ac:dyDescent="0.3">
      <c r="A164" s="6">
        <v>163</v>
      </c>
      <c r="B164" s="10" t="s">
        <v>2203</v>
      </c>
      <c r="C164" s="6">
        <v>1</v>
      </c>
      <c r="D164" s="4"/>
      <c r="E164" s="4"/>
      <c r="F164" s="4"/>
      <c r="H164" s="1"/>
      <c r="L164" s="16"/>
      <c r="N164" s="1"/>
      <c r="O164" s="1"/>
      <c r="Z164" s="1"/>
      <c r="AB164" s="1"/>
    </row>
    <row r="165" spans="1:28" x14ac:dyDescent="0.3">
      <c r="A165" s="6">
        <v>164</v>
      </c>
      <c r="B165" s="10" t="s">
        <v>2222</v>
      </c>
      <c r="C165" s="6">
        <v>2</v>
      </c>
      <c r="D165" s="4"/>
      <c r="E165" s="4"/>
      <c r="F165" s="4"/>
      <c r="H165" s="1"/>
      <c r="L165" s="16"/>
      <c r="N165" s="1"/>
      <c r="O165" s="1"/>
      <c r="Z165" s="1"/>
      <c r="AB165" s="1"/>
    </row>
    <row r="166" spans="1:28" x14ac:dyDescent="0.3">
      <c r="A166" s="6">
        <v>165</v>
      </c>
      <c r="B166" s="10" t="s">
        <v>2241</v>
      </c>
      <c r="C166" s="6">
        <v>1</v>
      </c>
      <c r="D166" s="4"/>
      <c r="E166" s="4"/>
      <c r="F166" s="4"/>
      <c r="H166" s="1"/>
      <c r="L166" s="16"/>
      <c r="N166" s="1"/>
      <c r="O166" s="1"/>
      <c r="Z166" s="1"/>
      <c r="AB166" s="1"/>
    </row>
    <row r="167" spans="1:28" x14ac:dyDescent="0.3">
      <c r="A167" s="6">
        <v>166</v>
      </c>
      <c r="B167" s="10" t="s">
        <v>2242</v>
      </c>
      <c r="C167" s="6">
        <v>1</v>
      </c>
      <c r="D167" s="4"/>
      <c r="E167" s="4"/>
      <c r="F167" s="4"/>
      <c r="H167" s="1"/>
      <c r="L167" s="16"/>
      <c r="N167" s="1"/>
      <c r="O167" s="1"/>
      <c r="Z167" s="1"/>
      <c r="AB167" s="1"/>
    </row>
    <row r="168" spans="1:28" x14ac:dyDescent="0.3">
      <c r="A168" s="6">
        <v>167</v>
      </c>
      <c r="B168" s="10" t="s">
        <v>2253</v>
      </c>
      <c r="C168" s="6">
        <v>1</v>
      </c>
      <c r="D168" s="4"/>
      <c r="E168" s="4"/>
      <c r="F168" s="4"/>
      <c r="H168" s="1"/>
      <c r="L168" s="16"/>
      <c r="N168" s="1"/>
      <c r="O168" s="1"/>
      <c r="Z168" s="1"/>
      <c r="AB168" s="1"/>
    </row>
    <row r="169" spans="1:28" x14ac:dyDescent="0.3">
      <c r="A169" s="6">
        <v>168</v>
      </c>
      <c r="B169" s="10" t="s">
        <v>2274</v>
      </c>
      <c r="C169" s="6">
        <v>1</v>
      </c>
      <c r="D169" s="4"/>
      <c r="E169" s="4"/>
      <c r="F169" s="4"/>
      <c r="H169" s="1"/>
      <c r="L169" s="16"/>
      <c r="N169" s="1"/>
      <c r="O169" s="1"/>
      <c r="Z169" s="1"/>
      <c r="AB169" s="1"/>
    </row>
    <row r="170" spans="1:28" x14ac:dyDescent="0.3">
      <c r="A170" s="6">
        <v>169</v>
      </c>
      <c r="B170" s="149" t="s">
        <v>2296</v>
      </c>
      <c r="C170" s="6">
        <v>1</v>
      </c>
      <c r="D170" s="4"/>
      <c r="E170" s="4"/>
      <c r="F170" s="4"/>
      <c r="H170" s="1"/>
      <c r="L170" s="16"/>
      <c r="N170" s="1"/>
      <c r="O170" s="1"/>
      <c r="Z170" s="1"/>
      <c r="AB170" s="1"/>
    </row>
    <row r="171" spans="1:28" x14ac:dyDescent="0.3">
      <c r="A171" s="6">
        <v>170</v>
      </c>
      <c r="B171" s="149" t="s">
        <v>2373</v>
      </c>
      <c r="C171" s="6">
        <v>1</v>
      </c>
      <c r="D171" s="4"/>
      <c r="E171" s="4"/>
      <c r="F171" s="4"/>
      <c r="H171" s="1"/>
      <c r="L171" s="16"/>
      <c r="N171" s="1"/>
      <c r="O171" s="1"/>
      <c r="Z171" s="1"/>
      <c r="AB171" s="1"/>
    </row>
    <row r="172" spans="1:28" x14ac:dyDescent="0.3">
      <c r="A172" s="6">
        <v>171</v>
      </c>
      <c r="B172" s="149" t="s">
        <v>2380</v>
      </c>
      <c r="C172" s="6">
        <v>1</v>
      </c>
      <c r="D172" s="4"/>
      <c r="E172" s="4"/>
      <c r="F172" s="4"/>
      <c r="H172" s="1"/>
      <c r="L172" s="16"/>
      <c r="N172" s="1"/>
      <c r="O172" s="1"/>
      <c r="Z172" s="1"/>
      <c r="AB172" s="1"/>
    </row>
    <row r="173" spans="1:28" x14ac:dyDescent="0.3">
      <c r="A173" s="6">
        <v>172</v>
      </c>
      <c r="B173" s="149" t="s">
        <v>2395</v>
      </c>
      <c r="C173" s="6">
        <v>1</v>
      </c>
      <c r="D173" s="4"/>
      <c r="E173" s="4"/>
      <c r="F173" s="4"/>
      <c r="H173" s="1"/>
      <c r="L173" s="16"/>
      <c r="N173" s="1"/>
      <c r="O173" s="1"/>
      <c r="Z173" s="1"/>
      <c r="AB173" s="1"/>
    </row>
    <row r="174" spans="1:28" x14ac:dyDescent="0.3">
      <c r="A174" s="6">
        <v>173</v>
      </c>
      <c r="B174" s="149" t="s">
        <v>2404</v>
      </c>
      <c r="C174" s="6">
        <v>1</v>
      </c>
      <c r="D174" s="4"/>
      <c r="E174" s="4"/>
      <c r="F174" s="4"/>
      <c r="H174" s="1"/>
      <c r="L174" s="16"/>
      <c r="N174" s="1"/>
      <c r="O174" s="1"/>
      <c r="Z174" s="1"/>
      <c r="AB174" s="1"/>
    </row>
    <row r="175" spans="1:28" x14ac:dyDescent="0.3">
      <c r="A175" s="6">
        <v>174</v>
      </c>
      <c r="B175" s="149" t="s">
        <v>2409</v>
      </c>
      <c r="C175" s="6">
        <v>1</v>
      </c>
      <c r="D175" s="4"/>
      <c r="E175" s="4"/>
      <c r="F175" s="4"/>
      <c r="H175" s="1"/>
      <c r="L175" s="16"/>
      <c r="N175" s="1"/>
      <c r="O175" s="1"/>
      <c r="Z175" s="1"/>
      <c r="AB175" s="1"/>
    </row>
    <row r="176" spans="1:28" x14ac:dyDescent="0.3">
      <c r="A176" s="6">
        <v>175</v>
      </c>
      <c r="B176" s="9" t="s">
        <v>2450</v>
      </c>
      <c r="C176" s="6">
        <v>1</v>
      </c>
      <c r="D176" s="4"/>
      <c r="E176" s="4"/>
      <c r="F176" s="4"/>
      <c r="H176" s="1"/>
      <c r="L176" s="16"/>
      <c r="N176" s="1"/>
      <c r="O176" s="1"/>
      <c r="Z176" s="1"/>
      <c r="AB176" s="1"/>
    </row>
    <row r="177" spans="1:28" x14ac:dyDescent="0.3">
      <c r="A177" s="6" t="s">
        <v>403</v>
      </c>
      <c r="B177" s="7"/>
      <c r="C177" s="6">
        <f>SUM(C2:C176)</f>
        <v>1140</v>
      </c>
      <c r="D177" s="4"/>
      <c r="E177" s="4"/>
      <c r="F177" s="4"/>
      <c r="H177" s="1"/>
      <c r="L177" s="16"/>
      <c r="N177" s="1"/>
      <c r="O177" s="1"/>
      <c r="Z177" s="1"/>
      <c r="AB177" s="1"/>
    </row>
    <row r="178" spans="1:28" x14ac:dyDescent="0.3">
      <c r="A178" s="3"/>
      <c r="B178" s="3"/>
      <c r="C178" s="3"/>
      <c r="D178" s="3"/>
      <c r="E178" s="3"/>
      <c r="F178" s="3"/>
      <c r="H178" s="1"/>
      <c r="L178" s="16"/>
      <c r="N178" s="1"/>
      <c r="O178" s="1"/>
      <c r="AB178" s="1"/>
    </row>
    <row r="179" spans="1:28" x14ac:dyDescent="0.3">
      <c r="A179" s="3" t="s">
        <v>418</v>
      </c>
      <c r="B179" s="3" t="s">
        <v>419</v>
      </c>
      <c r="C179" s="3"/>
      <c r="D179" s="3"/>
      <c r="E179" s="3"/>
      <c r="F179" s="3"/>
      <c r="H179" s="1"/>
      <c r="L179" s="16"/>
      <c r="N179" s="1"/>
      <c r="O179" s="1"/>
      <c r="AB179" s="1"/>
    </row>
    <row r="180" spans="1:28" x14ac:dyDescent="0.3">
      <c r="A180" t="s">
        <v>1774</v>
      </c>
      <c r="B180" t="s">
        <v>2063</v>
      </c>
      <c r="C180" s="3"/>
      <c r="D180" s="3"/>
      <c r="E180" s="3"/>
      <c r="F180" s="3"/>
      <c r="L180" s="16"/>
      <c r="N180" s="1"/>
      <c r="O180" s="1"/>
      <c r="AB180" s="1"/>
    </row>
    <row r="181" spans="1:28" x14ac:dyDescent="0.3">
      <c r="A181" t="s">
        <v>1775</v>
      </c>
      <c r="B181" t="s">
        <v>2064</v>
      </c>
      <c r="L181" s="16"/>
      <c r="N181" s="1"/>
      <c r="O181" s="1"/>
      <c r="AB181" s="1"/>
    </row>
    <row r="182" spans="1:28" x14ac:dyDescent="0.3">
      <c r="A182" t="s">
        <v>1776</v>
      </c>
      <c r="B182" t="s">
        <v>2069</v>
      </c>
      <c r="L182" s="16"/>
      <c r="N182" s="1"/>
      <c r="O182" s="1"/>
      <c r="AB182" s="1"/>
    </row>
    <row r="183" spans="1:28" x14ac:dyDescent="0.3">
      <c r="A183" t="s">
        <v>1777</v>
      </c>
      <c r="B183" t="s">
        <v>2065</v>
      </c>
      <c r="H183" s="1"/>
      <c r="I183" s="1"/>
      <c r="J183" s="1"/>
      <c r="L183" s="16"/>
      <c r="N183" s="1"/>
      <c r="O183" s="1"/>
      <c r="AB183" s="1"/>
    </row>
    <row r="184" spans="1:28" x14ac:dyDescent="0.3">
      <c r="A184" t="s">
        <v>1778</v>
      </c>
      <c r="B184" t="s">
        <v>2066</v>
      </c>
      <c r="H184" s="1"/>
      <c r="I184" s="1"/>
      <c r="J184" s="1"/>
      <c r="L184" s="16"/>
      <c r="N184" s="1"/>
      <c r="O184" s="1"/>
      <c r="AB184" s="1"/>
    </row>
    <row r="185" spans="1:28" x14ac:dyDescent="0.3">
      <c r="A185" t="s">
        <v>1789</v>
      </c>
      <c r="B185" t="s">
        <v>2067</v>
      </c>
      <c r="H185" s="1"/>
      <c r="I185" s="1"/>
      <c r="J185" s="1"/>
      <c r="L185" s="16"/>
      <c r="N185" s="1"/>
      <c r="O185" s="1"/>
      <c r="AB185" s="1"/>
    </row>
    <row r="186" spans="1:28" x14ac:dyDescent="0.3">
      <c r="A186" t="s">
        <v>1923</v>
      </c>
      <c r="B186" t="s">
        <v>2068</v>
      </c>
      <c r="H186" s="1"/>
      <c r="I186" s="1"/>
      <c r="J186" s="1"/>
      <c r="L186" s="16"/>
      <c r="N186" s="1"/>
      <c r="O186" s="1"/>
      <c r="AB186" s="1"/>
    </row>
    <row r="187" spans="1:28" x14ac:dyDescent="0.3">
      <c r="A187" t="s">
        <v>2269</v>
      </c>
      <c r="B187" t="s">
        <v>2270</v>
      </c>
      <c r="H187" s="1"/>
      <c r="I187" s="1"/>
      <c r="J187" s="1"/>
      <c r="L187" s="16"/>
      <c r="N187" s="1"/>
      <c r="O187" s="1"/>
      <c r="AB187" s="1"/>
    </row>
    <row r="188" spans="1:28" x14ac:dyDescent="0.3">
      <c r="A188" t="s">
        <v>1370</v>
      </c>
      <c r="B188" t="s">
        <v>2427</v>
      </c>
      <c r="H188" s="9"/>
      <c r="L188" s="16"/>
      <c r="N188" s="1"/>
      <c r="O188" s="1"/>
      <c r="AB188" s="1"/>
    </row>
    <row r="189" spans="1:28" x14ac:dyDescent="0.3">
      <c r="A189" t="s">
        <v>1633</v>
      </c>
      <c r="B189" t="s">
        <v>2377</v>
      </c>
      <c r="H189" s="9"/>
      <c r="L189" s="16"/>
      <c r="N189" s="1"/>
      <c r="O189" s="1"/>
      <c r="AB189" s="1"/>
    </row>
    <row r="190" spans="1:28" x14ac:dyDescent="0.3">
      <c r="H190" s="9"/>
      <c r="L190" s="16"/>
      <c r="N190" s="1"/>
      <c r="O190" s="1"/>
      <c r="AB190" s="1"/>
    </row>
    <row r="191" spans="1:28" x14ac:dyDescent="0.3">
      <c r="F191" s="28"/>
      <c r="H191" s="9"/>
      <c r="L191" s="16"/>
      <c r="N191" s="1"/>
      <c r="O191" s="1"/>
      <c r="AB191" s="1"/>
    </row>
    <row r="192" spans="1:28" x14ac:dyDescent="0.3">
      <c r="F192" s="28"/>
      <c r="H192" s="9"/>
      <c r="L192" s="16"/>
      <c r="N192" s="1"/>
      <c r="O192" s="1"/>
      <c r="AB192" s="1"/>
    </row>
    <row r="193" spans="6:28" x14ac:dyDescent="0.3">
      <c r="F193" s="28"/>
      <c r="L193" s="16"/>
      <c r="N193" s="1"/>
      <c r="O193" s="1"/>
      <c r="AB193" s="1"/>
    </row>
    <row r="194" spans="6:28" x14ac:dyDescent="0.3">
      <c r="F194" s="28"/>
      <c r="H194" s="9"/>
      <c r="L194" s="16"/>
      <c r="N194" s="1"/>
      <c r="O194" s="1"/>
      <c r="AB194" s="1"/>
    </row>
    <row r="195" spans="6:28" x14ac:dyDescent="0.3">
      <c r="F195" s="28"/>
      <c r="H195" s="9"/>
      <c r="L195" s="16"/>
      <c r="N195" s="1"/>
      <c r="O195" s="1"/>
      <c r="AB195" s="1"/>
    </row>
    <row r="196" spans="6:28" x14ac:dyDescent="0.3">
      <c r="L196" s="16"/>
      <c r="N196" s="1"/>
      <c r="O196" s="1"/>
      <c r="AB196" s="1"/>
    </row>
    <row r="197" spans="6:28" x14ac:dyDescent="0.3">
      <c r="L197" s="16"/>
      <c r="N197" s="1"/>
      <c r="O197" s="1"/>
      <c r="AB197" s="1"/>
    </row>
    <row r="198" spans="6:28" x14ac:dyDescent="0.3">
      <c r="L198" s="16"/>
      <c r="N198" s="1"/>
      <c r="O198" s="1"/>
      <c r="AB198" s="1"/>
    </row>
    <row r="199" spans="6:28" x14ac:dyDescent="0.3">
      <c r="L199" s="16"/>
      <c r="N199" s="1"/>
      <c r="O199" s="1"/>
      <c r="AB199" s="1"/>
    </row>
    <row r="200" spans="6:28" x14ac:dyDescent="0.3">
      <c r="L200" s="16"/>
      <c r="N200" s="1"/>
      <c r="O200" s="1"/>
      <c r="AB200" s="1"/>
    </row>
    <row r="201" spans="6:28" x14ac:dyDescent="0.3">
      <c r="L201" s="16"/>
      <c r="N201" s="1"/>
      <c r="O201" s="1"/>
      <c r="AB201" s="1"/>
    </row>
    <row r="202" spans="6:28" x14ac:dyDescent="0.3">
      <c r="L202" s="16"/>
      <c r="N202" s="1"/>
      <c r="O202" s="1"/>
      <c r="AB202" s="1"/>
    </row>
    <row r="203" spans="6:28" x14ac:dyDescent="0.3">
      <c r="L203" s="16"/>
      <c r="N203" s="1"/>
      <c r="O203" s="1"/>
      <c r="AB203" s="1"/>
    </row>
    <row r="204" spans="6:28" x14ac:dyDescent="0.3">
      <c r="L204" s="16"/>
      <c r="N204" s="1"/>
      <c r="O204" s="1"/>
      <c r="AB204" s="1"/>
    </row>
    <row r="205" spans="6:28" x14ac:dyDescent="0.3">
      <c r="L205" s="16"/>
      <c r="N205" s="1"/>
      <c r="O205" s="1"/>
      <c r="AB205" s="1"/>
    </row>
    <row r="206" spans="6:28" x14ac:dyDescent="0.3">
      <c r="L206" s="16"/>
      <c r="N206" s="1"/>
      <c r="O206" s="1"/>
      <c r="AB206" s="1"/>
    </row>
    <row r="207" spans="6:28" x14ac:dyDescent="0.3">
      <c r="L207" s="16"/>
      <c r="N207" s="1"/>
      <c r="O207" s="1"/>
      <c r="AB207" s="1"/>
    </row>
    <row r="208" spans="6:28" x14ac:dyDescent="0.3">
      <c r="L208" s="16"/>
      <c r="N208" s="1"/>
      <c r="O208" s="1"/>
      <c r="AB208" s="1"/>
    </row>
    <row r="209" spans="12:28" x14ac:dyDescent="0.3">
      <c r="L209" s="16"/>
      <c r="N209" s="1"/>
      <c r="O209" s="1"/>
      <c r="AB209" s="1"/>
    </row>
    <row r="210" spans="12:28" x14ac:dyDescent="0.3">
      <c r="L210" s="16"/>
      <c r="N210" s="1"/>
      <c r="O210" s="1"/>
      <c r="AB210" s="1"/>
    </row>
    <row r="211" spans="12:28" x14ac:dyDescent="0.3">
      <c r="L211" s="16"/>
      <c r="N211" s="1"/>
      <c r="O211" s="1"/>
      <c r="AB211" s="36"/>
    </row>
    <row r="212" spans="12:28" x14ac:dyDescent="0.3">
      <c r="L212" s="16"/>
      <c r="N212" s="1"/>
      <c r="O212" s="1"/>
      <c r="AB212" s="1"/>
    </row>
    <row r="213" spans="12:28" x14ac:dyDescent="0.3">
      <c r="L213" s="16"/>
      <c r="N213" s="1"/>
      <c r="O213" s="1"/>
      <c r="AB213" s="1"/>
    </row>
    <row r="214" spans="12:28" x14ac:dyDescent="0.3">
      <c r="L214" s="16"/>
      <c r="N214" s="1"/>
      <c r="O214" s="1"/>
      <c r="AB214" s="1"/>
    </row>
    <row r="215" spans="12:28" x14ac:dyDescent="0.3">
      <c r="L215" s="16"/>
      <c r="N215" s="1"/>
      <c r="O215" s="1"/>
      <c r="AB215" s="1"/>
    </row>
    <row r="216" spans="12:28" x14ac:dyDescent="0.3">
      <c r="L216" s="16"/>
      <c r="N216" s="1"/>
      <c r="O216" s="1"/>
      <c r="AB216" s="1"/>
    </row>
    <row r="217" spans="12:28" x14ac:dyDescent="0.3">
      <c r="L217" s="16"/>
      <c r="N217" s="1"/>
      <c r="O217" s="1"/>
      <c r="AB217" s="1"/>
    </row>
    <row r="218" spans="12:28" x14ac:dyDescent="0.3">
      <c r="L218" s="16"/>
      <c r="N218" s="1"/>
      <c r="O218" s="1"/>
      <c r="AB218" s="1"/>
    </row>
    <row r="219" spans="12:28" x14ac:dyDescent="0.3">
      <c r="L219" s="16"/>
      <c r="N219" s="1"/>
      <c r="O219" s="1"/>
      <c r="AB219" s="1"/>
    </row>
    <row r="220" spans="12:28" x14ac:dyDescent="0.3">
      <c r="L220" s="16"/>
      <c r="N220" s="1"/>
      <c r="O220" s="1"/>
      <c r="AB220" s="1"/>
    </row>
    <row r="221" spans="12:28" x14ac:dyDescent="0.3">
      <c r="L221" s="16"/>
      <c r="N221" s="1"/>
      <c r="O221" s="1"/>
      <c r="AB221" s="1"/>
    </row>
    <row r="222" spans="12:28" x14ac:dyDescent="0.3">
      <c r="L222" s="16"/>
      <c r="N222" s="1"/>
      <c r="O222" s="1"/>
      <c r="AB222" s="1"/>
    </row>
    <row r="223" spans="12:28" x14ac:dyDescent="0.3">
      <c r="L223" s="16"/>
      <c r="N223" s="1"/>
      <c r="O223" s="1"/>
      <c r="AB223" s="1"/>
    </row>
    <row r="224" spans="12:28" x14ac:dyDescent="0.3">
      <c r="L224" s="16"/>
      <c r="N224" s="1"/>
      <c r="O224" s="1"/>
      <c r="AB224" s="1"/>
    </row>
    <row r="225" spans="12:28" x14ac:dyDescent="0.3">
      <c r="L225" s="16"/>
      <c r="N225" s="1"/>
      <c r="O225" s="1"/>
      <c r="AB225" s="1"/>
    </row>
    <row r="226" spans="12:28" x14ac:dyDescent="0.3">
      <c r="L226" s="16"/>
      <c r="N226" s="1"/>
      <c r="O226" s="1"/>
      <c r="AB226" s="1"/>
    </row>
    <row r="227" spans="12:28" x14ac:dyDescent="0.3">
      <c r="L227" s="16"/>
      <c r="N227" s="1"/>
      <c r="O227" s="1"/>
      <c r="AB227" s="1"/>
    </row>
    <row r="228" spans="12:28" x14ac:dyDescent="0.3">
      <c r="L228" s="16"/>
      <c r="O228" s="1"/>
      <c r="AB228" s="1"/>
    </row>
    <row r="229" spans="12:28" x14ac:dyDescent="0.3">
      <c r="L229" s="16"/>
      <c r="N229" s="1"/>
      <c r="O229" s="1"/>
      <c r="AB229" s="1"/>
    </row>
    <row r="230" spans="12:28" x14ac:dyDescent="0.3">
      <c r="L230" s="16"/>
      <c r="N230" s="1"/>
      <c r="O230" s="1"/>
      <c r="AB230" s="1"/>
    </row>
    <row r="231" spans="12:28" x14ac:dyDescent="0.3">
      <c r="L231" s="16"/>
      <c r="O231" s="1"/>
      <c r="AB231" s="1"/>
    </row>
    <row r="232" spans="12:28" x14ac:dyDescent="0.3">
      <c r="L232" s="16"/>
      <c r="N232" s="1"/>
      <c r="O232" s="1"/>
      <c r="AB232" s="1"/>
    </row>
    <row r="233" spans="12:28" x14ac:dyDescent="0.3">
      <c r="L233" s="16"/>
      <c r="N233" s="1"/>
      <c r="O233" s="1"/>
      <c r="AB233" s="1"/>
    </row>
    <row r="234" spans="12:28" x14ac:dyDescent="0.3">
      <c r="L234" s="16"/>
      <c r="N234" s="1"/>
      <c r="O234" s="1"/>
      <c r="AB234" s="1"/>
    </row>
    <row r="235" spans="12:28" x14ac:dyDescent="0.3">
      <c r="L235" s="16"/>
      <c r="O235" s="1"/>
      <c r="AB235" s="1"/>
    </row>
    <row r="236" spans="12:28" x14ac:dyDescent="0.3">
      <c r="L236" s="16"/>
      <c r="N236" s="1"/>
      <c r="O236" s="1"/>
      <c r="AB236" s="1"/>
    </row>
    <row r="237" spans="12:28" x14ac:dyDescent="0.3">
      <c r="L237" s="16"/>
      <c r="N237" s="1"/>
      <c r="O237" s="1"/>
      <c r="AB237" s="1"/>
    </row>
    <row r="238" spans="12:28" x14ac:dyDescent="0.3">
      <c r="L238" s="16"/>
      <c r="O238" s="1"/>
      <c r="AB238" s="1"/>
    </row>
    <row r="239" spans="12:28" x14ac:dyDescent="0.3">
      <c r="L239" s="16"/>
      <c r="O239" s="1"/>
      <c r="AB239" s="1"/>
    </row>
    <row r="240" spans="12:28" x14ac:dyDescent="0.3">
      <c r="L240" s="16"/>
      <c r="N240" s="1"/>
      <c r="O240" s="1"/>
      <c r="AB240" s="1"/>
    </row>
    <row r="241" spans="12:28" x14ac:dyDescent="0.3">
      <c r="L241" s="16"/>
      <c r="N241" s="1"/>
      <c r="O241" s="1"/>
      <c r="AB241" s="1"/>
    </row>
    <row r="242" spans="12:28" x14ac:dyDescent="0.3">
      <c r="L242" s="16"/>
      <c r="N242" s="1"/>
      <c r="O242" s="1"/>
      <c r="AB242" s="1"/>
    </row>
    <row r="243" spans="12:28" x14ac:dyDescent="0.3">
      <c r="L243" s="16"/>
      <c r="O243" s="1"/>
      <c r="AB243" s="1"/>
    </row>
    <row r="244" spans="12:28" x14ac:dyDescent="0.3">
      <c r="L244" s="16"/>
      <c r="N244" s="1"/>
      <c r="O244" s="1"/>
      <c r="AB244" s="1"/>
    </row>
    <row r="245" spans="12:28" x14ac:dyDescent="0.3">
      <c r="L245" s="16"/>
      <c r="O245" s="1"/>
      <c r="AB245" s="1"/>
    </row>
    <row r="246" spans="12:28" x14ac:dyDescent="0.3">
      <c r="L246" s="16"/>
      <c r="AB246" s="1"/>
    </row>
    <row r="247" spans="12:28" x14ac:dyDescent="0.3">
      <c r="L247" s="16"/>
      <c r="AB247" s="1"/>
    </row>
    <row r="248" spans="12:28" x14ac:dyDescent="0.3">
      <c r="L248" s="16"/>
      <c r="AB248" s="1"/>
    </row>
    <row r="249" spans="12:28" x14ac:dyDescent="0.3">
      <c r="L249" s="16"/>
      <c r="AB249" s="1"/>
    </row>
    <row r="250" spans="12:28" x14ac:dyDescent="0.3">
      <c r="L250" s="16"/>
      <c r="AB250" s="1"/>
    </row>
    <row r="251" spans="12:28" x14ac:dyDescent="0.3">
      <c r="L251" s="16"/>
      <c r="AB251" s="1"/>
    </row>
    <row r="252" spans="12:28" x14ac:dyDescent="0.3">
      <c r="L252" s="16"/>
      <c r="AB252" s="1"/>
    </row>
    <row r="253" spans="12:28" x14ac:dyDescent="0.3">
      <c r="L253" s="16"/>
      <c r="AB253" s="1"/>
    </row>
    <row r="254" spans="12:28" x14ac:dyDescent="0.3">
      <c r="L254" s="16"/>
      <c r="AB254" s="1"/>
    </row>
    <row r="255" spans="12:28" x14ac:dyDescent="0.3">
      <c r="L255" s="16"/>
      <c r="AB255" s="1"/>
    </row>
    <row r="256" spans="12:28" x14ac:dyDescent="0.3">
      <c r="L256" s="16"/>
      <c r="AB256" s="1"/>
    </row>
    <row r="257" spans="12:28" x14ac:dyDescent="0.3">
      <c r="L257" s="16"/>
      <c r="AB257" s="1"/>
    </row>
    <row r="258" spans="12:28" x14ac:dyDescent="0.3">
      <c r="L258" s="16"/>
      <c r="AB258" s="1"/>
    </row>
    <row r="259" spans="12:28" x14ac:dyDescent="0.3">
      <c r="L259" s="16"/>
      <c r="AB259" s="1"/>
    </row>
    <row r="260" spans="12:28" x14ac:dyDescent="0.3">
      <c r="L260" s="16"/>
      <c r="AB260" s="1"/>
    </row>
    <row r="261" spans="12:28" x14ac:dyDescent="0.3">
      <c r="L261" s="16"/>
      <c r="AB261" s="1"/>
    </row>
    <row r="262" spans="12:28" x14ac:dyDescent="0.3">
      <c r="L262" s="16"/>
      <c r="AB262" s="1"/>
    </row>
    <row r="263" spans="12:28" x14ac:dyDescent="0.3">
      <c r="L263" s="16"/>
      <c r="AB263" s="1"/>
    </row>
    <row r="264" spans="12:28" x14ac:dyDescent="0.3">
      <c r="L264" s="16"/>
      <c r="AB264" s="1"/>
    </row>
    <row r="265" spans="12:28" x14ac:dyDescent="0.3">
      <c r="L265" s="16"/>
      <c r="AB265" s="1"/>
    </row>
    <row r="266" spans="12:28" x14ac:dyDescent="0.3">
      <c r="L266" s="16"/>
      <c r="AB266" s="1"/>
    </row>
    <row r="267" spans="12:28" x14ac:dyDescent="0.3">
      <c r="L267" s="16"/>
      <c r="AB267" s="1"/>
    </row>
    <row r="268" spans="12:28" x14ac:dyDescent="0.3">
      <c r="L268" s="16"/>
      <c r="AB268" s="1"/>
    </row>
    <row r="269" spans="12:28" x14ac:dyDescent="0.3">
      <c r="L269" s="16"/>
      <c r="AB269" s="1"/>
    </row>
    <row r="270" spans="12:28" x14ac:dyDescent="0.3">
      <c r="L270" s="16"/>
      <c r="AB270" s="1"/>
    </row>
    <row r="271" spans="12:28" x14ac:dyDescent="0.3">
      <c r="L271" s="16"/>
      <c r="AB271" s="1"/>
    </row>
    <row r="272" spans="12:28" x14ac:dyDescent="0.3">
      <c r="L272" s="16"/>
      <c r="AB272" s="1"/>
    </row>
    <row r="273" spans="12:28" x14ac:dyDescent="0.3">
      <c r="L273" s="16"/>
      <c r="AB273" s="1"/>
    </row>
    <row r="274" spans="12:28" x14ac:dyDescent="0.3">
      <c r="L274" s="16"/>
      <c r="AB274" s="1"/>
    </row>
    <row r="275" spans="12:28" x14ac:dyDescent="0.3">
      <c r="L275" s="16"/>
      <c r="AB275" s="1"/>
    </row>
    <row r="276" spans="12:28" x14ac:dyDescent="0.3">
      <c r="L276" s="16"/>
      <c r="AB276" s="1"/>
    </row>
    <row r="277" spans="12:28" x14ac:dyDescent="0.3">
      <c r="L277" s="16"/>
      <c r="AB277" s="1"/>
    </row>
    <row r="278" spans="12:28" x14ac:dyDescent="0.3">
      <c r="L278" s="16"/>
      <c r="AB278" s="1"/>
    </row>
    <row r="279" spans="12:28" x14ac:dyDescent="0.3">
      <c r="L279" s="16"/>
      <c r="AB279" s="1"/>
    </row>
    <row r="280" spans="12:28" x14ac:dyDescent="0.3">
      <c r="L280" s="16"/>
      <c r="AB280" s="1"/>
    </row>
    <row r="281" spans="12:28" x14ac:dyDescent="0.3">
      <c r="L281" s="16"/>
      <c r="AB281" s="1"/>
    </row>
    <row r="282" spans="12:28" x14ac:dyDescent="0.3">
      <c r="L282" s="16"/>
      <c r="AB282" s="1"/>
    </row>
    <row r="283" spans="12:28" x14ac:dyDescent="0.3">
      <c r="L283" s="16"/>
      <c r="AB283" s="1"/>
    </row>
    <row r="284" spans="12:28" x14ac:dyDescent="0.3">
      <c r="L284" s="16"/>
      <c r="AB284" s="1"/>
    </row>
    <row r="285" spans="12:28" x14ac:dyDescent="0.3">
      <c r="L285" s="16"/>
      <c r="AB285" s="1"/>
    </row>
    <row r="286" spans="12:28" x14ac:dyDescent="0.3">
      <c r="L286" s="16"/>
      <c r="AB286" s="1"/>
    </row>
    <row r="287" spans="12:28" x14ac:dyDescent="0.3">
      <c r="L287" s="16"/>
      <c r="AB287" s="1"/>
    </row>
    <row r="288" spans="12:28" x14ac:dyDescent="0.3">
      <c r="L288" s="16"/>
      <c r="AB288" s="1"/>
    </row>
    <row r="289" spans="12:28" x14ac:dyDescent="0.3">
      <c r="L289" s="16"/>
      <c r="AB289" s="1"/>
    </row>
    <row r="290" spans="12:28" x14ac:dyDescent="0.3">
      <c r="L290" s="16"/>
      <c r="AB290" s="1"/>
    </row>
    <row r="291" spans="12:28" x14ac:dyDescent="0.3">
      <c r="L291" s="16"/>
      <c r="AB291" s="1"/>
    </row>
    <row r="292" spans="12:28" x14ac:dyDescent="0.3">
      <c r="L292" s="16"/>
      <c r="AB292" s="1"/>
    </row>
    <row r="293" spans="12:28" x14ac:dyDescent="0.3">
      <c r="L293" s="16"/>
      <c r="AB293" s="1"/>
    </row>
    <row r="294" spans="12:28" x14ac:dyDescent="0.3">
      <c r="L294" s="16"/>
      <c r="AB294" s="1"/>
    </row>
    <row r="295" spans="12:28" x14ac:dyDescent="0.3">
      <c r="L295" s="16"/>
      <c r="AB295" s="1"/>
    </row>
    <row r="296" spans="12:28" x14ac:dyDescent="0.3">
      <c r="L296" s="16"/>
      <c r="AB296" s="1"/>
    </row>
    <row r="297" spans="12:28" x14ac:dyDescent="0.3">
      <c r="L297" s="16"/>
      <c r="AB297" s="1"/>
    </row>
    <row r="298" spans="12:28" x14ac:dyDescent="0.3">
      <c r="L298" s="16"/>
      <c r="AB298" s="1"/>
    </row>
    <row r="299" spans="12:28" x14ac:dyDescent="0.3">
      <c r="L299" s="16"/>
      <c r="AB299" s="1"/>
    </row>
    <row r="300" spans="12:28" x14ac:dyDescent="0.3">
      <c r="L300" s="16"/>
      <c r="AB300" s="1"/>
    </row>
    <row r="301" spans="12:28" x14ac:dyDescent="0.3">
      <c r="L301" s="16"/>
      <c r="AB301" s="1"/>
    </row>
    <row r="302" spans="12:28" x14ac:dyDescent="0.3">
      <c r="L302" s="16"/>
      <c r="AB302" s="1"/>
    </row>
    <row r="303" spans="12:28" x14ac:dyDescent="0.3">
      <c r="L303" s="16"/>
      <c r="AB303" s="1"/>
    </row>
    <row r="304" spans="12:28" x14ac:dyDescent="0.3">
      <c r="L304" s="16"/>
      <c r="AB304" s="1"/>
    </row>
    <row r="305" spans="12:28" x14ac:dyDescent="0.3">
      <c r="L305" s="16"/>
      <c r="AB305" s="1"/>
    </row>
    <row r="306" spans="12:28" x14ac:dyDescent="0.3">
      <c r="L306" s="16"/>
      <c r="AB306" s="1"/>
    </row>
    <row r="307" spans="12:28" x14ac:dyDescent="0.3">
      <c r="L307" s="16"/>
      <c r="AB307" s="1"/>
    </row>
    <row r="308" spans="12:28" x14ac:dyDescent="0.3">
      <c r="L308" s="16"/>
      <c r="AB308" s="1"/>
    </row>
    <row r="309" spans="12:28" x14ac:dyDescent="0.3">
      <c r="L309" s="16"/>
      <c r="AB309" s="1"/>
    </row>
    <row r="310" spans="12:28" x14ac:dyDescent="0.3">
      <c r="L310" s="16"/>
      <c r="AB310" s="1"/>
    </row>
    <row r="311" spans="12:28" x14ac:dyDescent="0.3">
      <c r="L311" s="16"/>
      <c r="AB311" s="1"/>
    </row>
    <row r="312" spans="12:28" x14ac:dyDescent="0.3">
      <c r="L312" s="16"/>
      <c r="AB312" s="1"/>
    </row>
    <row r="313" spans="12:28" x14ac:dyDescent="0.3">
      <c r="L313" s="16"/>
      <c r="AB313" s="1"/>
    </row>
    <row r="314" spans="12:28" x14ac:dyDescent="0.3">
      <c r="L314" s="16"/>
      <c r="AB314" s="1"/>
    </row>
    <row r="315" spans="12:28" x14ac:dyDescent="0.3">
      <c r="L315" s="16"/>
      <c r="AB315" s="1"/>
    </row>
    <row r="316" spans="12:28" x14ac:dyDescent="0.3">
      <c r="L316" s="16"/>
      <c r="AB316" s="1"/>
    </row>
    <row r="317" spans="12:28" x14ac:dyDescent="0.3">
      <c r="L317" s="16"/>
      <c r="AB317" s="1"/>
    </row>
    <row r="318" spans="12:28" x14ac:dyDescent="0.3">
      <c r="L318" s="16"/>
      <c r="AB318" s="1"/>
    </row>
    <row r="319" spans="12:28" x14ac:dyDescent="0.3">
      <c r="L319" s="16"/>
      <c r="AB319" s="1"/>
    </row>
    <row r="320" spans="12:28" x14ac:dyDescent="0.3">
      <c r="L320" s="16"/>
      <c r="AB320" s="1"/>
    </row>
    <row r="321" spans="12:28" x14ac:dyDescent="0.3">
      <c r="L321" s="16"/>
      <c r="AB321" s="1"/>
    </row>
    <row r="322" spans="12:28" x14ac:dyDescent="0.3">
      <c r="L322" s="16"/>
      <c r="AB322" s="1"/>
    </row>
    <row r="323" spans="12:28" x14ac:dyDescent="0.3">
      <c r="L323" s="16"/>
      <c r="AB323" s="1"/>
    </row>
    <row r="324" spans="12:28" x14ac:dyDescent="0.3">
      <c r="L324" s="16"/>
      <c r="AB324" s="1"/>
    </row>
    <row r="325" spans="12:28" x14ac:dyDescent="0.3">
      <c r="L325" s="16"/>
      <c r="AB325" s="1"/>
    </row>
    <row r="326" spans="12:28" x14ac:dyDescent="0.3">
      <c r="L326" s="16"/>
      <c r="AB326" s="1"/>
    </row>
    <row r="327" spans="12:28" x14ac:dyDescent="0.3">
      <c r="L327" s="16"/>
      <c r="AB327" s="1"/>
    </row>
    <row r="328" spans="12:28" x14ac:dyDescent="0.3">
      <c r="L328" s="16"/>
      <c r="AB328" s="1"/>
    </row>
    <row r="329" spans="12:28" x14ac:dyDescent="0.3">
      <c r="L329" s="16"/>
      <c r="AB329" s="1"/>
    </row>
    <row r="330" spans="12:28" x14ac:dyDescent="0.3">
      <c r="L330" s="16"/>
      <c r="AB330" s="1"/>
    </row>
    <row r="331" spans="12:28" x14ac:dyDescent="0.3">
      <c r="L331" s="16"/>
      <c r="AB331" s="1"/>
    </row>
    <row r="332" spans="12:28" x14ac:dyDescent="0.3">
      <c r="L332" s="16"/>
      <c r="AB332" s="1"/>
    </row>
    <row r="333" spans="12:28" x14ac:dyDescent="0.3">
      <c r="L333" s="16"/>
      <c r="AB333" s="1"/>
    </row>
    <row r="334" spans="12:28" x14ac:dyDescent="0.3">
      <c r="L334" s="16"/>
      <c r="AB334" s="1"/>
    </row>
    <row r="335" spans="12:28" x14ac:dyDescent="0.3">
      <c r="L335" s="16"/>
      <c r="AB335" s="1"/>
    </row>
    <row r="336" spans="12:28" x14ac:dyDescent="0.3">
      <c r="L336" s="16"/>
      <c r="AB336" s="1"/>
    </row>
    <row r="337" spans="12:28" x14ac:dyDescent="0.3">
      <c r="L337" s="16"/>
      <c r="AB337" s="1"/>
    </row>
    <row r="338" spans="12:28" x14ac:dyDescent="0.3">
      <c r="L338" s="16"/>
      <c r="AB338" s="1"/>
    </row>
    <row r="339" spans="12:28" x14ac:dyDescent="0.3">
      <c r="L339" s="16"/>
      <c r="AB339" s="1"/>
    </row>
    <row r="340" spans="12:28" x14ac:dyDescent="0.3">
      <c r="L340" s="16"/>
      <c r="AB340" s="1"/>
    </row>
    <row r="341" spans="12:28" x14ac:dyDescent="0.3">
      <c r="L341" s="16"/>
      <c r="AB341" s="1"/>
    </row>
    <row r="342" spans="12:28" x14ac:dyDescent="0.3">
      <c r="L342" s="16"/>
      <c r="AB342" s="1"/>
    </row>
    <row r="343" spans="12:28" x14ac:dyDescent="0.3">
      <c r="L343" s="16"/>
      <c r="AB343" s="1"/>
    </row>
    <row r="344" spans="12:28" x14ac:dyDescent="0.3">
      <c r="L344" s="16"/>
      <c r="AB344" s="1"/>
    </row>
    <row r="345" spans="12:28" x14ac:dyDescent="0.3">
      <c r="L345" s="16"/>
      <c r="AB345" s="1"/>
    </row>
    <row r="346" spans="12:28" x14ac:dyDescent="0.3">
      <c r="L346" s="16"/>
      <c r="AB346" s="1"/>
    </row>
    <row r="347" spans="12:28" x14ac:dyDescent="0.3">
      <c r="L347" s="16"/>
      <c r="AB347" s="1"/>
    </row>
    <row r="348" spans="12:28" x14ac:dyDescent="0.3">
      <c r="L348" s="16"/>
      <c r="AB348" s="1"/>
    </row>
    <row r="349" spans="12:28" x14ac:dyDescent="0.3">
      <c r="L349" s="16"/>
      <c r="AB349" s="1"/>
    </row>
    <row r="350" spans="12:28" x14ac:dyDescent="0.3">
      <c r="L350" s="16"/>
      <c r="AB350" s="1"/>
    </row>
    <row r="351" spans="12:28" x14ac:dyDescent="0.3">
      <c r="L351" s="16"/>
      <c r="AB351" s="1"/>
    </row>
    <row r="352" spans="12:28" x14ac:dyDescent="0.3">
      <c r="L352" s="16"/>
      <c r="AB352" s="1"/>
    </row>
    <row r="353" spans="12:28" x14ac:dyDescent="0.3">
      <c r="L353" s="16"/>
      <c r="AB353" s="1"/>
    </row>
    <row r="354" spans="12:28" x14ac:dyDescent="0.3">
      <c r="L354" s="16"/>
      <c r="AB354" s="1"/>
    </row>
    <row r="355" spans="12:28" x14ac:dyDescent="0.3">
      <c r="L355" s="16"/>
      <c r="AB355" s="1"/>
    </row>
    <row r="356" spans="12:28" x14ac:dyDescent="0.3">
      <c r="L356" s="16"/>
      <c r="AB356" s="1"/>
    </row>
    <row r="357" spans="12:28" x14ac:dyDescent="0.3">
      <c r="L357" s="16"/>
      <c r="AB357" s="1"/>
    </row>
    <row r="358" spans="12:28" x14ac:dyDescent="0.3">
      <c r="L358" s="16"/>
      <c r="AB358" s="1"/>
    </row>
    <row r="359" spans="12:28" x14ac:dyDescent="0.3">
      <c r="L359" s="16"/>
      <c r="AB359" s="1"/>
    </row>
    <row r="360" spans="12:28" x14ac:dyDescent="0.3">
      <c r="L360" s="16"/>
      <c r="AB360" s="1"/>
    </row>
    <row r="361" spans="12:28" x14ac:dyDescent="0.3">
      <c r="L361" s="16"/>
      <c r="AB361" s="1"/>
    </row>
    <row r="362" spans="12:28" x14ac:dyDescent="0.3">
      <c r="L362" s="16"/>
      <c r="AB362" s="1"/>
    </row>
    <row r="363" spans="12:28" x14ac:dyDescent="0.3">
      <c r="L363" s="16"/>
      <c r="AB363" s="1"/>
    </row>
    <row r="364" spans="12:28" x14ac:dyDescent="0.3">
      <c r="L364" s="16"/>
      <c r="AB364" s="1"/>
    </row>
    <row r="365" spans="12:28" x14ac:dyDescent="0.3">
      <c r="L365" s="16"/>
      <c r="AB365" s="1"/>
    </row>
    <row r="366" spans="12:28" x14ac:dyDescent="0.3">
      <c r="L366" s="16"/>
      <c r="AB366" s="1"/>
    </row>
    <row r="367" spans="12:28" x14ac:dyDescent="0.3">
      <c r="L367" s="16"/>
      <c r="AB367" s="1"/>
    </row>
    <row r="368" spans="12:28" x14ac:dyDescent="0.3">
      <c r="L368" s="16"/>
      <c r="AB368" s="1"/>
    </row>
    <row r="369" spans="12:28" x14ac:dyDescent="0.3">
      <c r="L369" s="16"/>
      <c r="AB369" s="1"/>
    </row>
    <row r="370" spans="12:28" x14ac:dyDescent="0.3">
      <c r="L370" s="16"/>
      <c r="AB370" s="1"/>
    </row>
    <row r="371" spans="12:28" x14ac:dyDescent="0.3">
      <c r="L371" s="16"/>
      <c r="AB371" s="1"/>
    </row>
    <row r="372" spans="12:28" x14ac:dyDescent="0.3">
      <c r="L372" s="16"/>
      <c r="AB372" s="1"/>
    </row>
    <row r="373" spans="12:28" x14ac:dyDescent="0.3">
      <c r="L373" s="16"/>
      <c r="AB373" s="1"/>
    </row>
    <row r="374" spans="12:28" x14ac:dyDescent="0.3">
      <c r="L374" s="16"/>
      <c r="AB374" s="1"/>
    </row>
    <row r="375" spans="12:28" x14ac:dyDescent="0.3">
      <c r="L375" s="16"/>
      <c r="AB375" s="1"/>
    </row>
    <row r="376" spans="12:28" x14ac:dyDescent="0.3">
      <c r="L376" s="16"/>
      <c r="AB376" s="1"/>
    </row>
    <row r="377" spans="12:28" x14ac:dyDescent="0.3">
      <c r="L377" s="16"/>
      <c r="AB377" s="1"/>
    </row>
    <row r="378" spans="12:28" x14ac:dyDescent="0.3">
      <c r="L378" s="16"/>
      <c r="AB378" s="1"/>
    </row>
    <row r="379" spans="12:28" x14ac:dyDescent="0.3">
      <c r="L379" s="16"/>
      <c r="AB379" s="1"/>
    </row>
    <row r="380" spans="12:28" x14ac:dyDescent="0.3">
      <c r="L380" s="16"/>
      <c r="AB380" s="1"/>
    </row>
    <row r="381" spans="12:28" x14ac:dyDescent="0.3">
      <c r="L381" s="16"/>
      <c r="AB381" s="1"/>
    </row>
    <row r="382" spans="12:28" x14ac:dyDescent="0.3">
      <c r="L382" s="16"/>
      <c r="AB382" s="1"/>
    </row>
    <row r="383" spans="12:28" x14ac:dyDescent="0.3">
      <c r="L383" s="16"/>
      <c r="AB383" s="1"/>
    </row>
    <row r="384" spans="12:28" x14ac:dyDescent="0.3">
      <c r="L384" s="16"/>
      <c r="AB384" s="1"/>
    </row>
    <row r="385" spans="12:28" x14ac:dyDescent="0.3">
      <c r="L385" s="16"/>
      <c r="AB385" s="1"/>
    </row>
    <row r="386" spans="12:28" x14ac:dyDescent="0.3">
      <c r="L386" s="16"/>
      <c r="AB386" s="1"/>
    </row>
    <row r="387" spans="12:28" x14ac:dyDescent="0.3">
      <c r="L387" s="16"/>
      <c r="AB387" s="1"/>
    </row>
    <row r="388" spans="12:28" x14ac:dyDescent="0.3">
      <c r="L388" s="16"/>
      <c r="AB388" s="1"/>
    </row>
    <row r="389" spans="12:28" x14ac:dyDescent="0.3">
      <c r="L389" s="16"/>
      <c r="AB389" s="1"/>
    </row>
    <row r="390" spans="12:28" x14ac:dyDescent="0.3">
      <c r="L390" s="16"/>
      <c r="AB390" s="1"/>
    </row>
    <row r="391" spans="12:28" x14ac:dyDescent="0.3">
      <c r="L391" s="16"/>
      <c r="AB391" s="1"/>
    </row>
    <row r="392" spans="12:28" x14ac:dyDescent="0.3">
      <c r="L392" s="16"/>
      <c r="AB392" s="1"/>
    </row>
    <row r="393" spans="12:28" x14ac:dyDescent="0.3">
      <c r="L393" s="16"/>
      <c r="AB393" s="1"/>
    </row>
    <row r="394" spans="12:28" x14ac:dyDescent="0.3">
      <c r="L394" s="16"/>
      <c r="AB394" s="1"/>
    </row>
    <row r="395" spans="12:28" x14ac:dyDescent="0.3">
      <c r="L395" s="16"/>
      <c r="AB395" s="1"/>
    </row>
    <row r="396" spans="12:28" x14ac:dyDescent="0.3">
      <c r="L396" s="16"/>
      <c r="AB396" s="1"/>
    </row>
    <row r="397" spans="12:28" x14ac:dyDescent="0.3">
      <c r="L397" s="16"/>
      <c r="AB397" s="1"/>
    </row>
    <row r="398" spans="12:28" x14ac:dyDescent="0.3">
      <c r="L398" s="16"/>
      <c r="AB398" s="1"/>
    </row>
    <row r="399" spans="12:28" x14ac:dyDescent="0.3">
      <c r="L399" s="16"/>
      <c r="AB399" s="1"/>
    </row>
    <row r="400" spans="12:28" x14ac:dyDescent="0.3">
      <c r="L400" s="16"/>
      <c r="AB400" s="1"/>
    </row>
    <row r="401" spans="12:28" x14ac:dyDescent="0.3">
      <c r="L401" s="16"/>
      <c r="AB401" s="1"/>
    </row>
    <row r="402" spans="12:28" x14ac:dyDescent="0.3">
      <c r="L402" s="16"/>
      <c r="AB402" s="1"/>
    </row>
    <row r="403" spans="12:28" x14ac:dyDescent="0.3">
      <c r="L403" s="16"/>
      <c r="AB403" s="1"/>
    </row>
    <row r="404" spans="12:28" x14ac:dyDescent="0.3">
      <c r="L404" s="16"/>
      <c r="AB404" s="1"/>
    </row>
    <row r="405" spans="12:28" x14ac:dyDescent="0.3">
      <c r="L405" s="16"/>
      <c r="AB405" s="1"/>
    </row>
    <row r="406" spans="12:28" x14ac:dyDescent="0.3">
      <c r="L406" s="16"/>
      <c r="AB406" s="1"/>
    </row>
    <row r="407" spans="12:28" x14ac:dyDescent="0.3">
      <c r="L407" s="16"/>
      <c r="AB407" s="1"/>
    </row>
    <row r="408" spans="12:28" x14ac:dyDescent="0.3">
      <c r="L408" s="16"/>
      <c r="AB408" s="1"/>
    </row>
    <row r="409" spans="12:28" x14ac:dyDescent="0.3">
      <c r="L409" s="16"/>
      <c r="AB409" s="1"/>
    </row>
    <row r="410" spans="12:28" x14ac:dyDescent="0.3">
      <c r="L410" s="16"/>
      <c r="AB410" s="1"/>
    </row>
    <row r="411" spans="12:28" x14ac:dyDescent="0.3">
      <c r="L411" s="16"/>
      <c r="AB411" s="1"/>
    </row>
    <row r="412" spans="12:28" x14ac:dyDescent="0.3">
      <c r="L412" s="16"/>
      <c r="AB412" s="1"/>
    </row>
    <row r="413" spans="12:28" x14ac:dyDescent="0.3">
      <c r="L413" s="16"/>
      <c r="AB413" s="1"/>
    </row>
    <row r="414" spans="12:28" x14ac:dyDescent="0.3">
      <c r="L414" s="16"/>
      <c r="AB414" s="1"/>
    </row>
    <row r="415" spans="12:28" x14ac:dyDescent="0.3">
      <c r="L415" s="16"/>
      <c r="AB415" s="1"/>
    </row>
    <row r="416" spans="12:28" x14ac:dyDescent="0.3">
      <c r="L416" s="16"/>
      <c r="AB416" s="1"/>
    </row>
    <row r="417" spans="12:28" x14ac:dyDescent="0.3">
      <c r="L417" s="16"/>
      <c r="AB417" s="1"/>
    </row>
    <row r="418" spans="12:28" x14ac:dyDescent="0.3">
      <c r="L418" s="16"/>
      <c r="AB418" s="1"/>
    </row>
    <row r="419" spans="12:28" x14ac:dyDescent="0.3">
      <c r="L419" s="16"/>
      <c r="AB419" s="1"/>
    </row>
    <row r="420" spans="12:28" x14ac:dyDescent="0.3">
      <c r="L420" s="16"/>
      <c r="AB420" s="1"/>
    </row>
    <row r="421" spans="12:28" x14ac:dyDescent="0.3">
      <c r="L421" s="16"/>
      <c r="AB421" s="1"/>
    </row>
    <row r="422" spans="12:28" x14ac:dyDescent="0.3">
      <c r="L422" s="16"/>
      <c r="AB422" s="1"/>
    </row>
    <row r="423" spans="12:28" x14ac:dyDescent="0.3">
      <c r="L423" s="16"/>
      <c r="AB423" s="1"/>
    </row>
    <row r="424" spans="12:28" x14ac:dyDescent="0.3">
      <c r="L424" s="16"/>
      <c r="AB424" s="1"/>
    </row>
    <row r="425" spans="12:28" x14ac:dyDescent="0.3">
      <c r="L425" s="16"/>
      <c r="AB425" s="1"/>
    </row>
    <row r="426" spans="12:28" x14ac:dyDescent="0.3">
      <c r="L426" s="16"/>
      <c r="AB426" s="1"/>
    </row>
    <row r="427" spans="12:28" x14ac:dyDescent="0.3">
      <c r="L427" s="16"/>
      <c r="AB427" s="1"/>
    </row>
    <row r="428" spans="12:28" x14ac:dyDescent="0.3">
      <c r="L428" s="16"/>
      <c r="AB428" s="1"/>
    </row>
    <row r="429" spans="12:28" x14ac:dyDescent="0.3">
      <c r="L429" s="16"/>
      <c r="AB429" s="1"/>
    </row>
    <row r="430" spans="12:28" x14ac:dyDescent="0.3">
      <c r="L430" s="16"/>
      <c r="AB430" s="1"/>
    </row>
    <row r="431" spans="12:28" x14ac:dyDescent="0.3">
      <c r="L431" s="16"/>
      <c r="AB431" s="1"/>
    </row>
    <row r="432" spans="12:28" x14ac:dyDescent="0.3">
      <c r="L432" s="16"/>
      <c r="AB432" s="1"/>
    </row>
    <row r="433" spans="12:28" x14ac:dyDescent="0.3">
      <c r="L433" s="16"/>
      <c r="AB433" s="1"/>
    </row>
    <row r="434" spans="12:28" x14ac:dyDescent="0.3">
      <c r="L434" s="16"/>
      <c r="AB434" s="1"/>
    </row>
    <row r="435" spans="12:28" x14ac:dyDescent="0.3">
      <c r="L435" s="16"/>
      <c r="AB435" s="1"/>
    </row>
    <row r="436" spans="12:28" x14ac:dyDescent="0.3">
      <c r="L436" s="16"/>
      <c r="AB436" s="1"/>
    </row>
    <row r="437" spans="12:28" x14ac:dyDescent="0.3">
      <c r="L437" s="16"/>
      <c r="AB437" s="1"/>
    </row>
    <row r="438" spans="12:28" x14ac:dyDescent="0.3">
      <c r="L438" s="16"/>
      <c r="AB438" s="1"/>
    </row>
    <row r="439" spans="12:28" x14ac:dyDescent="0.3">
      <c r="L439" s="16"/>
      <c r="AB439" s="1"/>
    </row>
    <row r="440" spans="12:28" x14ac:dyDescent="0.3">
      <c r="L440" s="16"/>
      <c r="AB440" s="1"/>
    </row>
    <row r="441" spans="12:28" x14ac:dyDescent="0.3">
      <c r="L441" s="16"/>
      <c r="AB441" s="1"/>
    </row>
    <row r="442" spans="12:28" x14ac:dyDescent="0.3">
      <c r="L442" s="16"/>
      <c r="AB442" s="1"/>
    </row>
    <row r="443" spans="12:28" x14ac:dyDescent="0.3">
      <c r="L443" s="16"/>
      <c r="AB443" s="1"/>
    </row>
    <row r="444" spans="12:28" x14ac:dyDescent="0.3">
      <c r="L444" s="16"/>
      <c r="AB444" s="1"/>
    </row>
    <row r="445" spans="12:28" x14ac:dyDescent="0.3">
      <c r="L445" s="16"/>
      <c r="AB445" s="1"/>
    </row>
    <row r="446" spans="12:28" x14ac:dyDescent="0.3">
      <c r="L446" s="16"/>
      <c r="AB446" s="1"/>
    </row>
    <row r="447" spans="12:28" x14ac:dyDescent="0.3">
      <c r="L447" s="16"/>
      <c r="AB447" s="1"/>
    </row>
    <row r="448" spans="12:28" x14ac:dyDescent="0.3">
      <c r="L448" s="16"/>
      <c r="AB448" s="1"/>
    </row>
    <row r="449" spans="12:28" x14ac:dyDescent="0.3">
      <c r="L449" s="16"/>
      <c r="AB449" s="1"/>
    </row>
    <row r="450" spans="12:28" x14ac:dyDescent="0.3">
      <c r="L450" s="16"/>
      <c r="AB450" s="1"/>
    </row>
    <row r="451" spans="12:28" x14ac:dyDescent="0.3">
      <c r="L451" s="16"/>
      <c r="AB451" s="1"/>
    </row>
    <row r="452" spans="12:28" x14ac:dyDescent="0.3">
      <c r="L452" s="16"/>
      <c r="AB452" s="1"/>
    </row>
    <row r="453" spans="12:28" x14ac:dyDescent="0.3">
      <c r="L453" s="16"/>
      <c r="AB453" s="1"/>
    </row>
    <row r="454" spans="12:28" x14ac:dyDescent="0.3">
      <c r="L454" s="16"/>
      <c r="AB454" s="1"/>
    </row>
    <row r="455" spans="12:28" x14ac:dyDescent="0.3">
      <c r="L455" s="16"/>
      <c r="AB455" s="1"/>
    </row>
    <row r="456" spans="12:28" x14ac:dyDescent="0.3">
      <c r="L456" s="16"/>
      <c r="AB456" s="1"/>
    </row>
    <row r="457" spans="12:28" x14ac:dyDescent="0.3">
      <c r="L457" s="16"/>
      <c r="AB457" s="1"/>
    </row>
    <row r="458" spans="12:28" x14ac:dyDescent="0.3">
      <c r="L458" s="16"/>
      <c r="AB458" s="1"/>
    </row>
    <row r="459" spans="12:28" x14ac:dyDescent="0.3">
      <c r="L459" s="16"/>
      <c r="AB459" s="1"/>
    </row>
    <row r="460" spans="12:28" x14ac:dyDescent="0.3">
      <c r="L460" s="16"/>
      <c r="AB460" s="1"/>
    </row>
    <row r="461" spans="12:28" x14ac:dyDescent="0.3">
      <c r="L461" s="16"/>
      <c r="AB461" s="1"/>
    </row>
    <row r="462" spans="12:28" x14ac:dyDescent="0.3">
      <c r="L462" s="16"/>
      <c r="AB462" s="1"/>
    </row>
    <row r="463" spans="12:28" x14ac:dyDescent="0.3">
      <c r="L463" s="16"/>
      <c r="AB463" s="1"/>
    </row>
    <row r="464" spans="12:28" x14ac:dyDescent="0.3">
      <c r="L464" s="16"/>
      <c r="AB464" s="1"/>
    </row>
    <row r="465" spans="12:28" x14ac:dyDescent="0.3">
      <c r="L465" s="16"/>
      <c r="AB465" s="1"/>
    </row>
    <row r="466" spans="12:28" x14ac:dyDescent="0.3">
      <c r="L466" s="16"/>
      <c r="AB466" s="1"/>
    </row>
    <row r="467" spans="12:28" x14ac:dyDescent="0.3">
      <c r="L467" s="16"/>
      <c r="AB467" s="1"/>
    </row>
    <row r="468" spans="12:28" x14ac:dyDescent="0.3">
      <c r="L468" s="16"/>
      <c r="AB468" s="1"/>
    </row>
    <row r="469" spans="12:28" x14ac:dyDescent="0.3">
      <c r="L469" s="16"/>
      <c r="AB469" s="1"/>
    </row>
    <row r="470" spans="12:28" x14ac:dyDescent="0.3">
      <c r="L470" s="16"/>
      <c r="AB470" s="1"/>
    </row>
    <row r="471" spans="12:28" x14ac:dyDescent="0.3">
      <c r="L471" s="16"/>
      <c r="AB471" s="1"/>
    </row>
    <row r="472" spans="12:28" x14ac:dyDescent="0.3">
      <c r="L472" s="16"/>
      <c r="AB472" s="1"/>
    </row>
    <row r="473" spans="12:28" x14ac:dyDescent="0.3">
      <c r="L473" s="16"/>
      <c r="AB473" s="1"/>
    </row>
    <row r="474" spans="12:28" x14ac:dyDescent="0.3">
      <c r="L474" s="16"/>
      <c r="AB474" s="1"/>
    </row>
    <row r="475" spans="12:28" x14ac:dyDescent="0.3">
      <c r="L475" s="16"/>
      <c r="AB475" s="1"/>
    </row>
    <row r="476" spans="12:28" x14ac:dyDescent="0.3">
      <c r="L476" s="16"/>
      <c r="AB476" s="1"/>
    </row>
    <row r="477" spans="12:28" x14ac:dyDescent="0.3">
      <c r="L477" s="16"/>
      <c r="AB477" s="1"/>
    </row>
    <row r="478" spans="12:28" x14ac:dyDescent="0.3">
      <c r="L478" s="16"/>
      <c r="AB478" s="1"/>
    </row>
    <row r="479" spans="12:28" x14ac:dyDescent="0.3">
      <c r="L479" s="16"/>
      <c r="AB479" s="1"/>
    </row>
    <row r="480" spans="12:28" x14ac:dyDescent="0.3">
      <c r="L480" s="16"/>
      <c r="AB480" s="1"/>
    </row>
    <row r="481" spans="12:28" x14ac:dyDescent="0.3">
      <c r="L481" s="16"/>
      <c r="AB481" s="1"/>
    </row>
    <row r="482" spans="12:28" x14ac:dyDescent="0.3">
      <c r="L482" s="16"/>
      <c r="AB482" s="1"/>
    </row>
    <row r="483" spans="12:28" x14ac:dyDescent="0.3">
      <c r="L483" s="16"/>
      <c r="AB483" s="1"/>
    </row>
    <row r="484" spans="12:28" x14ac:dyDescent="0.3">
      <c r="L484" s="16"/>
      <c r="AB484" s="1"/>
    </row>
    <row r="485" spans="12:28" x14ac:dyDescent="0.3">
      <c r="L485" s="16"/>
      <c r="AB485" s="1"/>
    </row>
    <row r="486" spans="12:28" x14ac:dyDescent="0.3">
      <c r="L486" s="16"/>
      <c r="AB486" s="1"/>
    </row>
    <row r="487" spans="12:28" x14ac:dyDescent="0.3">
      <c r="L487" s="16"/>
      <c r="AB487" s="1"/>
    </row>
    <row r="488" spans="12:28" x14ac:dyDescent="0.3">
      <c r="L488" s="16"/>
      <c r="AB488" s="1"/>
    </row>
    <row r="489" spans="12:28" x14ac:dyDescent="0.3">
      <c r="L489" s="16"/>
      <c r="AB489" s="1"/>
    </row>
    <row r="490" spans="12:28" x14ac:dyDescent="0.3">
      <c r="L490" s="16"/>
      <c r="AB490" s="1"/>
    </row>
    <row r="491" spans="12:28" x14ac:dyDescent="0.3">
      <c r="L491" s="20"/>
      <c r="AB491" s="1"/>
    </row>
    <row r="492" spans="12:28" x14ac:dyDescent="0.3">
      <c r="L492" s="20"/>
      <c r="AB492" s="1"/>
    </row>
    <row r="493" spans="12:28" x14ac:dyDescent="0.3">
      <c r="L493" s="20"/>
      <c r="AB493" s="1"/>
    </row>
    <row r="494" spans="12:28" x14ac:dyDescent="0.3">
      <c r="L494" s="20"/>
      <c r="AB494" s="1"/>
    </row>
    <row r="495" spans="12:28" x14ac:dyDescent="0.3">
      <c r="L495" s="20"/>
      <c r="AB495" s="1"/>
    </row>
    <row r="496" spans="12:28" x14ac:dyDescent="0.3">
      <c r="L496" s="20"/>
      <c r="AB496" s="1"/>
    </row>
    <row r="497" spans="12:28" x14ac:dyDescent="0.3">
      <c r="L497" s="20"/>
      <c r="AB497" s="1"/>
    </row>
    <row r="498" spans="12:28" x14ac:dyDescent="0.3">
      <c r="L498" s="20"/>
      <c r="AB498" s="1"/>
    </row>
    <row r="499" spans="12:28" x14ac:dyDescent="0.3">
      <c r="L499" s="20"/>
      <c r="AB499" s="1"/>
    </row>
    <row r="500" spans="12:28" x14ac:dyDescent="0.3">
      <c r="L500" s="20"/>
      <c r="AB500" s="1"/>
    </row>
    <row r="501" spans="12:28" x14ac:dyDescent="0.3">
      <c r="L501" s="20"/>
      <c r="AB501" s="1"/>
    </row>
    <row r="502" spans="12:28" x14ac:dyDescent="0.3">
      <c r="L502" s="20"/>
      <c r="AB502" s="1"/>
    </row>
    <row r="503" spans="12:28" x14ac:dyDescent="0.3">
      <c r="L503" s="20"/>
      <c r="AB503" s="1"/>
    </row>
    <row r="504" spans="12:28" x14ac:dyDescent="0.3">
      <c r="L504" s="20"/>
      <c r="AB504" s="1"/>
    </row>
    <row r="505" spans="12:28" x14ac:dyDescent="0.3">
      <c r="L505" s="20"/>
      <c r="AB505" s="1"/>
    </row>
    <row r="506" spans="12:28" x14ac:dyDescent="0.3">
      <c r="L506" s="20"/>
      <c r="AB506" s="1"/>
    </row>
    <row r="507" spans="12:28" x14ac:dyDescent="0.3">
      <c r="L507" s="20"/>
      <c r="AB507" s="1"/>
    </row>
    <row r="508" spans="12:28" x14ac:dyDescent="0.3">
      <c r="L508" s="20"/>
      <c r="AB508" s="1"/>
    </row>
    <row r="509" spans="12:28" x14ac:dyDescent="0.3">
      <c r="L509" s="20"/>
      <c r="AB509" s="1"/>
    </row>
    <row r="510" spans="12:28" x14ac:dyDescent="0.3">
      <c r="L510" s="20"/>
      <c r="AB510" s="1"/>
    </row>
    <row r="511" spans="12:28" x14ac:dyDescent="0.3">
      <c r="L511" s="20"/>
      <c r="AB511" s="1"/>
    </row>
    <row r="512" spans="12:28" x14ac:dyDescent="0.3">
      <c r="L512" s="20"/>
      <c r="AB512" s="1"/>
    </row>
    <row r="513" spans="12:28" x14ac:dyDescent="0.3">
      <c r="L513" s="20"/>
      <c r="AB513" s="1"/>
    </row>
    <row r="514" spans="12:28" x14ac:dyDescent="0.3">
      <c r="L514" s="20"/>
      <c r="AB514" s="1"/>
    </row>
    <row r="515" spans="12:28" x14ac:dyDescent="0.3">
      <c r="L515" s="20"/>
      <c r="AB515" s="1"/>
    </row>
    <row r="516" spans="12:28" x14ac:dyDescent="0.3">
      <c r="L516" s="20"/>
      <c r="AB516" s="1"/>
    </row>
    <row r="517" spans="12:28" x14ac:dyDescent="0.3">
      <c r="L517" s="20"/>
      <c r="AB517" s="1"/>
    </row>
    <row r="518" spans="12:28" x14ac:dyDescent="0.3">
      <c r="L518" s="20"/>
      <c r="AB518" s="1"/>
    </row>
    <row r="519" spans="12:28" x14ac:dyDescent="0.3">
      <c r="L519" s="20"/>
      <c r="AB519" s="1"/>
    </row>
    <row r="520" spans="12:28" x14ac:dyDescent="0.3">
      <c r="L520" s="20"/>
      <c r="AB520" s="1"/>
    </row>
    <row r="521" spans="12:28" x14ac:dyDescent="0.3">
      <c r="L521" s="20"/>
      <c r="AB521" s="1"/>
    </row>
    <row r="522" spans="12:28" x14ac:dyDescent="0.3">
      <c r="L522" s="20"/>
      <c r="AB522" s="1"/>
    </row>
    <row r="523" spans="12:28" x14ac:dyDescent="0.3">
      <c r="L523" s="20"/>
      <c r="AB523" s="1"/>
    </row>
    <row r="524" spans="12:28" x14ac:dyDescent="0.3">
      <c r="L524" s="20"/>
      <c r="AB524" s="1"/>
    </row>
    <row r="525" spans="12:28" x14ac:dyDescent="0.3">
      <c r="L525" s="20"/>
      <c r="AB525" s="1"/>
    </row>
    <row r="526" spans="12:28" x14ac:dyDescent="0.3">
      <c r="L526" s="20"/>
      <c r="AB526" s="1"/>
    </row>
    <row r="527" spans="12:28" x14ac:dyDescent="0.3">
      <c r="L527" s="20"/>
      <c r="AB527" s="1"/>
    </row>
    <row r="528" spans="12:28" x14ac:dyDescent="0.3">
      <c r="L528" s="20"/>
      <c r="AB528" s="1"/>
    </row>
    <row r="529" spans="12:28" x14ac:dyDescent="0.3">
      <c r="L529" s="20"/>
      <c r="AB529" s="1"/>
    </row>
    <row r="530" spans="12:28" x14ac:dyDescent="0.3">
      <c r="L530" s="20"/>
      <c r="AB530" s="1"/>
    </row>
    <row r="531" spans="12:28" x14ac:dyDescent="0.3">
      <c r="L531" s="20"/>
      <c r="AB531" s="1"/>
    </row>
    <row r="532" spans="12:28" x14ac:dyDescent="0.3">
      <c r="L532" s="20"/>
      <c r="AB532" s="1"/>
    </row>
    <row r="533" spans="12:28" x14ac:dyDescent="0.3">
      <c r="L533" s="20"/>
      <c r="AB533" s="1"/>
    </row>
    <row r="534" spans="12:28" x14ac:dyDescent="0.3">
      <c r="L534" s="20"/>
      <c r="AB534" s="1"/>
    </row>
    <row r="535" spans="12:28" x14ac:dyDescent="0.3">
      <c r="L535" s="20"/>
      <c r="AB535" s="1"/>
    </row>
    <row r="536" spans="12:28" x14ac:dyDescent="0.3">
      <c r="L536" s="20"/>
      <c r="AB536" s="1"/>
    </row>
    <row r="537" spans="12:28" x14ac:dyDescent="0.3">
      <c r="L537" s="20"/>
      <c r="AB537" s="1"/>
    </row>
    <row r="538" spans="12:28" x14ac:dyDescent="0.3">
      <c r="L538" s="20"/>
      <c r="AB538" s="1"/>
    </row>
    <row r="539" spans="12:28" x14ac:dyDescent="0.3">
      <c r="L539" s="20"/>
      <c r="AB539" s="1"/>
    </row>
    <row r="540" spans="12:28" x14ac:dyDescent="0.3">
      <c r="L540" s="20"/>
      <c r="AB540" s="1"/>
    </row>
    <row r="541" spans="12:28" x14ac:dyDescent="0.3">
      <c r="L541" s="20"/>
      <c r="AB541" s="1"/>
    </row>
    <row r="542" spans="12:28" x14ac:dyDescent="0.3">
      <c r="L542" s="16"/>
      <c r="AB542" s="1"/>
    </row>
    <row r="543" spans="12:28" x14ac:dyDescent="0.3">
      <c r="L543" s="16"/>
      <c r="AB543" s="1"/>
    </row>
    <row r="544" spans="12:28" x14ac:dyDescent="0.3">
      <c r="L544" s="16"/>
      <c r="AB544" s="1"/>
    </row>
    <row r="545" spans="12:28" x14ac:dyDescent="0.3">
      <c r="L545" s="16"/>
      <c r="AB545" s="1"/>
    </row>
    <row r="546" spans="12:28" x14ac:dyDescent="0.3">
      <c r="L546" s="16"/>
      <c r="AB546" s="1"/>
    </row>
    <row r="547" spans="12:28" x14ac:dyDescent="0.3">
      <c r="L547" s="16"/>
      <c r="AB547" s="1"/>
    </row>
    <row r="548" spans="12:28" x14ac:dyDescent="0.3">
      <c r="L548" s="16"/>
      <c r="AB548" s="1"/>
    </row>
    <row r="549" spans="12:28" x14ac:dyDescent="0.3">
      <c r="L549" s="16"/>
      <c r="AB549" s="1"/>
    </row>
    <row r="550" spans="12:28" x14ac:dyDescent="0.3">
      <c r="L550" s="16"/>
      <c r="AB550" s="1"/>
    </row>
    <row r="551" spans="12:28" x14ac:dyDescent="0.3">
      <c r="L551" s="16"/>
      <c r="AB551" s="1"/>
    </row>
    <row r="552" spans="12:28" x14ac:dyDescent="0.3">
      <c r="L552" s="16"/>
      <c r="AB552" s="1"/>
    </row>
    <row r="553" spans="12:28" x14ac:dyDescent="0.3">
      <c r="L553" s="16"/>
      <c r="AB553" s="1"/>
    </row>
    <row r="554" spans="12:28" x14ac:dyDescent="0.3">
      <c r="L554" s="16"/>
      <c r="AB554" s="1"/>
    </row>
    <row r="555" spans="12:28" x14ac:dyDescent="0.3">
      <c r="L555" s="16"/>
      <c r="AB555" s="1"/>
    </row>
    <row r="556" spans="12:28" x14ac:dyDescent="0.3">
      <c r="L556" s="16"/>
      <c r="AB556" s="1"/>
    </row>
    <row r="557" spans="12:28" x14ac:dyDescent="0.3">
      <c r="L557" s="16"/>
      <c r="AB557" s="1"/>
    </row>
    <row r="558" spans="12:28" x14ac:dyDescent="0.3">
      <c r="L558" s="16"/>
      <c r="AB558" s="1"/>
    </row>
    <row r="559" spans="12:28" x14ac:dyDescent="0.3">
      <c r="L559" s="16"/>
      <c r="AB559" s="1"/>
    </row>
    <row r="560" spans="12:28" x14ac:dyDescent="0.3">
      <c r="L560" s="16"/>
      <c r="AB560" s="1"/>
    </row>
    <row r="561" spans="12:28" x14ac:dyDescent="0.3">
      <c r="L561" s="16"/>
      <c r="AB561" s="1"/>
    </row>
    <row r="562" spans="12:28" x14ac:dyDescent="0.3">
      <c r="L562" s="16"/>
      <c r="AB562" s="1"/>
    </row>
    <row r="563" spans="12:28" x14ac:dyDescent="0.3">
      <c r="L563" s="16"/>
      <c r="AB563" s="1"/>
    </row>
    <row r="564" spans="12:28" x14ac:dyDescent="0.3">
      <c r="L564" s="16"/>
      <c r="AB564" s="1"/>
    </row>
    <row r="565" spans="12:28" x14ac:dyDescent="0.3">
      <c r="L565" s="16"/>
      <c r="AB565" s="1"/>
    </row>
    <row r="566" spans="12:28" x14ac:dyDescent="0.3">
      <c r="L566" s="16"/>
      <c r="AB566" s="1"/>
    </row>
    <row r="567" spans="12:28" x14ac:dyDescent="0.3">
      <c r="L567" s="16"/>
      <c r="AB567" s="1"/>
    </row>
    <row r="568" spans="12:28" x14ac:dyDescent="0.3">
      <c r="L568" s="16"/>
      <c r="AB568" s="1"/>
    </row>
    <row r="569" spans="12:28" x14ac:dyDescent="0.3">
      <c r="L569" s="16"/>
      <c r="AB569" s="13"/>
    </row>
    <row r="570" spans="12:28" x14ac:dyDescent="0.3">
      <c r="L570" s="16"/>
      <c r="AB570" s="1"/>
    </row>
    <row r="571" spans="12:28" x14ac:dyDescent="0.3">
      <c r="L571" s="16"/>
      <c r="AB571" s="13"/>
    </row>
    <row r="572" spans="12:28" x14ac:dyDescent="0.3">
      <c r="L572" s="16"/>
      <c r="AB572" s="13"/>
    </row>
    <row r="573" spans="12:28" x14ac:dyDescent="0.3">
      <c r="L573" s="16"/>
      <c r="AB573" s="13"/>
    </row>
    <row r="574" spans="12:28" x14ac:dyDescent="0.3">
      <c r="L574" s="16"/>
      <c r="AB574" s="13"/>
    </row>
    <row r="575" spans="12:28" x14ac:dyDescent="0.3">
      <c r="L575" s="16"/>
      <c r="AB575" s="13"/>
    </row>
    <row r="576" spans="12:28" x14ac:dyDescent="0.3">
      <c r="L576" s="16"/>
      <c r="AB576" s="13"/>
    </row>
    <row r="577" spans="12:28" x14ac:dyDescent="0.3">
      <c r="L577" s="16"/>
      <c r="AB577" s="13"/>
    </row>
    <row r="578" spans="12:28" x14ac:dyDescent="0.3">
      <c r="L578" s="16"/>
      <c r="AB578" s="13"/>
    </row>
    <row r="579" spans="12:28" x14ac:dyDescent="0.3">
      <c r="L579" s="16"/>
      <c r="AB579" s="13"/>
    </row>
    <row r="580" spans="12:28" x14ac:dyDescent="0.3">
      <c r="L580" s="16"/>
      <c r="AB580" s="13"/>
    </row>
    <row r="581" spans="12:28" x14ac:dyDescent="0.3">
      <c r="L581" s="16"/>
      <c r="AB581" s="13"/>
    </row>
    <row r="582" spans="12:28" x14ac:dyDescent="0.3">
      <c r="L582" s="16"/>
      <c r="AB582" s="13"/>
    </row>
    <row r="583" spans="12:28" x14ac:dyDescent="0.3">
      <c r="L583" s="16"/>
      <c r="AB583" s="13"/>
    </row>
    <row r="584" spans="12:28" x14ac:dyDescent="0.3">
      <c r="L584" s="16"/>
      <c r="AB584" s="13"/>
    </row>
    <row r="585" spans="12:28" x14ac:dyDescent="0.3">
      <c r="L585" s="16"/>
      <c r="AB585" s="13"/>
    </row>
    <row r="586" spans="12:28" x14ac:dyDescent="0.3">
      <c r="L586" s="16"/>
      <c r="AB586" s="13"/>
    </row>
    <row r="587" spans="12:28" x14ac:dyDescent="0.3">
      <c r="L587" s="16"/>
      <c r="AB587" s="13"/>
    </row>
    <row r="588" spans="12:28" x14ac:dyDescent="0.3">
      <c r="L588" s="16"/>
      <c r="AB588" s="13"/>
    </row>
    <row r="589" spans="12:28" x14ac:dyDescent="0.3">
      <c r="L589" s="16"/>
      <c r="AB589" s="13"/>
    </row>
    <row r="590" spans="12:28" x14ac:dyDescent="0.3">
      <c r="L590" s="16"/>
      <c r="AB590" s="13"/>
    </row>
    <row r="591" spans="12:28" x14ac:dyDescent="0.3">
      <c r="L591" s="16"/>
      <c r="AB591" s="13"/>
    </row>
    <row r="592" spans="12:28" x14ac:dyDescent="0.3">
      <c r="L592" s="16"/>
      <c r="AB592" s="13"/>
    </row>
    <row r="593" spans="12:28" x14ac:dyDescent="0.3">
      <c r="L593" s="16"/>
      <c r="AB593" s="13"/>
    </row>
    <row r="594" spans="12:28" x14ac:dyDescent="0.3">
      <c r="L594" s="16"/>
      <c r="AB594" s="13"/>
    </row>
    <row r="595" spans="12:28" x14ac:dyDescent="0.3">
      <c r="L595" s="16"/>
      <c r="AB595" s="13"/>
    </row>
    <row r="596" spans="12:28" x14ac:dyDescent="0.3">
      <c r="L596" s="16"/>
    </row>
    <row r="597" spans="12:28" x14ac:dyDescent="0.3">
      <c r="L597" s="16"/>
    </row>
    <row r="598" spans="12:28" x14ac:dyDescent="0.3">
      <c r="L598" s="16"/>
    </row>
    <row r="599" spans="12:28" x14ac:dyDescent="0.3">
      <c r="L599" s="16"/>
    </row>
    <row r="600" spans="12:28" x14ac:dyDescent="0.3">
      <c r="L600" s="16"/>
    </row>
    <row r="601" spans="12:28" x14ac:dyDescent="0.3">
      <c r="L601" s="16"/>
    </row>
    <row r="602" spans="12:28" x14ac:dyDescent="0.3">
      <c r="L602" s="16"/>
    </row>
    <row r="603" spans="12:28" x14ac:dyDescent="0.3">
      <c r="L603" s="16"/>
    </row>
    <row r="604" spans="12:28" x14ac:dyDescent="0.3">
      <c r="L604" s="16"/>
    </row>
    <row r="605" spans="12:28" x14ac:dyDescent="0.3">
      <c r="L605" s="16"/>
    </row>
    <row r="606" spans="12:28" x14ac:dyDescent="0.3">
      <c r="L606" s="16"/>
    </row>
    <row r="607" spans="12:28" x14ac:dyDescent="0.3">
      <c r="L607" s="16"/>
    </row>
    <row r="608" spans="12:28" x14ac:dyDescent="0.3">
      <c r="L608" s="16"/>
    </row>
    <row r="609" spans="12:12" x14ac:dyDescent="0.3">
      <c r="L609" s="16"/>
    </row>
    <row r="610" spans="12:12" x14ac:dyDescent="0.3">
      <c r="L610" s="16"/>
    </row>
    <row r="611" spans="12:12" x14ac:dyDescent="0.3">
      <c r="L611" s="16"/>
    </row>
    <row r="612" spans="12:12" x14ac:dyDescent="0.3">
      <c r="L612" s="16"/>
    </row>
    <row r="613" spans="12:12" x14ac:dyDescent="0.3">
      <c r="L613" s="16"/>
    </row>
    <row r="614" spans="12:12" x14ac:dyDescent="0.3">
      <c r="L614" s="16"/>
    </row>
    <row r="615" spans="12:12" x14ac:dyDescent="0.3">
      <c r="L615" s="16"/>
    </row>
    <row r="616" spans="12:12" x14ac:dyDescent="0.3">
      <c r="L616" s="16"/>
    </row>
    <row r="617" spans="12:12" x14ac:dyDescent="0.3">
      <c r="L617" s="16"/>
    </row>
    <row r="618" spans="12:12" x14ac:dyDescent="0.3">
      <c r="L618" s="16"/>
    </row>
    <row r="619" spans="12:12" x14ac:dyDescent="0.3">
      <c r="L619" s="16"/>
    </row>
    <row r="620" spans="12:12" x14ac:dyDescent="0.3">
      <c r="L620" s="16"/>
    </row>
    <row r="621" spans="12:12" x14ac:dyDescent="0.3">
      <c r="L621" s="16"/>
    </row>
    <row r="622" spans="12:12" x14ac:dyDescent="0.3">
      <c r="L622" s="16"/>
    </row>
    <row r="623" spans="12:12" x14ac:dyDescent="0.3">
      <c r="L623" s="16"/>
    </row>
    <row r="624" spans="12:12" x14ac:dyDescent="0.3">
      <c r="L624" s="16"/>
    </row>
    <row r="625" spans="12:12" x14ac:dyDescent="0.3">
      <c r="L625" s="16"/>
    </row>
    <row r="626" spans="12:12" x14ac:dyDescent="0.3">
      <c r="L626" s="16"/>
    </row>
    <row r="627" spans="12:12" x14ac:dyDescent="0.3">
      <c r="L627" s="16"/>
    </row>
    <row r="628" spans="12:12" x14ac:dyDescent="0.3">
      <c r="L628" s="16"/>
    </row>
    <row r="629" spans="12:12" x14ac:dyDescent="0.3">
      <c r="L629" s="16"/>
    </row>
    <row r="630" spans="12:12" x14ac:dyDescent="0.3">
      <c r="L630" s="16"/>
    </row>
    <row r="631" spans="12:12" x14ac:dyDescent="0.3">
      <c r="L631" s="16"/>
    </row>
    <row r="632" spans="12:12" x14ac:dyDescent="0.3">
      <c r="L632" s="16"/>
    </row>
    <row r="633" spans="12:12" x14ac:dyDescent="0.3">
      <c r="L633" s="16"/>
    </row>
    <row r="634" spans="12:12" x14ac:dyDescent="0.3">
      <c r="L634" s="16"/>
    </row>
    <row r="635" spans="12:12" x14ac:dyDescent="0.3">
      <c r="L635" s="16"/>
    </row>
    <row r="636" spans="12:12" x14ac:dyDescent="0.3">
      <c r="L636" s="16"/>
    </row>
    <row r="637" spans="12:12" x14ac:dyDescent="0.3">
      <c r="L637" s="16"/>
    </row>
    <row r="638" spans="12:12" x14ac:dyDescent="0.3">
      <c r="L638" s="16"/>
    </row>
    <row r="639" spans="12:12" x14ac:dyDescent="0.3">
      <c r="L639" s="16"/>
    </row>
    <row r="640" spans="12:12" x14ac:dyDescent="0.3">
      <c r="L640" s="16"/>
    </row>
    <row r="641" spans="12:12" x14ac:dyDescent="0.3">
      <c r="L641" s="16"/>
    </row>
    <row r="642" spans="12:12" x14ac:dyDescent="0.3">
      <c r="L642" s="16"/>
    </row>
    <row r="643" spans="12:12" x14ac:dyDescent="0.3">
      <c r="L643" s="16"/>
    </row>
    <row r="644" spans="12:12" x14ac:dyDescent="0.3">
      <c r="L644" s="16"/>
    </row>
    <row r="645" spans="12:12" x14ac:dyDescent="0.3">
      <c r="L645" s="16"/>
    </row>
    <row r="646" spans="12:12" x14ac:dyDescent="0.3">
      <c r="L646" s="16"/>
    </row>
    <row r="647" spans="12:12" x14ac:dyDescent="0.3">
      <c r="L647" s="16"/>
    </row>
  </sheetData>
  <sortState xmlns:xlrd2="http://schemas.microsoft.com/office/spreadsheetml/2017/richdata2" ref="B2:C175">
    <sortCondition descending="1" ref="C2:C175"/>
  </sortState>
  <phoneticPr fontId="17" type="noConversion"/>
  <pageMargins left="0.7" right="0.7" top="0.75" bottom="0.75" header="0.3" footer="0.3"/>
  <pageSetup paperSize="8" orientation="portrait" horizontalDpi="4294967293" verticalDpi="4294967293"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CC876-E827-4084-A978-1938FBA30B04}">
  <dimension ref="A1:AV306"/>
  <sheetViews>
    <sheetView topLeftCell="A7" zoomScaleNormal="100" workbookViewId="0">
      <selection activeCell="C16" sqref="C16"/>
    </sheetView>
  </sheetViews>
  <sheetFormatPr defaultRowHeight="14.4" x14ac:dyDescent="0.3"/>
  <cols>
    <col min="1" max="1" width="10.33203125" bestFit="1" customWidth="1"/>
    <col min="2" max="2" width="7.44140625" customWidth="1"/>
    <col min="3" max="3" width="10.6640625" bestFit="1" customWidth="1"/>
    <col min="4" max="4" width="8.33203125" bestFit="1" customWidth="1"/>
    <col min="5" max="5" width="11.44140625" customWidth="1"/>
    <col min="6" max="14" width="9.44140625" bestFit="1" customWidth="1"/>
    <col min="15" max="26" width="10.44140625" bestFit="1" customWidth="1"/>
  </cols>
  <sheetData>
    <row r="1" spans="1:26" ht="21" x14ac:dyDescent="0.4">
      <c r="A1" s="79" t="s">
        <v>1213</v>
      </c>
    </row>
    <row r="3" spans="1:26" x14ac:dyDescent="0.3">
      <c r="A3" s="44" t="s">
        <v>487</v>
      </c>
      <c r="B3" s="44" t="s">
        <v>1214</v>
      </c>
      <c r="C3" s="1" t="s">
        <v>488</v>
      </c>
      <c r="D3" s="1" t="s">
        <v>1288</v>
      </c>
      <c r="E3" s="44" t="s">
        <v>1282</v>
      </c>
      <c r="F3" s="1" t="s">
        <v>1215</v>
      </c>
      <c r="G3" s="1" t="s">
        <v>1216</v>
      </c>
      <c r="H3" s="1" t="s">
        <v>1217</v>
      </c>
      <c r="I3" s="1" t="s">
        <v>1218</v>
      </c>
      <c r="J3" s="1" t="s">
        <v>1219</v>
      </c>
      <c r="K3" s="1" t="s">
        <v>1220</v>
      </c>
      <c r="L3" s="1" t="s">
        <v>1221</v>
      </c>
      <c r="M3" s="1" t="s">
        <v>1222</v>
      </c>
      <c r="N3" s="1" t="s">
        <v>1223</v>
      </c>
      <c r="O3" s="1" t="s">
        <v>1224</v>
      </c>
      <c r="P3" s="1" t="s">
        <v>1225</v>
      </c>
      <c r="Q3" s="1" t="s">
        <v>1226</v>
      </c>
      <c r="R3" s="1" t="s">
        <v>1227</v>
      </c>
      <c r="S3" s="1" t="s">
        <v>1228</v>
      </c>
      <c r="T3" s="1" t="s">
        <v>1229</v>
      </c>
      <c r="U3" s="1" t="s">
        <v>1230</v>
      </c>
      <c r="V3" s="1" t="s">
        <v>1231</v>
      </c>
      <c r="W3" s="1" t="s">
        <v>1232</v>
      </c>
      <c r="X3" s="1" t="s">
        <v>1233</v>
      </c>
      <c r="Y3" s="1" t="s">
        <v>1234</v>
      </c>
      <c r="Z3" s="1" t="s">
        <v>1235</v>
      </c>
    </row>
    <row r="4" spans="1:26" x14ac:dyDescent="0.3">
      <c r="A4" s="44">
        <v>2006</v>
      </c>
      <c r="B4" s="44">
        <v>8.1999999999999993</v>
      </c>
      <c r="C4" s="2">
        <v>2.8495370370370369E-2</v>
      </c>
      <c r="D4" s="2">
        <f>C4/B4</f>
        <v>3.4750451671183378E-3</v>
      </c>
      <c r="E4" s="44" t="s">
        <v>1997</v>
      </c>
      <c r="F4" s="1"/>
      <c r="G4" s="1"/>
      <c r="H4" s="1"/>
      <c r="I4" s="1"/>
      <c r="J4" s="1"/>
      <c r="K4" s="1"/>
      <c r="L4" s="1"/>
      <c r="M4" s="1"/>
      <c r="N4" s="1"/>
      <c r="O4" s="1"/>
      <c r="P4" s="1"/>
      <c r="Q4" s="1"/>
      <c r="R4" s="1"/>
      <c r="S4" s="1"/>
      <c r="T4" s="1"/>
      <c r="U4" s="1"/>
      <c r="V4" s="1"/>
      <c r="W4" s="1"/>
      <c r="X4" s="1"/>
      <c r="Y4" s="1"/>
      <c r="Z4" s="1"/>
    </row>
    <row r="5" spans="1:26" x14ac:dyDescent="0.3">
      <c r="A5" s="44">
        <v>2007</v>
      </c>
      <c r="B5" s="44">
        <v>8.1999999999999993</v>
      </c>
      <c r="C5" s="2">
        <v>2.8645833333333332E-2</v>
      </c>
      <c r="D5" s="2">
        <f t="shared" ref="D5:D7" si="0">C5/B5</f>
        <v>3.4933943089430898E-3</v>
      </c>
      <c r="E5" s="44" t="s">
        <v>1997</v>
      </c>
      <c r="F5" s="1"/>
      <c r="G5" s="1"/>
      <c r="H5" s="1"/>
      <c r="I5" s="1"/>
      <c r="J5" s="1"/>
      <c r="K5" s="1"/>
      <c r="L5" s="1"/>
      <c r="M5" s="1"/>
      <c r="N5" s="1"/>
      <c r="O5" s="1"/>
      <c r="P5" s="1"/>
      <c r="Q5" s="1"/>
      <c r="R5" s="1"/>
      <c r="S5" s="1"/>
      <c r="T5" s="1"/>
      <c r="U5" s="1"/>
      <c r="V5" s="1"/>
      <c r="W5" s="1"/>
      <c r="X5" s="1"/>
      <c r="Y5" s="1"/>
      <c r="Z5" s="1"/>
    </row>
    <row r="6" spans="1:26" x14ac:dyDescent="0.3">
      <c r="A6" s="44">
        <v>2009</v>
      </c>
      <c r="B6" s="44">
        <v>8.1999999999999993</v>
      </c>
      <c r="C6" s="2">
        <v>2.4224537037037034E-2</v>
      </c>
      <c r="D6" s="2">
        <f t="shared" si="0"/>
        <v>2.9542118337850046E-3</v>
      </c>
      <c r="E6" s="44" t="s">
        <v>1997</v>
      </c>
      <c r="F6" s="1"/>
      <c r="G6" s="1"/>
      <c r="H6" s="1"/>
      <c r="I6" s="1"/>
      <c r="J6" s="1"/>
      <c r="K6" s="1"/>
      <c r="L6" s="1"/>
      <c r="M6" s="1"/>
      <c r="N6" s="1"/>
      <c r="O6" s="1"/>
      <c r="P6" s="1"/>
      <c r="Q6" s="1"/>
      <c r="R6" s="1"/>
      <c r="S6" s="1"/>
      <c r="T6" s="1"/>
      <c r="U6" s="1"/>
      <c r="V6" s="1"/>
      <c r="W6" s="1"/>
      <c r="X6" s="1"/>
      <c r="Y6" s="1"/>
      <c r="Z6" s="1"/>
    </row>
    <row r="7" spans="1:26" x14ac:dyDescent="0.3">
      <c r="A7" s="44">
        <v>2010</v>
      </c>
      <c r="B7" s="44">
        <v>8.1999999999999993</v>
      </c>
      <c r="C7" s="2">
        <v>2.2916666666666669E-2</v>
      </c>
      <c r="D7" s="2">
        <f t="shared" si="0"/>
        <v>2.794715447154472E-3</v>
      </c>
      <c r="E7" s="44" t="s">
        <v>1997</v>
      </c>
      <c r="F7" s="1"/>
      <c r="G7" s="1"/>
      <c r="H7" s="1"/>
      <c r="I7" s="1"/>
      <c r="J7" s="1"/>
      <c r="K7" s="1"/>
      <c r="L7" s="1"/>
      <c r="M7" s="1"/>
      <c r="N7" s="1"/>
      <c r="O7" s="1"/>
      <c r="P7" s="1"/>
      <c r="Q7" s="1"/>
      <c r="R7" s="1"/>
      <c r="S7" s="1"/>
      <c r="T7" s="1"/>
      <c r="U7" s="1"/>
      <c r="V7" s="1"/>
      <c r="W7" s="1"/>
      <c r="X7" s="1"/>
      <c r="Y7" s="1"/>
      <c r="Z7" s="1"/>
    </row>
    <row r="8" spans="1:26" x14ac:dyDescent="0.3">
      <c r="A8" s="81">
        <v>41161</v>
      </c>
      <c r="B8" s="44">
        <v>21.1</v>
      </c>
      <c r="C8" s="2">
        <v>6.1296296296296293E-2</v>
      </c>
      <c r="D8" s="257">
        <f>C8/B8</f>
        <v>2.9050377391609617E-3</v>
      </c>
      <c r="E8" s="44" t="s">
        <v>1285</v>
      </c>
      <c r="F8" s="1"/>
      <c r="G8" s="1"/>
      <c r="H8" s="1"/>
      <c r="I8" s="1"/>
      <c r="J8" s="1"/>
      <c r="K8" s="1"/>
      <c r="L8" s="1"/>
      <c r="M8" s="1"/>
      <c r="N8" s="1"/>
      <c r="O8" s="1"/>
      <c r="P8" s="1"/>
      <c r="Q8" s="1"/>
      <c r="R8" s="1"/>
      <c r="S8" s="1"/>
      <c r="T8" s="1"/>
      <c r="U8" s="1"/>
      <c r="V8" s="1"/>
      <c r="W8" s="1"/>
      <c r="X8" s="1"/>
      <c r="Y8" s="1"/>
      <c r="Z8" s="1"/>
    </row>
    <row r="9" spans="1:26" x14ac:dyDescent="0.3">
      <c r="A9" s="44">
        <v>2012</v>
      </c>
      <c r="B9" s="44">
        <v>13.3</v>
      </c>
      <c r="C9" s="257">
        <v>3.8599537037037036E-2</v>
      </c>
      <c r="D9" s="257">
        <f t="shared" ref="D9:D25" si="1">C9/B9</f>
        <v>2.9022208298524086E-3</v>
      </c>
      <c r="E9" s="44" t="s">
        <v>1283</v>
      </c>
      <c r="F9" s="1"/>
      <c r="G9" s="1"/>
      <c r="H9" s="1"/>
      <c r="I9" s="1"/>
      <c r="J9" s="80">
        <v>0.86111111111111116</v>
      </c>
      <c r="K9" s="1"/>
      <c r="L9" s="1"/>
      <c r="M9" s="1"/>
      <c r="N9" s="1"/>
      <c r="O9" s="80">
        <v>0.86944444444444446</v>
      </c>
      <c r="P9" s="1"/>
      <c r="Q9" s="1"/>
      <c r="R9" s="80">
        <v>0.58611111111111114</v>
      </c>
      <c r="S9" s="1"/>
      <c r="T9" s="1"/>
      <c r="U9" s="1"/>
      <c r="V9" s="1"/>
      <c r="W9" s="1"/>
      <c r="X9" s="1"/>
      <c r="Y9" s="1"/>
      <c r="Z9" s="1"/>
    </row>
    <row r="10" spans="1:26" x14ac:dyDescent="0.3">
      <c r="A10" s="81">
        <v>41399</v>
      </c>
      <c r="B10" s="44">
        <v>21.1</v>
      </c>
      <c r="C10" s="257">
        <v>6.5601851851851856E-2</v>
      </c>
      <c r="D10" s="257">
        <f t="shared" si="1"/>
        <v>3.1090925048271019E-3</v>
      </c>
      <c r="E10" s="44" t="s">
        <v>1286</v>
      </c>
      <c r="F10" s="1"/>
      <c r="G10" s="1"/>
      <c r="H10" s="1"/>
      <c r="I10" s="1"/>
      <c r="J10" s="80"/>
      <c r="K10" s="1"/>
      <c r="L10" s="1"/>
      <c r="M10" s="1"/>
      <c r="N10" s="1"/>
      <c r="O10" s="80"/>
      <c r="P10" s="1"/>
      <c r="Q10" s="1"/>
      <c r="R10" s="80"/>
      <c r="S10" s="1"/>
      <c r="T10" s="1"/>
      <c r="U10" s="1"/>
      <c r="V10" s="1"/>
      <c r="W10" s="1"/>
      <c r="X10" s="1"/>
      <c r="Y10" s="1"/>
      <c r="Z10" s="1"/>
    </row>
    <row r="11" spans="1:26" x14ac:dyDescent="0.3">
      <c r="A11" s="44">
        <v>2013</v>
      </c>
      <c r="B11" s="44">
        <v>13.3</v>
      </c>
      <c r="C11" s="2">
        <v>3.7789351851851852E-2</v>
      </c>
      <c r="D11" s="257">
        <f t="shared" si="1"/>
        <v>2.8413046505151767E-3</v>
      </c>
      <c r="E11" s="44" t="s">
        <v>1283</v>
      </c>
      <c r="F11" s="1"/>
      <c r="G11" s="1"/>
      <c r="H11" s="1"/>
      <c r="I11" s="1"/>
      <c r="J11" s="80">
        <v>0.8340277777777777</v>
      </c>
      <c r="K11" s="1"/>
      <c r="L11" s="1"/>
      <c r="M11" s="1"/>
      <c r="N11" s="1"/>
      <c r="O11" s="80">
        <v>0.86597222222222225</v>
      </c>
      <c r="P11" s="1"/>
      <c r="Q11" s="1"/>
      <c r="R11" s="80">
        <v>0.56874999999999998</v>
      </c>
      <c r="S11" s="1"/>
      <c r="T11" s="1"/>
      <c r="U11" s="1"/>
      <c r="V11" s="1"/>
      <c r="W11" s="1"/>
      <c r="X11" s="1"/>
      <c r="Y11" s="1"/>
      <c r="Z11" s="1"/>
    </row>
    <row r="12" spans="1:26" x14ac:dyDescent="0.3">
      <c r="A12" s="44">
        <v>2013</v>
      </c>
      <c r="B12" s="44">
        <v>21.1</v>
      </c>
      <c r="C12" s="2">
        <v>6.5162037037037032E-2</v>
      </c>
      <c r="D12" s="257">
        <f t="shared" si="1"/>
        <v>3.0882482008074419E-3</v>
      </c>
      <c r="E12" s="44" t="s">
        <v>1285</v>
      </c>
      <c r="F12" s="1"/>
      <c r="G12" s="1"/>
      <c r="H12" s="1"/>
      <c r="I12" s="1"/>
      <c r="J12" s="80">
        <v>0.90416666666666667</v>
      </c>
      <c r="K12" s="1"/>
      <c r="L12" s="1"/>
      <c r="M12" s="1"/>
      <c r="N12" s="1"/>
      <c r="O12" s="80">
        <v>0.9145833333333333</v>
      </c>
      <c r="P12" s="1"/>
      <c r="Q12" s="1"/>
      <c r="R12" s="80"/>
      <c r="S12" s="1"/>
      <c r="T12" s="80">
        <v>0.91319444444444453</v>
      </c>
      <c r="U12" s="1"/>
      <c r="V12" s="1"/>
      <c r="W12" s="1"/>
      <c r="X12" s="1"/>
      <c r="Y12" s="80">
        <v>0.97222222222222221</v>
      </c>
      <c r="Z12" s="80">
        <v>0.20694444444444446</v>
      </c>
    </row>
    <row r="13" spans="1:26" x14ac:dyDescent="0.3">
      <c r="A13" s="81">
        <v>41727</v>
      </c>
      <c r="B13" s="44">
        <v>21.1</v>
      </c>
      <c r="C13" s="2">
        <v>6.0578703703703697E-2</v>
      </c>
      <c r="D13" s="257">
        <f t="shared" si="1"/>
        <v>2.8710286115499382E-3</v>
      </c>
      <c r="E13" s="44" t="s">
        <v>1287</v>
      </c>
      <c r="F13" s="1"/>
      <c r="G13" s="1"/>
      <c r="H13" s="1"/>
      <c r="I13" s="1"/>
      <c r="J13" s="80"/>
      <c r="K13" s="1"/>
      <c r="L13" s="1"/>
      <c r="M13" s="1"/>
      <c r="N13" s="1"/>
      <c r="O13" s="80"/>
      <c r="P13" s="1"/>
      <c r="Q13" s="1"/>
      <c r="R13" s="80"/>
      <c r="S13" s="1"/>
      <c r="T13" s="1"/>
      <c r="U13" s="1"/>
      <c r="V13" s="1"/>
      <c r="W13" s="1"/>
      <c r="X13" s="1"/>
      <c r="Y13" s="1"/>
      <c r="Z13" s="1"/>
    </row>
    <row r="14" spans="1:26" x14ac:dyDescent="0.3">
      <c r="A14" s="44">
        <v>2014</v>
      </c>
      <c r="B14" s="44">
        <v>13.3</v>
      </c>
      <c r="C14" s="2">
        <v>3.8229166666666668E-2</v>
      </c>
      <c r="D14" s="257">
        <f t="shared" si="1"/>
        <v>2.8743734335839599E-3</v>
      </c>
      <c r="E14" s="82" t="s">
        <v>1283</v>
      </c>
      <c r="F14" s="1"/>
      <c r="G14" s="1"/>
      <c r="H14" s="1"/>
      <c r="I14" s="1"/>
      <c r="J14" s="80">
        <v>0.87083333333333324</v>
      </c>
      <c r="K14" s="1"/>
      <c r="L14" s="1"/>
      <c r="M14" s="1"/>
      <c r="N14" s="1"/>
      <c r="O14" s="80">
        <v>0.85069444444444453</v>
      </c>
      <c r="P14" s="1"/>
      <c r="Q14" s="1"/>
      <c r="R14" s="116">
        <v>0.57361111111111118</v>
      </c>
      <c r="S14" s="1"/>
      <c r="T14" s="1"/>
      <c r="U14" s="1"/>
      <c r="V14" s="1"/>
      <c r="W14" s="1"/>
      <c r="X14" s="1"/>
      <c r="Y14" s="1"/>
      <c r="Z14" s="1"/>
    </row>
    <row r="15" spans="1:26" x14ac:dyDescent="0.3">
      <c r="A15" s="81">
        <v>42135</v>
      </c>
      <c r="B15" s="44">
        <v>3.3</v>
      </c>
      <c r="C15" s="2">
        <v>8.3333333333333332E-3</v>
      </c>
      <c r="D15" s="257">
        <f t="shared" si="1"/>
        <v>2.5252525252525255E-3</v>
      </c>
      <c r="E15" s="82" t="s">
        <v>1398</v>
      </c>
      <c r="F15" s="1"/>
      <c r="G15" s="1"/>
      <c r="H15" s="1"/>
      <c r="I15" s="1"/>
      <c r="J15" s="80"/>
      <c r="K15" s="1"/>
      <c r="L15" s="1"/>
      <c r="M15" s="1"/>
      <c r="N15" s="1"/>
      <c r="O15" s="80"/>
      <c r="P15" s="1"/>
      <c r="Q15" s="1"/>
      <c r="R15" s="116"/>
      <c r="S15" s="1"/>
      <c r="T15" s="1"/>
      <c r="U15" s="1"/>
      <c r="V15" s="1"/>
      <c r="W15" s="1"/>
      <c r="X15" s="1"/>
      <c r="Y15" s="1"/>
      <c r="Z15" s="1"/>
    </row>
    <row r="16" spans="1:26" x14ac:dyDescent="0.3">
      <c r="A16" s="81">
        <v>43868</v>
      </c>
      <c r="B16" s="44">
        <v>5</v>
      </c>
      <c r="C16" s="2">
        <v>1.2997685185185183E-2</v>
      </c>
      <c r="D16" s="257">
        <f t="shared" si="1"/>
        <v>2.5995370370370365E-3</v>
      </c>
      <c r="E16" s="82" t="s">
        <v>1284</v>
      </c>
      <c r="F16" s="80">
        <v>0.14861111111111111</v>
      </c>
      <c r="G16" s="80">
        <v>0.15902777777777777</v>
      </c>
      <c r="H16" s="80">
        <v>0.15625</v>
      </c>
      <c r="I16" s="80">
        <v>0.15694444444444444</v>
      </c>
      <c r="J16" s="80">
        <v>0.15763888888888888</v>
      </c>
      <c r="K16" s="1"/>
      <c r="L16" s="1"/>
      <c r="M16" s="1"/>
      <c r="N16" s="1"/>
      <c r="O16" s="1"/>
      <c r="P16" s="1"/>
      <c r="Q16" s="1"/>
      <c r="R16" s="1"/>
      <c r="S16" s="1"/>
      <c r="T16" s="1"/>
      <c r="U16" s="1"/>
      <c r="V16" s="1"/>
      <c r="W16" s="1"/>
      <c r="X16" s="1"/>
      <c r="Y16" s="1"/>
      <c r="Z16" s="1"/>
    </row>
    <row r="17" spans="1:36" x14ac:dyDescent="0.3">
      <c r="A17" s="81">
        <v>43906</v>
      </c>
      <c r="B17" s="44">
        <v>10</v>
      </c>
      <c r="C17" s="2">
        <v>2.7997685185185184E-2</v>
      </c>
      <c r="D17" s="257">
        <f t="shared" si="1"/>
        <v>2.7997685185185183E-3</v>
      </c>
      <c r="E17" s="82" t="s">
        <v>1284</v>
      </c>
      <c r="F17" s="80">
        <v>0.17500000000000002</v>
      </c>
      <c r="G17" s="80">
        <v>0.16666666666666666</v>
      </c>
      <c r="H17" s="80">
        <v>0.16527777777777777</v>
      </c>
      <c r="I17" s="80">
        <v>0.16527777777777777</v>
      </c>
      <c r="J17" s="80">
        <v>0.16944444444444443</v>
      </c>
      <c r="K17" s="80">
        <v>0.16666666666666666</v>
      </c>
      <c r="L17" s="80">
        <v>0.16597222222222222</v>
      </c>
      <c r="M17" s="80">
        <v>0.17083333333333331</v>
      </c>
      <c r="N17" s="80">
        <v>0.16944444444444443</v>
      </c>
      <c r="O17" s="80">
        <v>0.16458333333333333</v>
      </c>
      <c r="P17" s="1"/>
      <c r="Q17" s="1"/>
      <c r="R17" s="1"/>
      <c r="S17" s="1"/>
      <c r="T17" s="1"/>
      <c r="U17" s="1"/>
      <c r="V17" s="1"/>
      <c r="W17" s="1"/>
      <c r="X17" s="1"/>
      <c r="Y17" s="1"/>
      <c r="Z17" s="1"/>
    </row>
    <row r="18" spans="1:36" x14ac:dyDescent="0.3">
      <c r="A18" s="81">
        <v>43961</v>
      </c>
      <c r="B18" s="44">
        <v>1.6</v>
      </c>
      <c r="C18" s="2">
        <v>7.0601851851851841E-3</v>
      </c>
      <c r="D18" s="257">
        <f t="shared" si="1"/>
        <v>4.4126157407407395E-3</v>
      </c>
      <c r="E18" s="44" t="s">
        <v>1332</v>
      </c>
      <c r="F18" s="9" t="s">
        <v>1333</v>
      </c>
      <c r="G18" s="1"/>
      <c r="H18" s="1"/>
      <c r="I18" s="1"/>
      <c r="J18" s="1"/>
      <c r="K18" s="1"/>
      <c r="L18" s="1"/>
      <c r="M18" s="1"/>
      <c r="N18" s="1"/>
      <c r="O18" s="1"/>
      <c r="P18" s="1"/>
      <c r="Q18" s="1"/>
      <c r="R18" s="1"/>
      <c r="S18" s="1"/>
      <c r="T18" s="1"/>
      <c r="U18" s="1"/>
      <c r="V18" s="1"/>
      <c r="W18" s="1"/>
      <c r="X18" s="1"/>
      <c r="Y18" s="1"/>
      <c r="Z18" s="1"/>
    </row>
    <row r="19" spans="1:36" x14ac:dyDescent="0.3">
      <c r="A19" s="81">
        <v>43964</v>
      </c>
      <c r="B19" s="44">
        <v>1.6</v>
      </c>
      <c r="C19" s="2">
        <v>7.2453703703703708E-3</v>
      </c>
      <c r="D19" s="257">
        <f t="shared" si="1"/>
        <v>4.5283564814814813E-3</v>
      </c>
      <c r="E19" s="44" t="s">
        <v>1332</v>
      </c>
      <c r="F19" s="1"/>
      <c r="G19" s="1"/>
      <c r="H19" s="1"/>
      <c r="I19" s="1"/>
      <c r="J19" s="1"/>
      <c r="K19" s="1"/>
      <c r="L19" s="1"/>
      <c r="M19" s="1"/>
      <c r="N19" s="1"/>
      <c r="O19" s="1"/>
      <c r="P19" s="1"/>
      <c r="Q19" s="1"/>
      <c r="R19" s="1"/>
      <c r="S19" s="1"/>
      <c r="T19" s="1"/>
      <c r="U19" s="1"/>
      <c r="V19" s="1"/>
      <c r="W19" s="1"/>
      <c r="X19" s="1"/>
      <c r="Y19" s="1"/>
      <c r="Z19" s="1"/>
    </row>
    <row r="20" spans="1:36" x14ac:dyDescent="0.3">
      <c r="A20" s="81">
        <v>44168</v>
      </c>
      <c r="B20" s="44">
        <v>2.41</v>
      </c>
      <c r="C20" s="2">
        <v>6.0879629629629643E-3</v>
      </c>
      <c r="D20" s="257">
        <f t="shared" si="1"/>
        <v>2.526125710773014E-3</v>
      </c>
      <c r="E20" s="44" t="s">
        <v>1397</v>
      </c>
      <c r="F20" s="80">
        <v>0.14861111111111111</v>
      </c>
      <c r="G20" s="80">
        <v>0.15208333333333332</v>
      </c>
      <c r="H20" s="1"/>
      <c r="I20" s="1"/>
      <c r="J20" s="1"/>
      <c r="K20" s="1"/>
      <c r="L20" s="1"/>
      <c r="M20" s="1"/>
      <c r="N20" s="1"/>
      <c r="O20" s="1"/>
      <c r="P20" s="1"/>
      <c r="Q20" s="1"/>
      <c r="R20" s="1"/>
      <c r="S20" s="1"/>
      <c r="T20" s="1"/>
      <c r="U20" s="1"/>
      <c r="V20" s="1"/>
      <c r="W20" s="1"/>
      <c r="X20" s="1"/>
      <c r="Y20" s="1"/>
      <c r="Z20" s="1"/>
    </row>
    <row r="21" spans="1:36" x14ac:dyDescent="0.3">
      <c r="A21" s="81">
        <v>44175</v>
      </c>
      <c r="B21" s="44">
        <v>3.35</v>
      </c>
      <c r="C21" s="2">
        <v>8.3333333333333332E-3</v>
      </c>
      <c r="D21" s="257">
        <f t="shared" si="1"/>
        <v>2.4875621890547263E-3</v>
      </c>
      <c r="E21" s="44" t="s">
        <v>1398</v>
      </c>
      <c r="F21" s="80">
        <v>0.14444444444444446</v>
      </c>
      <c r="G21" s="80">
        <v>0.14861111111111111</v>
      </c>
      <c r="H21" s="80">
        <v>0.15416666666666667</v>
      </c>
      <c r="I21" s="1"/>
      <c r="J21" s="1"/>
      <c r="K21" s="1"/>
      <c r="L21" s="1"/>
      <c r="M21" s="1"/>
      <c r="N21" s="1"/>
      <c r="O21" s="1"/>
      <c r="P21" s="1"/>
      <c r="Q21" s="1"/>
      <c r="R21" s="1"/>
      <c r="S21" s="1"/>
      <c r="T21" s="1"/>
      <c r="U21" s="1"/>
      <c r="V21" s="1"/>
      <c r="W21" s="1"/>
      <c r="X21" s="1"/>
      <c r="Y21" s="1"/>
      <c r="Z21" s="1"/>
    </row>
    <row r="22" spans="1:36" x14ac:dyDescent="0.3">
      <c r="A22" s="81">
        <v>44221</v>
      </c>
      <c r="B22" s="44">
        <v>10</v>
      </c>
      <c r="C22" s="2">
        <v>2.6921296296296294E-2</v>
      </c>
      <c r="D22" s="257">
        <f t="shared" si="1"/>
        <v>2.6921296296296294E-3</v>
      </c>
      <c r="E22" s="44" t="s">
        <v>1535</v>
      </c>
      <c r="F22" s="153">
        <v>0.15972222222222224</v>
      </c>
      <c r="G22" s="153">
        <v>0.15902777777777777</v>
      </c>
      <c r="H22" s="153">
        <v>0.16111111111111112</v>
      </c>
      <c r="I22" s="153">
        <v>0.16111111111111112</v>
      </c>
      <c r="J22" s="153">
        <v>0.16111111111111112</v>
      </c>
      <c r="K22" s="153">
        <v>0.16458333333333333</v>
      </c>
      <c r="L22" s="153">
        <v>0.16180555555555556</v>
      </c>
      <c r="M22" s="153">
        <v>0.15902777777777777</v>
      </c>
      <c r="N22" s="153">
        <v>0.16319444444444445</v>
      </c>
      <c r="O22" s="153">
        <v>0.16458333333333333</v>
      </c>
      <c r="P22" s="1"/>
      <c r="Q22" s="1"/>
      <c r="R22" s="1"/>
      <c r="S22" s="1"/>
      <c r="T22" s="1"/>
      <c r="U22" s="1"/>
      <c r="V22" s="1"/>
      <c r="W22" s="1"/>
      <c r="X22" s="1"/>
      <c r="Y22" s="1"/>
      <c r="Z22" s="1"/>
    </row>
    <row r="23" spans="1:36" x14ac:dyDescent="0.3">
      <c r="A23" s="81">
        <v>44323</v>
      </c>
      <c r="B23" s="44">
        <v>2.4</v>
      </c>
      <c r="C23" s="2">
        <v>5.7870370370370376E-3</v>
      </c>
      <c r="D23" s="257">
        <f t="shared" si="1"/>
        <v>2.4112654320987657E-3</v>
      </c>
      <c r="E23" s="44" t="s">
        <v>1397</v>
      </c>
      <c r="F23" s="80">
        <v>0.14305555555555557</v>
      </c>
      <c r="G23" s="80">
        <v>0.1451388888888889</v>
      </c>
      <c r="H23" s="1"/>
      <c r="I23" s="1"/>
      <c r="J23" s="1"/>
      <c r="K23" s="1"/>
      <c r="L23" s="1"/>
      <c r="M23" s="1"/>
      <c r="N23" s="1"/>
      <c r="O23" s="1"/>
      <c r="P23" s="1"/>
      <c r="Q23" s="1"/>
      <c r="R23" s="1"/>
      <c r="S23" s="1"/>
      <c r="T23" s="1"/>
      <c r="U23" s="1"/>
      <c r="V23" s="1"/>
      <c r="W23" s="1"/>
      <c r="X23" s="1"/>
      <c r="Y23" s="1"/>
      <c r="Z23" s="1"/>
    </row>
    <row r="24" spans="1:36" x14ac:dyDescent="0.3">
      <c r="A24" s="81">
        <v>45736</v>
      </c>
      <c r="B24" s="44">
        <v>10</v>
      </c>
      <c r="C24" s="67">
        <v>2.5810185185185186E-2</v>
      </c>
      <c r="D24" s="257">
        <f t="shared" si="1"/>
        <v>2.5810185185185185E-3</v>
      </c>
      <c r="E24" s="44" t="s">
        <v>1284</v>
      </c>
      <c r="F24" s="80">
        <v>0.15277777777777779</v>
      </c>
      <c r="G24" s="80">
        <v>0.15208333333333332</v>
      </c>
      <c r="H24" s="80">
        <v>0.15416666666666667</v>
      </c>
      <c r="I24" s="80">
        <v>0.15416666666666667</v>
      </c>
      <c r="J24" s="80">
        <v>0.15555555555555556</v>
      </c>
      <c r="K24" s="80">
        <v>0.15555555555555556</v>
      </c>
      <c r="L24" s="80">
        <v>0.15694444444444444</v>
      </c>
      <c r="M24" s="80">
        <v>0.15694444444444444</v>
      </c>
      <c r="N24" s="80">
        <v>0.15833333333333333</v>
      </c>
      <c r="O24" s="80">
        <v>0.15069444444444444</v>
      </c>
      <c r="P24" s="1"/>
      <c r="Q24" s="1"/>
      <c r="R24" s="1"/>
      <c r="S24" s="1"/>
      <c r="T24" s="1"/>
      <c r="U24" s="1"/>
      <c r="V24" s="1"/>
      <c r="W24" s="1"/>
      <c r="X24" s="1"/>
      <c r="Y24" s="1"/>
      <c r="Z24" s="1"/>
    </row>
    <row r="25" spans="1:36" x14ac:dyDescent="0.3">
      <c r="A25" s="81">
        <v>46142</v>
      </c>
      <c r="B25" s="44">
        <v>10</v>
      </c>
      <c r="C25" s="2">
        <v>2.537037037037037E-2</v>
      </c>
      <c r="D25" s="257">
        <f t="shared" si="1"/>
        <v>2.5370370370370369E-3</v>
      </c>
      <c r="E25" s="44" t="s">
        <v>1284</v>
      </c>
      <c r="F25" s="80">
        <v>0.15347222222222223</v>
      </c>
      <c r="G25" s="80">
        <v>0.15277777777777779</v>
      </c>
      <c r="H25" s="80">
        <v>0.15208333333333332</v>
      </c>
      <c r="I25" s="80">
        <v>0.15138888888888888</v>
      </c>
      <c r="J25" s="80">
        <v>0.15277777777777779</v>
      </c>
      <c r="K25" s="80">
        <v>0.15486111111111112</v>
      </c>
      <c r="L25" s="80">
        <v>0.15277777777777779</v>
      </c>
      <c r="M25" s="80">
        <v>0.15138888888888888</v>
      </c>
      <c r="N25" s="80">
        <v>0.15277777777777779</v>
      </c>
      <c r="O25" s="80">
        <v>0.14791666666666667</v>
      </c>
      <c r="P25" s="1"/>
      <c r="Q25" s="1"/>
      <c r="R25" s="1"/>
      <c r="S25" s="1"/>
      <c r="T25" s="1"/>
      <c r="U25" s="1"/>
      <c r="V25" s="1"/>
      <c r="W25" s="1"/>
      <c r="X25" s="1"/>
      <c r="Y25" s="1"/>
      <c r="Z25" s="1"/>
    </row>
    <row r="26" spans="1:36" x14ac:dyDescent="0.3">
      <c r="A26" s="44"/>
      <c r="B26" s="44"/>
      <c r="C26" s="82"/>
      <c r="D26" s="117"/>
      <c r="E26" s="44"/>
      <c r="F26" s="80"/>
      <c r="G26" s="80"/>
      <c r="H26" s="80"/>
      <c r="I26" s="80"/>
      <c r="J26" s="1"/>
      <c r="K26" s="1"/>
      <c r="L26" s="1"/>
      <c r="M26" s="1"/>
      <c r="N26" s="1"/>
      <c r="O26" s="1"/>
      <c r="P26" s="1"/>
      <c r="Q26" s="1"/>
      <c r="R26" s="1"/>
      <c r="S26" s="1"/>
      <c r="T26" s="1"/>
      <c r="U26" s="1"/>
      <c r="V26" s="1"/>
      <c r="W26" s="1"/>
      <c r="X26" s="1"/>
      <c r="Y26" s="1"/>
      <c r="Z26" s="1"/>
    </row>
    <row r="27" spans="1:36" x14ac:dyDescent="0.3">
      <c r="A27" s="44"/>
      <c r="B27" s="44"/>
      <c r="C27" s="44"/>
      <c r="D27" s="117"/>
      <c r="E27" s="44"/>
      <c r="F27" s="1"/>
      <c r="G27" s="1"/>
      <c r="H27" s="1"/>
      <c r="I27" s="1"/>
      <c r="J27" s="1"/>
      <c r="K27" s="1"/>
      <c r="L27" s="1"/>
      <c r="M27" s="1"/>
      <c r="N27" s="1"/>
      <c r="O27" s="1"/>
      <c r="P27" s="1"/>
      <c r="Q27" s="1"/>
      <c r="R27" s="1"/>
      <c r="S27" s="1"/>
      <c r="T27" s="1"/>
      <c r="U27" s="1"/>
      <c r="V27" s="1"/>
      <c r="W27" s="1"/>
      <c r="X27" s="1"/>
      <c r="Y27" s="1"/>
      <c r="Z27" s="1"/>
    </row>
    <row r="28" spans="1:36" ht="21" x14ac:dyDescent="0.4">
      <c r="A28" s="152" t="s">
        <v>1534</v>
      </c>
      <c r="B28" s="44" t="s">
        <v>1478</v>
      </c>
      <c r="C28" s="44" t="s">
        <v>488</v>
      </c>
      <c r="D28" s="117" t="s">
        <v>1288</v>
      </c>
      <c r="E28" s="44"/>
      <c r="F28" s="1"/>
      <c r="G28" s="1"/>
      <c r="H28" s="1"/>
      <c r="I28" s="1"/>
      <c r="J28" s="1"/>
      <c r="K28" s="1"/>
      <c r="L28" s="1"/>
      <c r="M28" s="1"/>
      <c r="N28" s="1"/>
      <c r="O28" s="1"/>
      <c r="P28" s="1"/>
      <c r="Q28" s="1"/>
      <c r="R28" s="1"/>
      <c r="S28" s="1"/>
      <c r="T28" s="1"/>
      <c r="U28" s="1"/>
      <c r="V28" s="1"/>
      <c r="W28" s="1"/>
      <c r="X28" s="1"/>
      <c r="Y28" s="1"/>
      <c r="Z28" s="1"/>
    </row>
    <row r="29" spans="1:36" x14ac:dyDescent="0.3">
      <c r="A29" s="81">
        <v>44206</v>
      </c>
      <c r="B29" s="44">
        <v>18.170000000000002</v>
      </c>
      <c r="C29" s="82">
        <v>5.8240740740740739E-2</v>
      </c>
      <c r="D29" s="117">
        <f t="shared" ref="D29:D40" si="2">C29/B29*60</f>
        <v>0.19231945208830181</v>
      </c>
      <c r="E29" s="1" t="s">
        <v>1437</v>
      </c>
      <c r="F29" s="153">
        <v>0.21736111111111112</v>
      </c>
      <c r="G29" s="153">
        <v>0.19999999999999998</v>
      </c>
      <c r="H29" s="153">
        <v>0.20972222222222223</v>
      </c>
      <c r="I29" s="154">
        <v>0.16388888888888889</v>
      </c>
      <c r="J29" s="154">
        <v>0.16527777777777777</v>
      </c>
      <c r="K29" s="153">
        <v>0.22847222222222222</v>
      </c>
      <c r="L29" s="154">
        <v>0.16597222222222222</v>
      </c>
      <c r="M29" s="154">
        <v>0.16319444444444445</v>
      </c>
      <c r="N29" s="153">
        <v>0.22777777777777777</v>
      </c>
      <c r="O29" s="154">
        <v>0.16597222222222222</v>
      </c>
      <c r="P29" s="154">
        <v>0.16458333333333333</v>
      </c>
      <c r="Q29" s="153">
        <v>0.22291666666666665</v>
      </c>
      <c r="R29" s="154">
        <v>0.16458333333333333</v>
      </c>
      <c r="S29" s="154">
        <v>0.16527777777777777</v>
      </c>
      <c r="T29" s="153">
        <v>0.23194444444444443</v>
      </c>
      <c r="U29" s="154">
        <v>0.15833333333333333</v>
      </c>
      <c r="V29" s="153">
        <v>0.21319444444444444</v>
      </c>
      <c r="W29" s="153">
        <v>0.22083333333333333</v>
      </c>
      <c r="X29" s="5"/>
      <c r="Y29" s="5"/>
      <c r="Z29" s="5"/>
      <c r="AA29" s="28"/>
      <c r="AB29" s="28"/>
    </row>
    <row r="30" spans="1:36" x14ac:dyDescent="0.3">
      <c r="A30" s="81">
        <v>44213</v>
      </c>
      <c r="B30" s="44">
        <v>21.27</v>
      </c>
      <c r="C30" s="82">
        <v>6.7685185185185182E-2</v>
      </c>
      <c r="D30" s="117">
        <f t="shared" si="2"/>
        <v>0.19093141095961971</v>
      </c>
      <c r="E30" s="1" t="s">
        <v>1438</v>
      </c>
      <c r="F30" s="153">
        <v>0.18055555555555555</v>
      </c>
      <c r="G30" s="153">
        <v>0.18124999999999999</v>
      </c>
      <c r="H30" s="153">
        <v>0.18819444444444444</v>
      </c>
      <c r="I30" s="153">
        <v>0.18472222222222223</v>
      </c>
      <c r="J30" s="153">
        <v>0.18541666666666667</v>
      </c>
      <c r="K30" s="153">
        <v>0.19027777777777777</v>
      </c>
      <c r="L30" s="153">
        <v>0.19236111111111112</v>
      </c>
      <c r="M30" s="153">
        <v>0.19722222222222222</v>
      </c>
      <c r="N30" s="153">
        <v>0.19444444444444445</v>
      </c>
      <c r="O30" s="153">
        <v>0.19652777777777777</v>
      </c>
      <c r="P30" s="153">
        <v>0.19027777777777777</v>
      </c>
      <c r="Q30" s="153">
        <v>0.19375000000000001</v>
      </c>
      <c r="R30" s="153">
        <v>0.19375000000000001</v>
      </c>
      <c r="S30" s="153">
        <v>0.1986111111111111</v>
      </c>
      <c r="T30" s="153">
        <v>0.19791666666666666</v>
      </c>
      <c r="U30" s="153">
        <v>0.19097222222222221</v>
      </c>
      <c r="V30" s="153">
        <v>0.19444444444444445</v>
      </c>
      <c r="W30" s="153">
        <v>0.18541666666666667</v>
      </c>
      <c r="X30" s="153">
        <v>0.18680555555555556</v>
      </c>
      <c r="Y30" s="153">
        <v>0.19236111111111112</v>
      </c>
      <c r="Z30" s="153">
        <v>0.19166666666666665</v>
      </c>
      <c r="AA30" s="28"/>
      <c r="AB30" s="28"/>
    </row>
    <row r="31" spans="1:36" x14ac:dyDescent="0.3">
      <c r="A31" s="81">
        <v>44215</v>
      </c>
      <c r="B31" s="44">
        <v>22.57</v>
      </c>
      <c r="C31" s="82">
        <v>7.4143518518518511E-2</v>
      </c>
      <c r="D31" s="117">
        <f t="shared" si="2"/>
        <v>0.19710284054546345</v>
      </c>
      <c r="E31" s="1" t="s">
        <v>1438</v>
      </c>
      <c r="F31" s="153">
        <v>0.20277777777777781</v>
      </c>
      <c r="G31" s="153">
        <v>0.2076388888888889</v>
      </c>
      <c r="H31" s="153">
        <v>0.2076388888888889</v>
      </c>
      <c r="I31" s="153">
        <v>0.20625000000000002</v>
      </c>
      <c r="J31" s="153">
        <v>0.20208333333333331</v>
      </c>
      <c r="K31" s="153">
        <v>0.20555555555555557</v>
      </c>
      <c r="L31" s="153">
        <v>0.21527777777777779</v>
      </c>
      <c r="M31" s="153">
        <v>0.20416666666666669</v>
      </c>
      <c r="N31" s="153">
        <v>0.20277777777777781</v>
      </c>
      <c r="O31" s="153">
        <v>0.2076388888888889</v>
      </c>
      <c r="P31" s="153">
        <v>0.2076388888888889</v>
      </c>
      <c r="Q31" s="153">
        <v>0.2076388888888889</v>
      </c>
      <c r="R31" s="153">
        <v>0.20416666666666669</v>
      </c>
      <c r="S31" s="155">
        <v>0.17222222222222225</v>
      </c>
      <c r="T31" s="155">
        <v>0.17430555555555557</v>
      </c>
      <c r="U31" s="155">
        <v>0.16944444444444443</v>
      </c>
      <c r="V31" s="155">
        <v>0.17222222222222225</v>
      </c>
      <c r="W31" s="155">
        <v>0.17569444444444446</v>
      </c>
      <c r="X31" s="155">
        <v>0.17500000000000002</v>
      </c>
      <c r="Y31" s="155">
        <v>0.17430555555555557</v>
      </c>
      <c r="Z31" s="153">
        <v>0.22638888888888889</v>
      </c>
      <c r="AA31" s="153">
        <v>0.20972222222222223</v>
      </c>
      <c r="AB31" s="5"/>
      <c r="AC31" s="1"/>
      <c r="AD31" s="1"/>
      <c r="AE31" s="1"/>
      <c r="AF31" s="1"/>
      <c r="AG31" s="1"/>
      <c r="AH31" s="1"/>
      <c r="AI31" s="1"/>
      <c r="AJ31" s="1"/>
    </row>
    <row r="32" spans="1:36" x14ac:dyDescent="0.3">
      <c r="A32" s="81">
        <v>44219</v>
      </c>
      <c r="B32" s="44">
        <v>16.71</v>
      </c>
      <c r="C32" s="82">
        <v>5.5682870370370369E-2</v>
      </c>
      <c r="D32" s="117">
        <f t="shared" si="2"/>
        <v>0.19993849325088101</v>
      </c>
      <c r="E32" s="1" t="s">
        <v>1437</v>
      </c>
      <c r="F32" s="153">
        <v>0.22361111111111109</v>
      </c>
      <c r="G32" s="153">
        <v>0.22916666666666666</v>
      </c>
      <c r="H32" s="153">
        <v>0.22638888888888889</v>
      </c>
      <c r="I32" s="153">
        <v>0.21041666666666667</v>
      </c>
      <c r="J32" s="168">
        <v>0.14861111111111111</v>
      </c>
      <c r="K32" s="153">
        <v>0.22083333333333333</v>
      </c>
      <c r="L32" s="168">
        <v>0.14722222222222223</v>
      </c>
      <c r="M32" s="153">
        <v>0.22708333333333333</v>
      </c>
      <c r="N32" s="168">
        <v>0.14375000000000002</v>
      </c>
      <c r="O32" s="153">
        <v>0.22916666666666666</v>
      </c>
      <c r="P32" s="168">
        <v>0.14861111111111111</v>
      </c>
      <c r="Q32" s="153">
        <v>0.22916666666666666</v>
      </c>
      <c r="R32" s="168">
        <v>0.14583333333333334</v>
      </c>
      <c r="S32" s="153">
        <v>0.22916666666666666</v>
      </c>
      <c r="T32" s="153">
        <v>0.22222222222222221</v>
      </c>
      <c r="U32" s="153">
        <v>0.20069444444444443</v>
      </c>
      <c r="V32" s="5"/>
      <c r="W32" s="5"/>
      <c r="X32" s="5"/>
      <c r="Y32" s="5"/>
      <c r="Z32" s="5"/>
      <c r="AA32" s="5"/>
      <c r="AB32" s="5"/>
      <c r="AC32" s="1"/>
      <c r="AD32" s="1"/>
      <c r="AE32" s="1"/>
      <c r="AF32" s="1"/>
      <c r="AG32" s="1"/>
      <c r="AH32" s="1"/>
      <c r="AI32" s="1"/>
      <c r="AJ32" s="1"/>
    </row>
    <row r="33" spans="1:48" x14ac:dyDescent="0.3">
      <c r="A33" s="81">
        <v>44221</v>
      </c>
      <c r="B33" s="44">
        <v>13.48</v>
      </c>
      <c r="C33" s="82">
        <v>3.9641203703703706E-2</v>
      </c>
      <c r="D33" s="117">
        <f t="shared" si="2"/>
        <v>0.17644452687108475</v>
      </c>
      <c r="E33" s="1" t="s">
        <v>1439</v>
      </c>
      <c r="F33" s="153">
        <v>0.21736111111111112</v>
      </c>
      <c r="G33" s="153">
        <v>0.20833333333333334</v>
      </c>
      <c r="H33" s="154">
        <v>0.15972222222222224</v>
      </c>
      <c r="I33" s="154">
        <v>0.15902777777777777</v>
      </c>
      <c r="J33" s="154">
        <v>0.16111111111111112</v>
      </c>
      <c r="K33" s="154">
        <v>0.16111111111111112</v>
      </c>
      <c r="L33" s="154">
        <v>0.16111111111111112</v>
      </c>
      <c r="M33" s="154">
        <v>0.16458333333333333</v>
      </c>
      <c r="N33" s="154">
        <v>0.16180555555555556</v>
      </c>
      <c r="O33" s="154">
        <v>0.15902777777777777</v>
      </c>
      <c r="P33" s="154">
        <v>0.16319444444444445</v>
      </c>
      <c r="Q33" s="154">
        <v>0.16458333333333333</v>
      </c>
      <c r="R33" s="153">
        <v>0.22708333333333333</v>
      </c>
      <c r="S33" s="5"/>
      <c r="T33" s="5"/>
      <c r="U33" s="5"/>
      <c r="V33" s="5"/>
      <c r="W33" s="5"/>
      <c r="X33" s="5"/>
      <c r="Y33" s="5"/>
      <c r="Z33" s="5"/>
      <c r="AA33" s="5"/>
      <c r="AB33" s="5"/>
      <c r="AC33" s="1"/>
      <c r="AD33" s="1"/>
      <c r="AE33" s="1"/>
      <c r="AF33" s="1"/>
      <c r="AG33" s="1"/>
      <c r="AH33" s="1"/>
      <c r="AI33" s="1"/>
      <c r="AJ33" s="1"/>
    </row>
    <row r="34" spans="1:48" x14ac:dyDescent="0.3">
      <c r="A34" s="81">
        <v>44224</v>
      </c>
      <c r="B34" s="44">
        <v>17.72</v>
      </c>
      <c r="C34" s="82">
        <v>5.876157407407407E-2</v>
      </c>
      <c r="D34" s="117">
        <f t="shared" si="2"/>
        <v>0.19896695510408827</v>
      </c>
      <c r="E34" s="1" t="s">
        <v>1437</v>
      </c>
      <c r="F34" s="153">
        <v>0.21666666666666667</v>
      </c>
      <c r="G34" s="153">
        <v>0.21041666666666667</v>
      </c>
      <c r="H34" s="153">
        <v>0.21111111111111111</v>
      </c>
      <c r="I34" s="154">
        <v>0.16458333333333333</v>
      </c>
      <c r="J34" s="153">
        <v>0.22013888888888888</v>
      </c>
      <c r="K34" s="154">
        <v>0.16180555555555556</v>
      </c>
      <c r="L34" s="153">
        <v>0.22291666666666665</v>
      </c>
      <c r="M34" s="154">
        <v>0.16319444444444445</v>
      </c>
      <c r="N34" s="153">
        <v>0.22430555555555556</v>
      </c>
      <c r="O34" s="154">
        <v>0.16319444444444445</v>
      </c>
      <c r="P34" s="153">
        <v>0.22708333333333333</v>
      </c>
      <c r="Q34" s="154">
        <v>0.16527777777777777</v>
      </c>
      <c r="R34" s="153">
        <v>0.22083333333333333</v>
      </c>
      <c r="S34" s="154">
        <v>0.16597222222222222</v>
      </c>
      <c r="T34" s="153">
        <v>0.22152777777777777</v>
      </c>
      <c r="U34" s="153">
        <v>0.21180555555555555</v>
      </c>
      <c r="V34" s="153">
        <v>0.20069444444444443</v>
      </c>
      <c r="W34" s="5"/>
      <c r="X34" s="5"/>
      <c r="Y34" s="5"/>
      <c r="Z34" s="5"/>
      <c r="AA34" s="5"/>
      <c r="AB34" s="5"/>
      <c r="AC34" s="1"/>
      <c r="AD34" s="1"/>
      <c r="AE34" s="1"/>
      <c r="AF34" s="1"/>
      <c r="AG34" s="1"/>
      <c r="AH34" s="1"/>
      <c r="AI34" s="1"/>
      <c r="AJ34" s="1"/>
    </row>
    <row r="35" spans="1:48" x14ac:dyDescent="0.3">
      <c r="A35" s="81">
        <v>44226</v>
      </c>
      <c r="B35" s="44">
        <v>26.02</v>
      </c>
      <c r="C35" s="82">
        <v>7.8182870370370375E-2</v>
      </c>
      <c r="D35" s="117">
        <f t="shared" si="2"/>
        <v>0.18028332906311387</v>
      </c>
      <c r="E35" s="1" t="s">
        <v>1438</v>
      </c>
      <c r="F35" s="153">
        <v>0.17569444444444446</v>
      </c>
      <c r="G35" s="153">
        <v>0.18819444444444444</v>
      </c>
      <c r="H35" s="153">
        <v>0.18541666666666667</v>
      </c>
      <c r="I35" s="153">
        <v>0.1875</v>
      </c>
      <c r="J35" s="153">
        <v>0.18333333333333335</v>
      </c>
      <c r="K35" s="153">
        <v>0.18194444444444444</v>
      </c>
      <c r="L35" s="153">
        <v>0.18124999999999999</v>
      </c>
      <c r="M35" s="153">
        <v>0.17847222222222223</v>
      </c>
      <c r="N35" s="153">
        <v>0.18124999999999999</v>
      </c>
      <c r="O35" s="153">
        <v>0.18472222222222223</v>
      </c>
      <c r="P35" s="153">
        <v>0.18124999999999999</v>
      </c>
      <c r="Q35" s="153">
        <v>0.18333333333333335</v>
      </c>
      <c r="R35" s="153">
        <v>0.18333333333333335</v>
      </c>
      <c r="S35" s="155">
        <v>0.17708333333333334</v>
      </c>
      <c r="T35" s="155">
        <v>0.17291666666666669</v>
      </c>
      <c r="U35" s="155">
        <v>0.17361111111111113</v>
      </c>
      <c r="V35" s="155">
        <v>0.17708333333333334</v>
      </c>
      <c r="W35" s="155">
        <v>0.17847222222222223</v>
      </c>
      <c r="X35" s="155">
        <v>0.1763888888888889</v>
      </c>
      <c r="Y35" s="155">
        <v>0.17986111111111111</v>
      </c>
      <c r="Z35" s="155">
        <v>0.18055555555555555</v>
      </c>
      <c r="AA35" s="155">
        <v>0.17986111111111111</v>
      </c>
      <c r="AB35" s="155">
        <v>0.18819444444444444</v>
      </c>
      <c r="AC35" s="163">
        <v>0.17708333333333334</v>
      </c>
      <c r="AD35" s="163">
        <v>0.17500000000000002</v>
      </c>
      <c r="AE35" s="163">
        <v>0.17222222222222225</v>
      </c>
      <c r="AF35" s="1"/>
      <c r="AG35" s="1"/>
      <c r="AH35" s="1"/>
      <c r="AI35" s="1"/>
      <c r="AJ35" s="1"/>
    </row>
    <row r="36" spans="1:48" x14ac:dyDescent="0.3">
      <c r="A36" s="81">
        <v>44228</v>
      </c>
      <c r="B36" s="44">
        <v>8.52</v>
      </c>
      <c r="C36" s="82">
        <v>3.3217592592592597E-2</v>
      </c>
      <c r="D36" s="117">
        <f t="shared" si="2"/>
        <v>0.23392670839853943</v>
      </c>
      <c r="E36" s="1" t="s">
        <v>1440</v>
      </c>
      <c r="F36" s="153">
        <v>0.22777777777777777</v>
      </c>
      <c r="G36" s="153">
        <v>0.24305555555555555</v>
      </c>
      <c r="H36" s="153">
        <v>0.22361111111111109</v>
      </c>
      <c r="I36" s="153">
        <v>0.22708333333333333</v>
      </c>
      <c r="J36" s="153">
        <v>0.23124999999999998</v>
      </c>
      <c r="K36" s="153">
        <v>0.25555555555555559</v>
      </c>
      <c r="L36" s="153">
        <v>0.24791666666666667</v>
      </c>
      <c r="M36" s="153">
        <v>0.22430555555555556</v>
      </c>
      <c r="N36" s="5"/>
      <c r="O36" s="5"/>
      <c r="P36" s="5"/>
      <c r="Q36" s="5"/>
      <c r="R36" s="5"/>
      <c r="S36" s="5"/>
      <c r="T36" s="5"/>
      <c r="U36" s="5"/>
      <c r="V36" s="5"/>
      <c r="W36" s="5"/>
      <c r="X36" s="5"/>
      <c r="Y36" s="5"/>
      <c r="Z36" s="5"/>
      <c r="AA36" s="5"/>
      <c r="AB36" s="5"/>
      <c r="AC36" s="1"/>
      <c r="AD36" s="1"/>
      <c r="AE36" s="1"/>
      <c r="AF36" s="1"/>
      <c r="AG36" s="1"/>
      <c r="AH36" s="1"/>
      <c r="AI36" s="1"/>
      <c r="AJ36" s="1"/>
    </row>
    <row r="37" spans="1:48" x14ac:dyDescent="0.3">
      <c r="A37" s="81">
        <v>44231</v>
      </c>
      <c r="B37" s="44">
        <v>14.62</v>
      </c>
      <c r="C37" s="82">
        <v>4.746527777777778E-2</v>
      </c>
      <c r="D37" s="117">
        <f t="shared" si="2"/>
        <v>0.19479594163246697</v>
      </c>
      <c r="E37" s="1" t="s">
        <v>1437</v>
      </c>
      <c r="F37" s="153">
        <v>0.21249999999999999</v>
      </c>
      <c r="G37" s="153">
        <v>0.20486111111111113</v>
      </c>
      <c r="H37" s="153">
        <v>0.20902777777777778</v>
      </c>
      <c r="I37" s="154">
        <v>0.16666666666666666</v>
      </c>
      <c r="J37" s="153">
        <v>0.21944444444444444</v>
      </c>
      <c r="K37" s="154">
        <v>0.16666666666666666</v>
      </c>
      <c r="L37" s="153">
        <v>0.22430555555555556</v>
      </c>
      <c r="M37" s="154">
        <v>0.17152777777777775</v>
      </c>
      <c r="N37" s="153">
        <v>0.21736111111111112</v>
      </c>
      <c r="O37" s="154">
        <v>0.16111111111111112</v>
      </c>
      <c r="P37" s="153">
        <v>0.21666666666666667</v>
      </c>
      <c r="Q37" s="154">
        <v>0.16805555555555554</v>
      </c>
      <c r="R37" s="153">
        <v>0.20138888888888887</v>
      </c>
      <c r="S37" s="153">
        <v>0.1875</v>
      </c>
      <c r="T37" s="5"/>
      <c r="U37" s="5"/>
      <c r="V37" s="5"/>
      <c r="W37" s="5"/>
      <c r="X37" s="5"/>
      <c r="Y37" s="5"/>
      <c r="Z37" s="5"/>
      <c r="AA37" s="5"/>
      <c r="AB37" s="5"/>
      <c r="AC37" s="1"/>
      <c r="AD37" s="1"/>
      <c r="AE37" s="1"/>
      <c r="AF37" s="1"/>
      <c r="AG37" s="1"/>
      <c r="AH37" s="1"/>
      <c r="AI37" s="1"/>
      <c r="AJ37" s="1"/>
    </row>
    <row r="38" spans="1:48" x14ac:dyDescent="0.3">
      <c r="A38" s="81">
        <v>44233</v>
      </c>
      <c r="B38" s="44">
        <v>42.21</v>
      </c>
      <c r="C38" s="82">
        <v>0.14994212962962963</v>
      </c>
      <c r="D38" s="117">
        <f t="shared" si="2"/>
        <v>0.21313735555029087</v>
      </c>
      <c r="E38" s="1" t="s">
        <v>1441</v>
      </c>
      <c r="F38" s="153">
        <v>0.19166666666666665</v>
      </c>
      <c r="G38" s="153">
        <v>0.18541666666666667</v>
      </c>
      <c r="H38" s="153">
        <v>0.19722222222222222</v>
      </c>
      <c r="I38" s="153">
        <v>0.20416666666666669</v>
      </c>
      <c r="J38" s="153">
        <v>0.20277777777777781</v>
      </c>
      <c r="K38" s="153">
        <v>0.20972222222222223</v>
      </c>
      <c r="L38" s="153">
        <v>0.20694444444444446</v>
      </c>
      <c r="M38" s="153">
        <v>0.20138888888888887</v>
      </c>
      <c r="N38" s="153">
        <v>0.20069444444444443</v>
      </c>
      <c r="O38" s="153">
        <v>0.20069444444444443</v>
      </c>
      <c r="P38" s="153">
        <v>0.20625000000000002</v>
      </c>
      <c r="Q38" s="153">
        <v>0.20694444444444446</v>
      </c>
      <c r="R38" s="153">
        <v>0.20347222222222219</v>
      </c>
      <c r="S38" s="153">
        <v>0.28888888888888892</v>
      </c>
      <c r="T38" s="153">
        <v>0.21388888888888891</v>
      </c>
      <c r="U38" s="153">
        <v>0.20416666666666669</v>
      </c>
      <c r="V38" s="153">
        <v>0.20416666666666669</v>
      </c>
      <c r="W38" s="153">
        <v>0.20555555555555557</v>
      </c>
      <c r="X38" s="153">
        <v>0.22222222222222221</v>
      </c>
      <c r="Y38" s="153">
        <v>0.21249999999999999</v>
      </c>
      <c r="Z38" s="153">
        <v>0.20486111111111113</v>
      </c>
      <c r="AA38" s="153">
        <v>0.21805555555555556</v>
      </c>
      <c r="AB38" s="153">
        <v>0.21666666666666667</v>
      </c>
      <c r="AC38" s="80">
        <v>0.20416666666666669</v>
      </c>
      <c r="AD38" s="80">
        <v>0.20555555555555557</v>
      </c>
      <c r="AE38" s="80">
        <v>0.20694444444444446</v>
      </c>
      <c r="AF38" s="80">
        <v>0.19583333333333333</v>
      </c>
      <c r="AG38" s="80">
        <v>0.19236111111111112</v>
      </c>
      <c r="AH38" s="80">
        <v>0.30208333333333331</v>
      </c>
      <c r="AI38" s="80">
        <v>0.2076388888888889</v>
      </c>
      <c r="AJ38" s="80">
        <v>0.21458333333333335</v>
      </c>
      <c r="AK38" s="80">
        <v>0.20972222222222223</v>
      </c>
      <c r="AL38" s="80">
        <v>0.21319444444444444</v>
      </c>
      <c r="AM38" s="80">
        <v>0.22708333333333333</v>
      </c>
      <c r="AN38" s="80">
        <v>0.21597222222222223</v>
      </c>
      <c r="AO38" s="80">
        <v>0.21458333333333335</v>
      </c>
      <c r="AP38" s="80">
        <v>0.21597222222222223</v>
      </c>
      <c r="AQ38" s="80">
        <v>0.22500000000000001</v>
      </c>
      <c r="AR38" s="80">
        <v>0.22916666666666666</v>
      </c>
      <c r="AS38" s="80">
        <v>0.23402777777777781</v>
      </c>
      <c r="AT38" s="80">
        <v>0.22222222222222221</v>
      </c>
      <c r="AU38" s="80">
        <v>0.20486111111111113</v>
      </c>
    </row>
    <row r="39" spans="1:48" x14ac:dyDescent="0.3">
      <c r="A39" s="81">
        <v>44236</v>
      </c>
      <c r="B39" s="44">
        <v>13.05</v>
      </c>
      <c r="C39" s="82">
        <v>4.538194444444444E-2</v>
      </c>
      <c r="D39" s="117">
        <f t="shared" si="2"/>
        <v>0.20865261813537672</v>
      </c>
      <c r="E39" s="1" t="s">
        <v>1444</v>
      </c>
      <c r="F39" s="153">
        <v>0.21458333333333335</v>
      </c>
      <c r="G39" s="153">
        <v>0.23333333333333331</v>
      </c>
      <c r="H39" s="153">
        <v>0.20972222222222223</v>
      </c>
      <c r="I39" s="153">
        <v>0.20833333333333334</v>
      </c>
      <c r="J39" s="153">
        <v>0.20902777777777778</v>
      </c>
      <c r="K39" s="153">
        <v>0.21249999999999999</v>
      </c>
      <c r="L39" s="153">
        <v>0.20347222222222219</v>
      </c>
      <c r="M39" s="153">
        <v>0.19999999999999998</v>
      </c>
      <c r="N39" s="153">
        <v>0.19999999999999998</v>
      </c>
      <c r="O39" s="153">
        <v>0.20694444444444446</v>
      </c>
      <c r="P39" s="153">
        <v>0.20972222222222223</v>
      </c>
      <c r="Q39" s="153">
        <v>0.20416666666666669</v>
      </c>
      <c r="R39" s="153">
        <v>0.19722222222222222</v>
      </c>
      <c r="S39" s="5"/>
      <c r="T39" s="5"/>
      <c r="U39" s="5"/>
      <c r="V39" s="5"/>
      <c r="W39" s="5"/>
      <c r="X39" s="5"/>
      <c r="Y39" s="5"/>
      <c r="Z39" s="5"/>
      <c r="AA39" s="5"/>
      <c r="AB39" s="5"/>
      <c r="AC39" s="1"/>
      <c r="AD39" s="1"/>
      <c r="AE39" s="1"/>
      <c r="AF39" s="1"/>
      <c r="AG39" s="1"/>
      <c r="AH39" s="1"/>
      <c r="AI39" s="1"/>
      <c r="AJ39" s="1"/>
    </row>
    <row r="40" spans="1:48" x14ac:dyDescent="0.3">
      <c r="A40" s="81">
        <v>44238</v>
      </c>
      <c r="B40" s="44">
        <v>20.47</v>
      </c>
      <c r="C40" s="82">
        <v>6.6562500000000011E-2</v>
      </c>
      <c r="D40" s="117">
        <f t="shared" si="2"/>
        <v>0.19510258915486081</v>
      </c>
      <c r="E40" s="1" t="s">
        <v>1443</v>
      </c>
      <c r="F40" s="153">
        <v>0.20416666666666669</v>
      </c>
      <c r="G40" s="153">
        <v>0.22500000000000001</v>
      </c>
      <c r="H40" s="153">
        <v>0.19791666666666666</v>
      </c>
      <c r="I40" s="153">
        <v>0.19027777777777777</v>
      </c>
      <c r="J40" s="153">
        <v>0.19999999999999998</v>
      </c>
      <c r="K40" s="153">
        <v>0.20138888888888887</v>
      </c>
      <c r="L40" s="153">
        <v>0.19305555555555554</v>
      </c>
      <c r="M40" s="153">
        <v>0.19375000000000001</v>
      </c>
      <c r="N40" s="153">
        <v>0.19375000000000001</v>
      </c>
      <c r="O40" s="153">
        <v>0.1986111111111111</v>
      </c>
      <c r="P40" s="153">
        <v>0.19444444444444445</v>
      </c>
      <c r="Q40" s="153">
        <v>0.18958333333333333</v>
      </c>
      <c r="R40" s="153">
        <v>0.19305555555555554</v>
      </c>
      <c r="S40" s="153">
        <v>0.20347222222222219</v>
      </c>
      <c r="T40" s="153">
        <v>0.20972222222222223</v>
      </c>
      <c r="U40" s="153">
        <v>0.19236111111111112</v>
      </c>
      <c r="V40" s="155">
        <v>0.18402777777777779</v>
      </c>
      <c r="W40" s="155">
        <v>0.18194444444444444</v>
      </c>
      <c r="X40" s="155">
        <v>0.1763888888888889</v>
      </c>
      <c r="Y40" s="155">
        <v>0.17916666666666667</v>
      </c>
      <c r="Z40" s="5"/>
      <c r="AA40" s="5"/>
      <c r="AB40" s="5"/>
      <c r="AC40" s="1"/>
      <c r="AD40" s="1"/>
      <c r="AE40" s="1"/>
      <c r="AF40" s="1"/>
      <c r="AG40" s="1"/>
      <c r="AH40" s="1"/>
      <c r="AI40" s="1"/>
      <c r="AJ40" s="1"/>
    </row>
    <row r="41" spans="1:48" x14ac:dyDescent="0.3">
      <c r="A41" s="81">
        <v>44241</v>
      </c>
      <c r="B41" s="44">
        <v>24.33</v>
      </c>
      <c r="C41" s="82">
        <v>7.8078703703703692E-2</v>
      </c>
      <c r="D41" s="165">
        <f t="shared" ref="D41:D62" si="3">C41/B41*60</f>
        <v>0.19254920765401651</v>
      </c>
      <c r="E41" s="1" t="s">
        <v>1443</v>
      </c>
      <c r="F41" s="153">
        <v>0.20694444444444446</v>
      </c>
      <c r="G41" s="153">
        <v>0.20902777777777778</v>
      </c>
      <c r="H41" s="153">
        <v>0.20902777777777778</v>
      </c>
      <c r="I41" s="153">
        <v>0.20833333333333334</v>
      </c>
      <c r="J41" s="153">
        <v>0.20902777777777778</v>
      </c>
      <c r="K41" s="154">
        <v>0.16666666666666666</v>
      </c>
      <c r="L41" s="154">
        <v>0.16180555555555556</v>
      </c>
      <c r="M41" s="154">
        <v>0.16527777777777777</v>
      </c>
      <c r="N41" s="154">
        <v>0.16180555555555556</v>
      </c>
      <c r="O41" s="154">
        <v>0.16597222222222222</v>
      </c>
      <c r="P41" s="153">
        <v>0.21111111111111111</v>
      </c>
      <c r="Q41" s="153">
        <v>0.20972222222222223</v>
      </c>
      <c r="R41" s="153">
        <v>0.21180555555555555</v>
      </c>
      <c r="S41" s="153">
        <v>0.21041666666666667</v>
      </c>
      <c r="T41" s="153">
        <v>0.20972222222222223</v>
      </c>
      <c r="U41" s="154">
        <v>0.16388888888888889</v>
      </c>
      <c r="V41" s="154">
        <v>0.16319444444444445</v>
      </c>
      <c r="W41" s="154">
        <v>0.16944444444444443</v>
      </c>
      <c r="X41" s="154">
        <v>0.16388888888888889</v>
      </c>
      <c r="Y41" s="154">
        <v>0.16111111111111112</v>
      </c>
      <c r="Z41" s="153">
        <v>0.21319444444444444</v>
      </c>
      <c r="AA41" s="153">
        <v>0.21388888888888891</v>
      </c>
      <c r="AB41" s="153">
        <v>0.21527777777777779</v>
      </c>
      <c r="AC41" s="80">
        <v>0.22430555555555556</v>
      </c>
      <c r="AD41" s="1"/>
      <c r="AE41" s="1"/>
      <c r="AF41" s="1"/>
      <c r="AG41" s="1"/>
      <c r="AH41" s="1"/>
      <c r="AI41" s="1"/>
      <c r="AJ41" s="1"/>
    </row>
    <row r="42" spans="1:48" x14ac:dyDescent="0.3">
      <c r="A42" s="81">
        <v>44243</v>
      </c>
      <c r="B42" s="44">
        <v>13.54</v>
      </c>
      <c r="C42" s="82">
        <v>5.1284722222222225E-2</v>
      </c>
      <c r="D42" s="117">
        <f t="shared" si="3"/>
        <v>0.22725873953717382</v>
      </c>
      <c r="E42" s="1" t="s">
        <v>1445</v>
      </c>
      <c r="F42" s="153">
        <v>0.21249999999999999</v>
      </c>
      <c r="G42" s="153">
        <v>0.20625000000000002</v>
      </c>
      <c r="H42" s="153">
        <v>0.21597222222222223</v>
      </c>
      <c r="I42" s="153">
        <v>0.22500000000000001</v>
      </c>
      <c r="J42" s="153">
        <v>0.23472222222222219</v>
      </c>
      <c r="K42" s="153">
        <v>0.23680555555555557</v>
      </c>
      <c r="L42" s="153">
        <v>0.21388888888888891</v>
      </c>
      <c r="M42" s="153">
        <v>0.21736111111111112</v>
      </c>
      <c r="N42" s="153">
        <v>0.25138888888888888</v>
      </c>
      <c r="O42" s="153">
        <v>0.2590277777777778</v>
      </c>
      <c r="P42" s="153">
        <v>0.23194444444444443</v>
      </c>
      <c r="Q42" s="153">
        <v>0.22430555555555556</v>
      </c>
      <c r="R42" s="153">
        <v>0.22222222222222221</v>
      </c>
      <c r="S42" s="5"/>
      <c r="T42" s="5"/>
      <c r="U42" s="5"/>
      <c r="V42" s="5"/>
      <c r="W42" s="5"/>
      <c r="X42" s="5"/>
      <c r="Y42" s="5"/>
      <c r="Z42" s="5"/>
      <c r="AA42" s="5"/>
      <c r="AB42" s="5"/>
      <c r="AC42" s="1"/>
      <c r="AD42" s="1"/>
      <c r="AE42" s="1"/>
      <c r="AF42" s="1"/>
      <c r="AG42" s="1"/>
      <c r="AH42" s="1"/>
      <c r="AI42" s="1"/>
      <c r="AJ42" s="1"/>
    </row>
    <row r="43" spans="1:48" x14ac:dyDescent="0.3">
      <c r="A43" s="81">
        <v>44246</v>
      </c>
      <c r="B43" s="44">
        <v>21.54</v>
      </c>
      <c r="C43" s="82">
        <v>7.2488425925925928E-2</v>
      </c>
      <c r="D43" s="117">
        <f t="shared" si="3"/>
        <v>0.20191762096358198</v>
      </c>
      <c r="E43" s="1" t="s">
        <v>1443</v>
      </c>
      <c r="F43" s="153">
        <v>0.22708333333333333</v>
      </c>
      <c r="G43" s="153">
        <v>0.21527777777777779</v>
      </c>
      <c r="H43" s="153">
        <v>0.21666666666666667</v>
      </c>
      <c r="I43" s="154">
        <v>0.16111111111111112</v>
      </c>
      <c r="J43" s="154">
        <v>0.16388888888888889</v>
      </c>
      <c r="K43" s="154">
        <v>0.16874999999999998</v>
      </c>
      <c r="L43" s="154">
        <v>0.16180555555555556</v>
      </c>
      <c r="M43" s="154">
        <v>0.16874999999999998</v>
      </c>
      <c r="N43" s="153">
        <v>0.19999999999999998</v>
      </c>
      <c r="O43" s="153">
        <v>0.20625000000000002</v>
      </c>
      <c r="P43" s="153">
        <v>0.21666666666666667</v>
      </c>
      <c r="Q43" s="153">
        <v>0.20833333333333334</v>
      </c>
      <c r="R43" s="153">
        <v>0.23472222222222219</v>
      </c>
      <c r="S43" s="153">
        <v>0.2076388888888889</v>
      </c>
      <c r="T43" s="153">
        <v>0.21041666666666667</v>
      </c>
      <c r="U43" s="153">
        <v>0.21180555555555555</v>
      </c>
      <c r="V43" s="153">
        <v>0.20347222222222219</v>
      </c>
      <c r="W43" s="153">
        <v>0.20138888888888887</v>
      </c>
      <c r="X43" s="153">
        <v>0.21180555555555555</v>
      </c>
      <c r="Y43" s="153">
        <v>0.22361111111111109</v>
      </c>
      <c r="Z43" s="153">
        <v>0.21388888888888891</v>
      </c>
      <c r="AA43" s="5"/>
      <c r="AB43" s="5"/>
      <c r="AC43" s="1"/>
      <c r="AD43" s="1"/>
      <c r="AE43" s="1"/>
      <c r="AF43" s="1"/>
      <c r="AG43" s="1"/>
      <c r="AH43" s="1"/>
      <c r="AI43" s="1"/>
      <c r="AJ43" s="1"/>
    </row>
    <row r="44" spans="1:48" x14ac:dyDescent="0.3">
      <c r="A44" s="81">
        <v>44248</v>
      </c>
      <c r="B44" s="44">
        <v>27.31</v>
      </c>
      <c r="C44" s="82">
        <v>9.2222222222222219E-2</v>
      </c>
      <c r="D44" s="117">
        <f t="shared" si="3"/>
        <v>0.20261198584157208</v>
      </c>
      <c r="E44" s="1" t="s">
        <v>1443</v>
      </c>
      <c r="F44" s="153">
        <v>0.22152777777777777</v>
      </c>
      <c r="G44" s="153">
        <v>0.20625000000000002</v>
      </c>
      <c r="H44" s="153">
        <v>0.19999999999999998</v>
      </c>
      <c r="I44" s="153">
        <v>0.20416666666666669</v>
      </c>
      <c r="J44" s="153">
        <v>0.18958333333333333</v>
      </c>
      <c r="K44" s="153">
        <v>0.19583333333333333</v>
      </c>
      <c r="L44" s="153">
        <v>0.19513888888888889</v>
      </c>
      <c r="M44" s="153">
        <v>0.19791666666666666</v>
      </c>
      <c r="N44" s="153">
        <v>0.19722222222222222</v>
      </c>
      <c r="O44" s="153">
        <v>0.18124999999999999</v>
      </c>
      <c r="P44" s="153">
        <v>0.19166666666666665</v>
      </c>
      <c r="Q44" s="153">
        <v>0.20902777777777778</v>
      </c>
      <c r="R44" s="153">
        <v>0.20833333333333334</v>
      </c>
      <c r="S44" s="153">
        <v>0.21041666666666667</v>
      </c>
      <c r="T44" s="153">
        <v>0.21944444444444444</v>
      </c>
      <c r="U44" s="153">
        <v>0.19791666666666666</v>
      </c>
      <c r="V44" s="153">
        <v>0.19375000000000001</v>
      </c>
      <c r="W44" s="153">
        <v>0.19791666666666666</v>
      </c>
      <c r="X44" s="153">
        <v>0.19236111111111112</v>
      </c>
      <c r="Y44" s="153">
        <v>0.21041666666666667</v>
      </c>
      <c r="Z44" s="153">
        <v>0.19791666666666666</v>
      </c>
      <c r="AA44" s="153">
        <v>0.19513888888888889</v>
      </c>
      <c r="AB44" s="153">
        <v>0.21388888888888891</v>
      </c>
      <c r="AC44" s="80">
        <v>0.20486111111111113</v>
      </c>
      <c r="AD44" s="80">
        <v>0.22638888888888889</v>
      </c>
      <c r="AE44" s="80">
        <v>0.20555555555555557</v>
      </c>
      <c r="AF44" s="80">
        <v>0.20138888888888887</v>
      </c>
      <c r="AG44" s="1"/>
      <c r="AH44" s="1"/>
      <c r="AI44" s="1"/>
      <c r="AJ44" s="1"/>
    </row>
    <row r="45" spans="1:48" x14ac:dyDescent="0.3">
      <c r="A45" s="81">
        <v>44250</v>
      </c>
      <c r="B45" s="44">
        <v>17.190000000000001</v>
      </c>
      <c r="C45" s="82">
        <v>5.4375E-2</v>
      </c>
      <c r="D45" s="117">
        <f t="shared" si="3"/>
        <v>0.18979057591623036</v>
      </c>
      <c r="E45" s="1" t="s">
        <v>1437</v>
      </c>
      <c r="F45" s="153">
        <v>0.21319444444444444</v>
      </c>
      <c r="G45" s="153">
        <v>0.21180555555555555</v>
      </c>
      <c r="H45" s="153">
        <v>0.20625000000000002</v>
      </c>
      <c r="I45" s="168">
        <v>0.14930555555555555</v>
      </c>
      <c r="J45" s="155">
        <v>0.17500000000000002</v>
      </c>
      <c r="K45" s="153">
        <v>0.22152777777777777</v>
      </c>
      <c r="L45" s="168">
        <v>0.14583333333333334</v>
      </c>
      <c r="M45" s="155">
        <v>0.17708333333333334</v>
      </c>
      <c r="N45" s="153">
        <v>0.22083333333333333</v>
      </c>
      <c r="O45" s="155">
        <v>0.17500000000000002</v>
      </c>
      <c r="P45" s="168">
        <v>0.14722222222222223</v>
      </c>
      <c r="Q45" s="153">
        <v>0.22291666666666665</v>
      </c>
      <c r="R45" s="155">
        <v>0.17500000000000002</v>
      </c>
      <c r="S45" s="168">
        <v>0.14722222222222223</v>
      </c>
      <c r="T45" s="153">
        <v>0.21458333333333335</v>
      </c>
      <c r="U45" s="153">
        <v>0.20555555555555557</v>
      </c>
      <c r="V45" s="153">
        <v>0.20486111111111113</v>
      </c>
      <c r="W45" s="5"/>
      <c r="X45" s="5"/>
      <c r="Y45" s="5"/>
      <c r="Z45" s="5"/>
      <c r="AA45" s="5"/>
      <c r="AB45" s="5"/>
      <c r="AC45" s="1"/>
      <c r="AD45" s="1"/>
      <c r="AE45" s="1"/>
      <c r="AF45" s="1"/>
      <c r="AG45" s="1"/>
      <c r="AH45" s="1"/>
      <c r="AI45" s="1"/>
      <c r="AJ45" s="1"/>
    </row>
    <row r="46" spans="1:48" x14ac:dyDescent="0.3">
      <c r="A46" s="81">
        <v>44254</v>
      </c>
      <c r="B46" s="44">
        <v>42.25</v>
      </c>
      <c r="C46" s="82">
        <v>0.14133101851851851</v>
      </c>
      <c r="D46" s="117">
        <f t="shared" si="3"/>
        <v>0.200706771860618</v>
      </c>
      <c r="E46" s="1" t="s">
        <v>1447</v>
      </c>
      <c r="F46" s="153">
        <v>0.20902777777777778</v>
      </c>
      <c r="G46" s="153">
        <v>0.22361111111111109</v>
      </c>
      <c r="H46" s="153">
        <v>0.20694444444444446</v>
      </c>
      <c r="I46" s="154">
        <v>0.15972222222222224</v>
      </c>
      <c r="J46" s="154">
        <v>0.16319444444444445</v>
      </c>
      <c r="K46" s="154">
        <v>0.16319444444444445</v>
      </c>
      <c r="L46" s="154">
        <v>0.16527777777777777</v>
      </c>
      <c r="M46" s="154">
        <v>0.16666666666666666</v>
      </c>
      <c r="N46" s="154">
        <v>0.16319444444444445</v>
      </c>
      <c r="O46" s="154">
        <v>0.16597222222222222</v>
      </c>
      <c r="P46" s="154">
        <v>0.16388888888888889</v>
      </c>
      <c r="Q46" s="154">
        <v>0.16597222222222222</v>
      </c>
      <c r="R46" s="154">
        <v>0.1673611111111111</v>
      </c>
      <c r="S46" s="153">
        <v>0.20069444444444443</v>
      </c>
      <c r="T46" s="153">
        <v>0.30555555555555552</v>
      </c>
      <c r="U46" s="153">
        <v>0.22638888888888889</v>
      </c>
      <c r="V46" s="153">
        <v>0.21180555555555555</v>
      </c>
      <c r="W46" s="153">
        <v>0.2076388888888889</v>
      </c>
      <c r="X46" s="153">
        <v>0.20416666666666669</v>
      </c>
      <c r="Y46" s="153">
        <v>0.20347222222222219</v>
      </c>
      <c r="Z46" s="153">
        <v>0.20486111111111113</v>
      </c>
      <c r="AA46" s="153">
        <v>0.30069444444444443</v>
      </c>
      <c r="AB46" s="153">
        <v>0.20416666666666669</v>
      </c>
      <c r="AC46" s="80">
        <v>0.20625000000000002</v>
      </c>
      <c r="AD46" s="163">
        <v>0.1763888888888889</v>
      </c>
      <c r="AE46" s="163">
        <v>0.17291666666666669</v>
      </c>
      <c r="AF46" s="163">
        <v>0.17708333333333334</v>
      </c>
      <c r="AG46" s="163">
        <v>0.17708333333333334</v>
      </c>
      <c r="AH46" s="163">
        <v>0.17708333333333334</v>
      </c>
      <c r="AI46" s="163">
        <v>0.17847222222222223</v>
      </c>
      <c r="AJ46" s="163">
        <v>0.17430555555555557</v>
      </c>
      <c r="AK46" s="163">
        <v>0.17361111111111113</v>
      </c>
      <c r="AL46" s="163">
        <v>0.17222222222222225</v>
      </c>
      <c r="AM46" s="163">
        <v>0.17569444444444446</v>
      </c>
      <c r="AN46" s="80">
        <v>0.23680555555555557</v>
      </c>
      <c r="AO46" s="80">
        <v>0.27708333333333335</v>
      </c>
      <c r="AP46" s="80">
        <v>0.24513888888888888</v>
      </c>
      <c r="AQ46" s="80">
        <v>0.24513888888888888</v>
      </c>
      <c r="AR46" s="80">
        <v>0.23472222222222219</v>
      </c>
      <c r="AS46" s="80">
        <v>0.20416666666666669</v>
      </c>
      <c r="AT46" s="80">
        <v>0.20555555555555557</v>
      </c>
      <c r="AU46" s="80">
        <v>0.26180555555555557</v>
      </c>
    </row>
    <row r="47" spans="1:48" x14ac:dyDescent="0.3">
      <c r="A47" s="81">
        <v>44258</v>
      </c>
      <c r="B47" s="44">
        <v>42.02</v>
      </c>
      <c r="C47" s="82">
        <v>0.15994212962962964</v>
      </c>
      <c r="D47" s="117">
        <f t="shared" si="3"/>
        <v>0.22838000423078958</v>
      </c>
      <c r="E47" s="1" t="s">
        <v>1450</v>
      </c>
      <c r="F47" s="153">
        <v>0.21597222222222223</v>
      </c>
      <c r="G47" s="153">
        <v>0.22638888888888889</v>
      </c>
      <c r="H47" s="153">
        <v>0.23402777777777781</v>
      </c>
      <c r="I47" s="153">
        <v>0.25763888888888892</v>
      </c>
      <c r="J47" s="153">
        <v>0.27847222222222223</v>
      </c>
      <c r="K47" s="153">
        <v>0.24305555555555555</v>
      </c>
      <c r="L47" s="153">
        <v>0.22777777777777777</v>
      </c>
      <c r="M47" s="153">
        <v>0.22916666666666666</v>
      </c>
      <c r="N47" s="153">
        <v>0.22430555555555556</v>
      </c>
      <c r="O47" s="153">
        <v>0.2638888888888889</v>
      </c>
      <c r="P47" s="153">
        <v>0.27638888888888885</v>
      </c>
      <c r="Q47" s="153">
        <v>0.21041666666666667</v>
      </c>
      <c r="R47" s="153">
        <v>0.22013888888888888</v>
      </c>
      <c r="S47" s="153">
        <v>0.20972222222222223</v>
      </c>
      <c r="T47" s="153">
        <v>0.20972222222222223</v>
      </c>
      <c r="U47" s="153">
        <v>0.21180555555555555</v>
      </c>
      <c r="V47" s="153">
        <v>0.21249999999999999</v>
      </c>
      <c r="W47" s="153">
        <v>0.20902777777777778</v>
      </c>
      <c r="X47" s="153">
        <v>0.20694444444444446</v>
      </c>
      <c r="Y47" s="153">
        <v>0.20972222222222223</v>
      </c>
      <c r="Z47" s="153">
        <v>0.26597222222222222</v>
      </c>
      <c r="AA47" s="153">
        <v>0.22916666666666666</v>
      </c>
      <c r="AB47" s="153">
        <v>0.21180555555555555</v>
      </c>
      <c r="AC47" s="80">
        <v>0.22430555555555556</v>
      </c>
      <c r="AD47" s="80">
        <v>0.21736111111111112</v>
      </c>
      <c r="AE47" s="80">
        <v>0.21666666666666667</v>
      </c>
      <c r="AF47" s="80">
        <v>0.21041666666666667</v>
      </c>
      <c r="AG47" s="80">
        <v>0.20972222222222223</v>
      </c>
      <c r="AH47" s="80">
        <v>0.21249999999999999</v>
      </c>
      <c r="AI47" s="80">
        <v>0.20833333333333334</v>
      </c>
      <c r="AJ47" s="80">
        <v>0.20833333333333334</v>
      </c>
      <c r="AK47" s="80">
        <v>0.2590277777777778</v>
      </c>
      <c r="AL47" s="80">
        <v>0.21527777777777779</v>
      </c>
      <c r="AM47" s="80">
        <v>0.25555555555555559</v>
      </c>
      <c r="AN47" s="80">
        <v>0.22083333333333333</v>
      </c>
      <c r="AO47" s="80">
        <v>0.22222222222222221</v>
      </c>
      <c r="AP47" s="80">
        <v>0.22361111111111109</v>
      </c>
      <c r="AQ47" s="80">
        <v>0.27152777777777776</v>
      </c>
      <c r="AR47" s="80">
        <v>0.24791666666666667</v>
      </c>
      <c r="AS47" s="80">
        <v>0.22569444444444445</v>
      </c>
      <c r="AT47" s="80">
        <v>0.22916666666666666</v>
      </c>
      <c r="AU47" s="80">
        <v>0.22777777777777777</v>
      </c>
      <c r="AV47" s="169"/>
    </row>
    <row r="48" spans="1:48" x14ac:dyDescent="0.3">
      <c r="A48" s="81">
        <v>44261</v>
      </c>
      <c r="B48" s="44">
        <v>42.24</v>
      </c>
      <c r="C48" s="82">
        <v>0.14276620370370371</v>
      </c>
      <c r="D48" s="117">
        <f t="shared" si="3"/>
        <v>0.20279290298821548</v>
      </c>
      <c r="E48" s="1" t="s">
        <v>1451</v>
      </c>
      <c r="F48" s="153">
        <v>0.19444444444444445</v>
      </c>
      <c r="G48" s="153">
        <v>0.18958333333333333</v>
      </c>
      <c r="H48" s="153">
        <v>0.19791666666666666</v>
      </c>
      <c r="I48" s="153">
        <v>0.19722222222222222</v>
      </c>
      <c r="J48" s="153">
        <v>0.21597222222222223</v>
      </c>
      <c r="K48" s="153">
        <v>0.19375000000000001</v>
      </c>
      <c r="L48" s="153">
        <v>0.19583333333333333</v>
      </c>
      <c r="M48" s="153">
        <v>0.21875</v>
      </c>
      <c r="N48" s="153">
        <v>0.19999999999999998</v>
      </c>
      <c r="O48" s="153">
        <v>0.20138888888888887</v>
      </c>
      <c r="P48" s="153">
        <v>0.19166666666666665</v>
      </c>
      <c r="Q48" s="153">
        <v>0.19305555555555554</v>
      </c>
      <c r="R48" s="153">
        <v>0.19513888888888889</v>
      </c>
      <c r="S48" s="153">
        <v>0.19513888888888889</v>
      </c>
      <c r="T48" s="153">
        <v>0.25138888888888888</v>
      </c>
      <c r="U48" s="153">
        <v>0.16805555555555554</v>
      </c>
      <c r="V48" s="153">
        <v>0.20625000000000002</v>
      </c>
      <c r="W48" s="153">
        <v>0.1875</v>
      </c>
      <c r="X48" s="153">
        <v>0.19930555555555554</v>
      </c>
      <c r="Y48" s="153">
        <v>0.19722222222222222</v>
      </c>
      <c r="Z48" s="153">
        <v>0.20416666666666669</v>
      </c>
      <c r="AA48" s="153">
        <v>0.23055555555555554</v>
      </c>
      <c r="AB48" s="153">
        <v>0.18541666666666667</v>
      </c>
      <c r="AC48" s="80">
        <v>0.21805555555555556</v>
      </c>
      <c r="AD48" s="80">
        <v>0.19166666666666665</v>
      </c>
      <c r="AE48" s="80">
        <v>0.19305555555555554</v>
      </c>
      <c r="AF48" s="80">
        <v>0.19930555555555554</v>
      </c>
      <c r="AG48" s="80">
        <v>0.19999999999999998</v>
      </c>
      <c r="AH48" s="80">
        <v>0.25277777777777777</v>
      </c>
      <c r="AI48" s="80">
        <v>0.19305555555555554</v>
      </c>
      <c r="AJ48" s="80">
        <v>0.19999999999999998</v>
      </c>
      <c r="AK48" s="80">
        <v>0.19652777777777777</v>
      </c>
      <c r="AL48" s="80">
        <v>0.19999999999999998</v>
      </c>
      <c r="AM48" s="80">
        <v>0.20833333333333334</v>
      </c>
      <c r="AN48" s="80">
        <v>0.21180555555555555</v>
      </c>
      <c r="AO48" s="80">
        <v>0.20138888888888887</v>
      </c>
      <c r="AP48" s="80">
        <v>0.20138888888888887</v>
      </c>
      <c r="AQ48" s="80">
        <v>0.21458333333333335</v>
      </c>
      <c r="AR48" s="80">
        <v>0.20555555555555557</v>
      </c>
      <c r="AS48" s="80">
        <v>0.20833333333333334</v>
      </c>
      <c r="AT48" s="80">
        <v>0.20347222222222219</v>
      </c>
      <c r="AU48" s="80">
        <v>0.20625000000000002</v>
      </c>
    </row>
    <row r="49" spans="1:47" x14ac:dyDescent="0.3">
      <c r="A49" s="81">
        <v>44271</v>
      </c>
      <c r="B49" s="44">
        <v>8.39</v>
      </c>
      <c r="C49" s="171">
        <v>3.0416666666666665E-2</v>
      </c>
      <c r="D49" s="117">
        <f t="shared" si="3"/>
        <v>0.2175208581644815</v>
      </c>
      <c r="E49" s="1" t="s">
        <v>1445</v>
      </c>
      <c r="F49" s="153">
        <v>0.21319444444444444</v>
      </c>
      <c r="G49" s="153">
        <v>0.20833333333333334</v>
      </c>
      <c r="H49" s="153">
        <v>0.21736111111111112</v>
      </c>
      <c r="I49" s="153">
        <v>0.22500000000000001</v>
      </c>
      <c r="J49" s="153">
        <v>0.22638888888888889</v>
      </c>
      <c r="K49" s="153">
        <v>0.21041666666666667</v>
      </c>
      <c r="L49" s="153">
        <v>0.22222222222222221</v>
      </c>
      <c r="M49" s="153">
        <v>0.21666666666666667</v>
      </c>
      <c r="N49" s="5"/>
      <c r="O49" s="5"/>
      <c r="P49" s="5"/>
      <c r="Q49" s="5"/>
      <c r="R49" s="5"/>
      <c r="S49" s="5"/>
      <c r="T49" s="5"/>
      <c r="U49" s="5"/>
      <c r="V49" s="5"/>
      <c r="W49" s="5"/>
      <c r="X49" s="5"/>
      <c r="Y49" s="5"/>
      <c r="Z49" s="170">
        <v>6.9942129629629632E-2</v>
      </c>
      <c r="AA49" s="5"/>
      <c r="AB49" s="5"/>
      <c r="AC49" s="1"/>
      <c r="AD49" s="1"/>
      <c r="AE49" s="1"/>
      <c r="AF49" s="1"/>
      <c r="AG49" s="1"/>
      <c r="AH49" s="1"/>
      <c r="AI49" s="1"/>
      <c r="AJ49" s="1"/>
      <c r="AK49" s="1"/>
      <c r="AL49" s="1"/>
      <c r="AM49" s="1"/>
      <c r="AN49" s="1"/>
      <c r="AO49" s="1"/>
      <c r="AP49" s="1"/>
      <c r="AQ49" s="1"/>
      <c r="AR49" s="1"/>
      <c r="AS49" s="1"/>
      <c r="AT49" s="1"/>
      <c r="AU49" s="1"/>
    </row>
    <row r="50" spans="1:47" x14ac:dyDescent="0.3">
      <c r="A50" s="81">
        <v>44273</v>
      </c>
      <c r="B50" s="44">
        <v>16.46</v>
      </c>
      <c r="C50" s="82">
        <v>5.6631944444444443E-2</v>
      </c>
      <c r="D50" s="117">
        <f t="shared" si="3"/>
        <v>0.20643479141352775</v>
      </c>
      <c r="E50" s="1" t="s">
        <v>1437</v>
      </c>
      <c r="F50" s="153">
        <v>0.21805555555555556</v>
      </c>
      <c r="G50" s="153">
        <v>0.20625000000000002</v>
      </c>
      <c r="H50" s="153">
        <v>0.21319444444444444</v>
      </c>
      <c r="I50" s="154">
        <v>0.16388888888888889</v>
      </c>
      <c r="J50" s="153">
        <v>0.21805555555555556</v>
      </c>
      <c r="K50" s="154">
        <v>0.16111111111111112</v>
      </c>
      <c r="L50" s="153">
        <v>0.22291666666666665</v>
      </c>
      <c r="M50" s="154">
        <v>0.16597222222222222</v>
      </c>
      <c r="N50" s="153">
        <v>0.20902777777777778</v>
      </c>
      <c r="O50" s="153">
        <v>0.26666666666666666</v>
      </c>
      <c r="P50" s="153">
        <v>0.23263888888888887</v>
      </c>
      <c r="Q50" s="153">
        <v>0.19375000000000001</v>
      </c>
      <c r="R50" s="153">
        <v>0.20347222222222219</v>
      </c>
      <c r="S50" s="153">
        <v>0.20555555555555557</v>
      </c>
      <c r="T50" s="153">
        <v>0.21736111111111112</v>
      </c>
      <c r="U50" s="153">
        <v>0.1986111111111111</v>
      </c>
      <c r="V50" s="5"/>
      <c r="W50" s="5"/>
      <c r="X50" s="5"/>
      <c r="Y50" s="5"/>
      <c r="Z50" s="5"/>
      <c r="AA50" s="5"/>
      <c r="AB50" s="5"/>
      <c r="AC50" s="1"/>
      <c r="AD50" s="1"/>
      <c r="AE50" s="1"/>
      <c r="AF50" s="1"/>
      <c r="AG50" s="1"/>
      <c r="AH50" s="1"/>
      <c r="AI50" s="1"/>
      <c r="AJ50" s="1"/>
      <c r="AK50" s="1"/>
      <c r="AL50" s="1"/>
      <c r="AM50" s="1"/>
      <c r="AN50" s="1"/>
      <c r="AO50" s="1"/>
      <c r="AP50" s="1"/>
      <c r="AQ50" s="1"/>
      <c r="AR50" s="1"/>
      <c r="AS50" s="1"/>
      <c r="AT50" s="1"/>
      <c r="AU50" s="1"/>
    </row>
    <row r="51" spans="1:47" x14ac:dyDescent="0.3">
      <c r="A51" s="81">
        <v>44275</v>
      </c>
      <c r="B51" s="44">
        <v>42.2</v>
      </c>
      <c r="C51" s="82">
        <v>0.16063657407407408</v>
      </c>
      <c r="D51" s="117">
        <f t="shared" si="3"/>
        <v>0.22839323328067404</v>
      </c>
      <c r="E51" s="1" t="s">
        <v>1453</v>
      </c>
      <c r="F51" s="153">
        <v>0.20486111111111113</v>
      </c>
      <c r="G51" s="153">
        <v>0.20625000000000002</v>
      </c>
      <c r="H51" s="153">
        <v>0.22569444444444445</v>
      </c>
      <c r="I51" s="153">
        <v>0.2298611111111111</v>
      </c>
      <c r="J51" s="153">
        <v>0.20347222222222219</v>
      </c>
      <c r="K51" s="153">
        <v>0.20902777777777778</v>
      </c>
      <c r="L51" s="153">
        <v>0.20972222222222223</v>
      </c>
      <c r="M51" s="153">
        <v>0.21249999999999999</v>
      </c>
      <c r="N51" s="153">
        <v>0.21041666666666667</v>
      </c>
      <c r="O51" s="153">
        <v>0.23472222222222219</v>
      </c>
      <c r="P51" s="153">
        <v>0.23819444444444446</v>
      </c>
      <c r="Q51" s="153">
        <v>0.20416666666666669</v>
      </c>
      <c r="R51" s="153">
        <v>0.21180555555555555</v>
      </c>
      <c r="S51" s="153">
        <v>0.21111111111111111</v>
      </c>
      <c r="T51" s="153">
        <v>0.26458333333333334</v>
      </c>
      <c r="U51" s="153">
        <v>0.21180555555555555</v>
      </c>
      <c r="V51" s="153">
        <v>0.22569444444444445</v>
      </c>
      <c r="W51" s="153">
        <v>0.23055555555555554</v>
      </c>
      <c r="X51" s="153">
        <v>0.22569444444444445</v>
      </c>
      <c r="Y51" s="153">
        <v>0.21597222222222223</v>
      </c>
      <c r="Z51" s="153">
        <v>0.21388888888888891</v>
      </c>
      <c r="AA51" s="153">
        <v>0.25138888888888888</v>
      </c>
      <c r="AB51" s="153">
        <v>0.21458333333333335</v>
      </c>
      <c r="AC51" s="80">
        <v>0.21805555555555556</v>
      </c>
      <c r="AD51" s="80">
        <v>0.23124999999999998</v>
      </c>
      <c r="AE51" s="80">
        <v>0.2388888888888889</v>
      </c>
      <c r="AF51" s="80">
        <v>0.21388888888888891</v>
      </c>
      <c r="AG51" s="80">
        <v>0.21736111111111112</v>
      </c>
      <c r="AH51" s="80">
        <v>0.27569444444444446</v>
      </c>
      <c r="AI51" s="80">
        <v>0.23472222222222219</v>
      </c>
      <c r="AJ51" s="80">
        <v>0.21458333333333335</v>
      </c>
      <c r="AK51" s="80">
        <v>0.24305555555555555</v>
      </c>
      <c r="AL51" s="80">
        <v>0.25069444444444444</v>
      </c>
      <c r="AM51" s="80">
        <v>0.21875</v>
      </c>
      <c r="AN51" s="80">
        <v>0.22152777777777777</v>
      </c>
      <c r="AO51" s="80">
        <v>0.3034722222222222</v>
      </c>
      <c r="AP51" s="80">
        <v>0.22430555555555556</v>
      </c>
      <c r="AQ51" s="80">
        <v>0.22083333333333333</v>
      </c>
      <c r="AR51" s="80">
        <v>0.24861111111111112</v>
      </c>
      <c r="AS51" s="80">
        <v>0.26250000000000001</v>
      </c>
      <c r="AT51" s="80">
        <v>0.22361111111111109</v>
      </c>
      <c r="AU51" s="80">
        <v>0.22222222222222221</v>
      </c>
    </row>
    <row r="52" spans="1:47" x14ac:dyDescent="0.3">
      <c r="A52" s="81">
        <v>44283</v>
      </c>
      <c r="B52" s="44">
        <v>42.2</v>
      </c>
      <c r="C52" s="82">
        <v>0.15425925925925926</v>
      </c>
      <c r="D52" s="117">
        <f t="shared" si="3"/>
        <v>0.21932596103212215</v>
      </c>
      <c r="E52" s="1" t="s">
        <v>1460</v>
      </c>
      <c r="F52" s="153">
        <v>0.21249999999999999</v>
      </c>
      <c r="G52" s="153">
        <v>0.21458333333333335</v>
      </c>
      <c r="H52" s="153">
        <v>0.21527777777777779</v>
      </c>
      <c r="I52" s="153">
        <v>0.2590277777777778</v>
      </c>
      <c r="J52" s="153">
        <v>0.17847222222222223</v>
      </c>
      <c r="K52" s="153">
        <v>0.21388888888888891</v>
      </c>
      <c r="L52" s="153">
        <v>0.21388888888888891</v>
      </c>
      <c r="M52" s="153">
        <v>0.21319444444444444</v>
      </c>
      <c r="N52" s="153">
        <v>0.25208333333333333</v>
      </c>
      <c r="O52" s="153">
        <v>0.21944444444444444</v>
      </c>
      <c r="P52" s="153">
        <v>0.21805555555555556</v>
      </c>
      <c r="Q52" s="153">
        <v>0.21527777777777779</v>
      </c>
      <c r="R52" s="153">
        <v>0.21527777777777779</v>
      </c>
      <c r="S52" s="153">
        <v>0.21666666666666667</v>
      </c>
      <c r="T52" s="153">
        <v>0.21319444444444444</v>
      </c>
      <c r="U52" s="153">
        <v>0.21458333333333335</v>
      </c>
      <c r="V52" s="153">
        <v>0.28402777777777777</v>
      </c>
      <c r="W52" s="153">
        <v>0.21319444444444444</v>
      </c>
      <c r="X52" s="153">
        <v>0.22152777777777777</v>
      </c>
      <c r="Y52" s="153">
        <v>0.21111111111111111</v>
      </c>
      <c r="Z52" s="153">
        <v>0.21805555555555556</v>
      </c>
      <c r="AA52" s="153">
        <v>0.21527777777777779</v>
      </c>
      <c r="AB52" s="153">
        <v>0.20694444444444446</v>
      </c>
      <c r="AC52" s="80">
        <v>0.21180555555555555</v>
      </c>
      <c r="AD52" s="80">
        <v>0.26250000000000001</v>
      </c>
      <c r="AE52" s="80">
        <v>0.2076388888888889</v>
      </c>
      <c r="AF52" s="80">
        <v>0.21666666666666667</v>
      </c>
      <c r="AG52" s="80">
        <v>0.20486111111111113</v>
      </c>
      <c r="AH52" s="80">
        <v>0.21319444444444444</v>
      </c>
      <c r="AI52" s="80">
        <v>0.20625000000000002</v>
      </c>
      <c r="AJ52" s="80">
        <v>0.2076388888888889</v>
      </c>
      <c r="AK52" s="80">
        <v>0.2076388888888889</v>
      </c>
      <c r="AL52" s="80">
        <v>0.24583333333333335</v>
      </c>
      <c r="AM52" s="80">
        <v>0.20277777777777781</v>
      </c>
      <c r="AN52" s="80">
        <v>0.20555555555555557</v>
      </c>
      <c r="AO52" s="80">
        <v>0.20972222222222223</v>
      </c>
      <c r="AP52" s="80">
        <v>0.20694444444444446</v>
      </c>
      <c r="AQ52" s="80">
        <v>0.20555555555555557</v>
      </c>
      <c r="AR52" s="80">
        <v>0.2076388888888889</v>
      </c>
      <c r="AS52" s="80">
        <v>0.20416666666666669</v>
      </c>
      <c r="AT52" s="80">
        <v>0.20486111111111113</v>
      </c>
      <c r="AU52" s="80">
        <v>0.30416666666666664</v>
      </c>
    </row>
    <row r="53" spans="1:47" x14ac:dyDescent="0.3">
      <c r="A53" s="81">
        <v>44284</v>
      </c>
      <c r="B53" s="44">
        <v>42.2</v>
      </c>
      <c r="C53" s="82">
        <v>0.16604166666666667</v>
      </c>
      <c r="D53" s="117">
        <f t="shared" si="3"/>
        <v>0.23607819905213268</v>
      </c>
      <c r="E53" s="1" t="s">
        <v>1459</v>
      </c>
      <c r="F53" s="153">
        <v>0.22222222222222221</v>
      </c>
      <c r="G53" s="153">
        <v>0.22361111111111109</v>
      </c>
      <c r="H53" s="153">
        <v>0.22430555555555556</v>
      </c>
      <c r="I53" s="153">
        <v>0.22500000000000001</v>
      </c>
      <c r="J53" s="153">
        <v>0.21666666666666667</v>
      </c>
      <c r="K53" s="153">
        <v>0.22222222222222221</v>
      </c>
      <c r="L53" s="153">
        <v>0.21666666666666667</v>
      </c>
      <c r="M53" s="153">
        <v>0.27013888888888887</v>
      </c>
      <c r="N53" s="153">
        <v>0.24305555555555555</v>
      </c>
      <c r="O53" s="153">
        <v>0.21111111111111111</v>
      </c>
      <c r="P53" s="153">
        <v>0.21388888888888891</v>
      </c>
      <c r="Q53" s="153">
        <v>0.20972222222222223</v>
      </c>
      <c r="R53" s="153">
        <v>0.21944444444444444</v>
      </c>
      <c r="S53" s="153">
        <v>0.22222222222222221</v>
      </c>
      <c r="T53" s="153">
        <v>0.23958333333333334</v>
      </c>
      <c r="U53" s="153">
        <v>0.22847222222222222</v>
      </c>
      <c r="V53" s="153">
        <v>0.22152777777777777</v>
      </c>
      <c r="W53" s="153">
        <v>0.23402777777777781</v>
      </c>
      <c r="X53" s="153">
        <v>0.23055555555555554</v>
      </c>
      <c r="Y53" s="153">
        <v>0.23194444444444443</v>
      </c>
      <c r="Z53" s="153">
        <v>0.22430555555555556</v>
      </c>
      <c r="AA53" s="153">
        <v>0.28263888888888888</v>
      </c>
      <c r="AB53" s="153">
        <v>0.24722222222222223</v>
      </c>
      <c r="AC53" s="80">
        <v>0.23194444444444443</v>
      </c>
      <c r="AD53" s="80">
        <v>0.25069444444444444</v>
      </c>
      <c r="AE53" s="80">
        <v>0.25972222222222224</v>
      </c>
      <c r="AF53" s="80">
        <v>0.23541666666666669</v>
      </c>
      <c r="AG53" s="80">
        <v>0.23611111111111113</v>
      </c>
      <c r="AH53" s="80">
        <v>0.27638888888888885</v>
      </c>
      <c r="AI53" s="80">
        <v>0.23680555555555557</v>
      </c>
      <c r="AJ53" s="80">
        <v>0.23263888888888887</v>
      </c>
      <c r="AK53" s="80">
        <v>0.25277777777777777</v>
      </c>
      <c r="AL53" s="80">
        <v>0.26666666666666666</v>
      </c>
      <c r="AM53" s="80">
        <v>0.23402777777777781</v>
      </c>
      <c r="AN53" s="80">
        <v>0.23263888888888887</v>
      </c>
      <c r="AO53" s="80">
        <v>0.26805555555555555</v>
      </c>
      <c r="AP53" s="80">
        <v>0.22569444444444445</v>
      </c>
      <c r="AQ53" s="80">
        <v>0.22708333333333333</v>
      </c>
      <c r="AR53" s="80">
        <v>0.24374999999999999</v>
      </c>
      <c r="AS53" s="80">
        <v>0.25347222222222221</v>
      </c>
      <c r="AT53" s="80">
        <v>0.22361111111111109</v>
      </c>
      <c r="AU53" s="80">
        <v>0.22222222222222221</v>
      </c>
    </row>
    <row r="54" spans="1:47" x14ac:dyDescent="0.3">
      <c r="A54" s="81">
        <v>44287</v>
      </c>
      <c r="B54" s="44">
        <v>42.2</v>
      </c>
      <c r="C54" s="82">
        <v>0.13649305555555555</v>
      </c>
      <c r="D54" s="117">
        <f t="shared" si="3"/>
        <v>0.1940659557661927</v>
      </c>
      <c r="E54" s="1" t="s">
        <v>1458</v>
      </c>
      <c r="F54" s="80">
        <v>0.21527777777777779</v>
      </c>
      <c r="G54" s="80">
        <v>0.18958333333333333</v>
      </c>
      <c r="H54" s="80">
        <v>0.19027777777777777</v>
      </c>
      <c r="I54" s="80">
        <v>0.18680555555555556</v>
      </c>
      <c r="J54" s="80">
        <v>0.18888888888888888</v>
      </c>
      <c r="K54" s="80">
        <v>0.18958333333333333</v>
      </c>
      <c r="L54" s="80">
        <v>0.18472222222222223</v>
      </c>
      <c r="M54" s="80">
        <v>0.18819444444444444</v>
      </c>
      <c r="N54" s="80">
        <v>0.24444444444444446</v>
      </c>
      <c r="O54" s="80">
        <v>0.19375000000000001</v>
      </c>
      <c r="P54" s="80">
        <v>0.19305555555555554</v>
      </c>
      <c r="Q54" s="80">
        <v>0.18819444444444444</v>
      </c>
      <c r="R54" s="80">
        <v>0.19166666666666665</v>
      </c>
      <c r="S54" s="80">
        <v>0.19236111111111112</v>
      </c>
      <c r="T54" s="80">
        <v>0.18611111111111112</v>
      </c>
      <c r="U54" s="80">
        <v>0.23124999999999998</v>
      </c>
      <c r="V54" s="80">
        <v>0.19236111111111112</v>
      </c>
      <c r="W54" s="80">
        <v>0.21388888888888891</v>
      </c>
      <c r="X54" s="80">
        <v>0.19166666666666665</v>
      </c>
      <c r="Y54" s="80">
        <v>0.18541666666666667</v>
      </c>
      <c r="Z54" s="80">
        <v>0.18611111111111112</v>
      </c>
      <c r="AA54" s="80">
        <v>0.18611111111111112</v>
      </c>
      <c r="AB54" s="80">
        <v>0.1875</v>
      </c>
      <c r="AC54" s="80">
        <v>0.22222222222222221</v>
      </c>
      <c r="AD54" s="80">
        <v>0.18472222222222223</v>
      </c>
      <c r="AE54" s="80">
        <v>0.20902777777777778</v>
      </c>
      <c r="AF54" s="80">
        <v>0.18055555555555555</v>
      </c>
      <c r="AG54" s="80">
        <v>0.17569444444444446</v>
      </c>
      <c r="AH54" s="80">
        <v>0.18055555555555555</v>
      </c>
      <c r="AI54" s="80">
        <v>0.18263888888888891</v>
      </c>
      <c r="AJ54" s="80">
        <v>0.18611111111111112</v>
      </c>
      <c r="AK54" s="80">
        <v>0.22291666666666665</v>
      </c>
      <c r="AL54" s="80">
        <v>0.1875</v>
      </c>
      <c r="AM54" s="80">
        <v>0.19027777777777777</v>
      </c>
      <c r="AN54" s="80">
        <v>0.18819444444444444</v>
      </c>
      <c r="AO54" s="80">
        <v>0.18472222222222223</v>
      </c>
      <c r="AP54" s="80">
        <v>0.19097222222222221</v>
      </c>
      <c r="AQ54" s="80">
        <v>0.19236111111111112</v>
      </c>
      <c r="AR54" s="80">
        <v>0.1875</v>
      </c>
      <c r="AS54" s="80">
        <v>0.18888888888888888</v>
      </c>
      <c r="AT54" s="80">
        <v>0.18888888888888888</v>
      </c>
      <c r="AU54" s="80">
        <v>0.19097222222222221</v>
      </c>
    </row>
    <row r="55" spans="1:47" x14ac:dyDescent="0.3">
      <c r="A55" s="81">
        <v>44288</v>
      </c>
      <c r="B55" s="44">
        <v>42.2</v>
      </c>
      <c r="C55" s="82">
        <v>0.1862384259259259</v>
      </c>
      <c r="D55" s="117">
        <f t="shared" si="3"/>
        <v>0.26479397051079512</v>
      </c>
      <c r="E55" s="1" t="s">
        <v>1464</v>
      </c>
      <c r="F55" s="80">
        <v>0.25</v>
      </c>
      <c r="G55" s="80">
        <v>0.24305555555555555</v>
      </c>
      <c r="H55" s="80">
        <v>0.24236111111111111</v>
      </c>
      <c r="I55" s="80">
        <v>0.25972222222222224</v>
      </c>
      <c r="J55" s="80">
        <v>0.24166666666666667</v>
      </c>
      <c r="K55" s="80">
        <v>0.25277777777777777</v>
      </c>
      <c r="L55" s="80">
        <v>0.28333333333333333</v>
      </c>
      <c r="M55" s="80">
        <v>0.25625000000000003</v>
      </c>
      <c r="N55" s="80">
        <v>0.26666666666666666</v>
      </c>
      <c r="O55" s="80">
        <v>0.25347222222222221</v>
      </c>
      <c r="P55" s="80">
        <v>0.25416666666666665</v>
      </c>
      <c r="Q55" s="80">
        <v>0.25</v>
      </c>
      <c r="R55" s="80">
        <v>0.27083333333333331</v>
      </c>
      <c r="S55" s="80">
        <v>0.24930555555555556</v>
      </c>
      <c r="T55" s="80">
        <v>0.32083333333333336</v>
      </c>
      <c r="U55" s="80">
        <v>0.3</v>
      </c>
      <c r="V55" s="80">
        <v>0.24652777777777779</v>
      </c>
      <c r="W55" s="80">
        <v>0.24861111111111112</v>
      </c>
      <c r="X55" s="80">
        <v>0.25138888888888888</v>
      </c>
      <c r="Y55" s="80">
        <v>0.26944444444444443</v>
      </c>
      <c r="Z55" s="80">
        <v>0.24583333333333335</v>
      </c>
      <c r="AA55" s="80">
        <v>0.35833333333333334</v>
      </c>
      <c r="AB55" s="80">
        <v>0.24097222222222223</v>
      </c>
      <c r="AC55" s="80">
        <v>0.24236111111111111</v>
      </c>
      <c r="AD55" s="80">
        <v>0.24513888888888888</v>
      </c>
      <c r="AE55" s="80">
        <v>0.24861111111111112</v>
      </c>
      <c r="AF55" s="80">
        <v>0.27638888888888885</v>
      </c>
      <c r="AG55" s="80">
        <v>0.24444444444444446</v>
      </c>
      <c r="AH55" s="80">
        <v>0.34027777777777773</v>
      </c>
      <c r="AI55" s="80">
        <v>0.31527777777777777</v>
      </c>
      <c r="AJ55" s="80">
        <v>0.25</v>
      </c>
      <c r="AK55" s="80">
        <v>0.24722222222222223</v>
      </c>
      <c r="AL55" s="80">
        <v>0.25138888888888888</v>
      </c>
      <c r="AM55" s="80">
        <v>0.27777777777777779</v>
      </c>
      <c r="AN55" s="80">
        <v>0.24027777777777778</v>
      </c>
      <c r="AO55" s="80">
        <v>0.35416666666666669</v>
      </c>
      <c r="AP55" s="80">
        <v>0.25208333333333333</v>
      </c>
      <c r="AQ55" s="80">
        <v>0.26874999999999999</v>
      </c>
      <c r="AR55" s="80">
        <v>0.25208333333333333</v>
      </c>
      <c r="AS55" s="80">
        <v>0.2722222222222222</v>
      </c>
      <c r="AT55" s="80">
        <v>0.27569444444444446</v>
      </c>
      <c r="AU55" s="80">
        <v>0.24444444444444446</v>
      </c>
    </row>
    <row r="56" spans="1:47" x14ac:dyDescent="0.3">
      <c r="A56" s="81">
        <v>44289</v>
      </c>
      <c r="B56" s="44">
        <v>42.2</v>
      </c>
      <c r="C56" s="82">
        <v>0.16018518518518518</v>
      </c>
      <c r="D56" s="117">
        <f t="shared" si="3"/>
        <v>0.22775144813059503</v>
      </c>
      <c r="E56" s="1" t="s">
        <v>1474</v>
      </c>
      <c r="F56" s="80">
        <v>0.27013888888888887</v>
      </c>
      <c r="G56" s="80">
        <v>0.21527777777777779</v>
      </c>
      <c r="H56" s="80">
        <v>0.22638888888888889</v>
      </c>
      <c r="I56" s="80">
        <v>0.23750000000000002</v>
      </c>
      <c r="J56" s="80">
        <v>0.23611111111111113</v>
      </c>
      <c r="K56" s="80">
        <v>0.21736111111111112</v>
      </c>
      <c r="L56" s="80">
        <v>0.21180555555555555</v>
      </c>
      <c r="M56" s="80">
        <v>0.25277777777777777</v>
      </c>
      <c r="N56" s="80">
        <v>0.20902777777777778</v>
      </c>
      <c r="O56" s="80">
        <v>0.20833333333333334</v>
      </c>
      <c r="P56" s="80">
        <v>0.21319444444444444</v>
      </c>
      <c r="Q56" s="80">
        <v>0.20902777777777778</v>
      </c>
      <c r="R56" s="80">
        <v>0.2298611111111111</v>
      </c>
      <c r="S56" s="80">
        <v>0.21111111111111111</v>
      </c>
      <c r="T56" s="80">
        <v>0.25763888888888892</v>
      </c>
      <c r="U56" s="80">
        <v>0.20833333333333334</v>
      </c>
      <c r="V56" s="80">
        <v>0.20972222222222223</v>
      </c>
      <c r="W56" s="80">
        <v>0.24166666666666667</v>
      </c>
      <c r="X56" s="80">
        <v>0.2638888888888889</v>
      </c>
      <c r="Y56" s="80">
        <v>0.22361111111111109</v>
      </c>
      <c r="Z56" s="80">
        <v>0.20833333333333334</v>
      </c>
      <c r="AA56" s="80">
        <v>0.26944444444444443</v>
      </c>
      <c r="AB56" s="80">
        <v>0.20694444444444446</v>
      </c>
      <c r="AC56" s="80">
        <v>0.20972222222222223</v>
      </c>
      <c r="AD56" s="80">
        <v>0.22430555555555556</v>
      </c>
      <c r="AE56" s="80">
        <v>0.21319444444444444</v>
      </c>
      <c r="AF56" s="80">
        <v>0.22013888888888888</v>
      </c>
      <c r="AG56" s="80">
        <v>0.21944444444444444</v>
      </c>
      <c r="AH56" s="80">
        <v>0.26944444444444443</v>
      </c>
      <c r="AI56" s="80">
        <v>0.21527777777777779</v>
      </c>
      <c r="AJ56" s="80">
        <v>0.21527777777777779</v>
      </c>
      <c r="AK56" s="80">
        <v>0.21736111111111112</v>
      </c>
      <c r="AL56" s="80">
        <v>0.21944444444444444</v>
      </c>
      <c r="AM56" s="80">
        <v>0.23402777777777781</v>
      </c>
      <c r="AN56" s="80">
        <v>0.21666666666666667</v>
      </c>
      <c r="AO56" s="80">
        <v>0.30416666666666664</v>
      </c>
      <c r="AP56" s="80">
        <v>0.21597222222222223</v>
      </c>
      <c r="AQ56" s="80">
        <v>0.22430555555555556</v>
      </c>
      <c r="AR56" s="80">
        <v>0.25347222222222221</v>
      </c>
      <c r="AS56" s="80">
        <v>0.23263888888888887</v>
      </c>
      <c r="AT56" s="80">
        <v>0.22430555555555556</v>
      </c>
      <c r="AU56" s="80">
        <v>0.22638888888888889</v>
      </c>
    </row>
    <row r="57" spans="1:47" x14ac:dyDescent="0.3">
      <c r="A57" s="81">
        <v>44290</v>
      </c>
      <c r="B57" s="44">
        <v>42.2</v>
      </c>
      <c r="C57" s="82">
        <v>0.16649305555555557</v>
      </c>
      <c r="D57" s="117">
        <f t="shared" si="3"/>
        <v>0.23671998420221169</v>
      </c>
      <c r="E57" s="1" t="s">
        <v>1473</v>
      </c>
      <c r="F57" s="80">
        <v>0.24305555555555555</v>
      </c>
      <c r="G57" s="80">
        <v>0.25972222222222224</v>
      </c>
      <c r="H57" s="80">
        <v>0.2673611111111111</v>
      </c>
      <c r="I57" s="80">
        <v>0.25555555555555559</v>
      </c>
      <c r="J57" s="80">
        <v>0.21944444444444444</v>
      </c>
      <c r="K57" s="80">
        <v>0.22847222222222222</v>
      </c>
      <c r="L57" s="80">
        <v>0.3</v>
      </c>
      <c r="M57" s="80">
        <v>0.24652777777777779</v>
      </c>
      <c r="N57" s="80">
        <v>0.23958333333333334</v>
      </c>
      <c r="O57" s="80">
        <v>0.25694444444444448</v>
      </c>
      <c r="P57" s="80">
        <v>0.25277777777777777</v>
      </c>
      <c r="Q57" s="80">
        <v>0.21111111111111111</v>
      </c>
      <c r="R57" s="80">
        <v>0.22500000000000001</v>
      </c>
      <c r="S57" s="80">
        <v>0.2673611111111111</v>
      </c>
      <c r="T57" s="80">
        <v>0.21736111111111112</v>
      </c>
      <c r="U57" s="80">
        <v>0.23194444444444443</v>
      </c>
      <c r="V57" s="80">
        <v>0.26527777777777778</v>
      </c>
      <c r="W57" s="80">
        <v>0.21597222222222223</v>
      </c>
      <c r="X57" s="80">
        <v>0.21458333333333335</v>
      </c>
      <c r="Y57" s="80">
        <v>0.21527777777777779</v>
      </c>
      <c r="Z57" s="80">
        <v>0.27847222222222223</v>
      </c>
      <c r="AA57" s="80">
        <v>0.20694444444444446</v>
      </c>
      <c r="AB57" s="80">
        <v>0.21944444444444444</v>
      </c>
      <c r="AC57" s="80">
        <v>0.2638888888888889</v>
      </c>
      <c r="AD57" s="80">
        <v>0.21458333333333335</v>
      </c>
      <c r="AE57" s="80">
        <v>0.30624999999999997</v>
      </c>
      <c r="AF57" s="80">
        <v>0.19722222222222222</v>
      </c>
      <c r="AG57" s="80">
        <v>0.25763888888888892</v>
      </c>
      <c r="AH57" s="80">
        <v>0.19791666666666666</v>
      </c>
      <c r="AI57" s="80">
        <v>0.21249999999999999</v>
      </c>
      <c r="AJ57" s="80">
        <v>0.26041666666666669</v>
      </c>
      <c r="AK57" s="80">
        <v>0.19722222222222222</v>
      </c>
      <c r="AL57" s="80">
        <v>0.20277777777777781</v>
      </c>
      <c r="AM57" s="80">
        <v>0.20277777777777781</v>
      </c>
      <c r="AN57" s="80">
        <v>0.25277777777777777</v>
      </c>
      <c r="AO57" s="80">
        <v>0.21041666666666667</v>
      </c>
      <c r="AP57" s="80">
        <v>0.23055555555555554</v>
      </c>
      <c r="AQ57" s="80">
        <v>0.2722222222222222</v>
      </c>
      <c r="AR57" s="80">
        <v>0.20416666666666669</v>
      </c>
      <c r="AS57" s="80">
        <v>0.20694444444444446</v>
      </c>
      <c r="AT57" s="80">
        <v>0.23541666666666669</v>
      </c>
      <c r="AU57" s="80">
        <v>0.22777777777777777</v>
      </c>
    </row>
    <row r="58" spans="1:47" x14ac:dyDescent="0.3">
      <c r="A58" s="81">
        <v>44292</v>
      </c>
      <c r="B58" s="44">
        <v>19.09</v>
      </c>
      <c r="C58" s="82">
        <v>6.2407407407407411E-2</v>
      </c>
      <c r="D58" s="117">
        <f t="shared" si="3"/>
        <v>0.1961469064664455</v>
      </c>
      <c r="E58" s="1" t="s">
        <v>1437</v>
      </c>
      <c r="F58" s="80">
        <v>0.21666666666666667</v>
      </c>
      <c r="G58" s="80">
        <v>0.20277777777777781</v>
      </c>
      <c r="H58" s="80">
        <v>0.20625000000000002</v>
      </c>
      <c r="I58" s="172">
        <v>0.16041666666666668</v>
      </c>
      <c r="J58" s="80">
        <v>0.21875</v>
      </c>
      <c r="K58" s="172">
        <v>0.16527777777777777</v>
      </c>
      <c r="L58" s="80">
        <v>0.22222222222222221</v>
      </c>
      <c r="M58" s="172">
        <v>0.16111111111111112</v>
      </c>
      <c r="N58" s="80">
        <v>0.22152777777777777</v>
      </c>
      <c r="O58" s="172">
        <v>0.16180555555555556</v>
      </c>
      <c r="P58" s="80">
        <v>0.22430555555555556</v>
      </c>
      <c r="Q58" s="172">
        <v>0.1673611111111111</v>
      </c>
      <c r="R58" s="80">
        <v>0.22361111111111109</v>
      </c>
      <c r="S58" s="172">
        <v>0.16319444444444445</v>
      </c>
      <c r="T58" s="80">
        <v>0.22013888888888888</v>
      </c>
      <c r="U58" s="172">
        <v>0.16250000000000001</v>
      </c>
      <c r="V58" s="80">
        <v>0.19166666666666665</v>
      </c>
      <c r="W58" s="80">
        <v>0.21180555555555555</v>
      </c>
      <c r="X58" s="80">
        <v>0.21597222222222223</v>
      </c>
      <c r="Y58" s="1"/>
      <c r="Z58" s="1"/>
      <c r="AA58" s="1"/>
      <c r="AB58" s="1"/>
      <c r="AC58" s="1"/>
      <c r="AD58" s="1"/>
      <c r="AE58" s="1"/>
      <c r="AF58" s="1"/>
      <c r="AG58" s="1"/>
      <c r="AH58" s="1"/>
      <c r="AI58" s="1"/>
      <c r="AJ58" s="1"/>
      <c r="AK58" s="1"/>
      <c r="AL58" s="1"/>
      <c r="AM58" s="1"/>
      <c r="AN58" s="1"/>
      <c r="AO58" s="1"/>
      <c r="AP58" s="1"/>
      <c r="AQ58" s="1"/>
      <c r="AR58" s="1"/>
      <c r="AS58" s="1"/>
      <c r="AT58" s="1"/>
      <c r="AU58" s="1"/>
    </row>
    <row r="59" spans="1:47" x14ac:dyDescent="0.3">
      <c r="A59" s="81">
        <v>44294</v>
      </c>
      <c r="B59" s="44">
        <v>20.79</v>
      </c>
      <c r="C59" s="82">
        <v>6.8576388888888895E-2</v>
      </c>
      <c r="D59" s="117">
        <f t="shared" si="3"/>
        <v>0.1979116562449896</v>
      </c>
      <c r="E59" s="1" t="s">
        <v>1443</v>
      </c>
      <c r="F59" s="80">
        <v>0.21527777777777779</v>
      </c>
      <c r="G59" s="80">
        <v>0.20486111111111113</v>
      </c>
      <c r="H59" s="80">
        <v>0.20347222222222219</v>
      </c>
      <c r="I59" s="80">
        <v>0.21041666666666667</v>
      </c>
      <c r="J59" s="80">
        <v>0.21111111111111111</v>
      </c>
      <c r="K59" s="80">
        <v>0.21180555555555555</v>
      </c>
      <c r="L59" s="80">
        <v>0.21319444444444444</v>
      </c>
      <c r="M59" s="80">
        <v>0.21319444444444444</v>
      </c>
      <c r="N59" s="80">
        <v>0.21249999999999999</v>
      </c>
      <c r="O59" s="172">
        <v>0.1673611111111111</v>
      </c>
      <c r="P59" s="172">
        <v>0.16180555555555556</v>
      </c>
      <c r="Q59" s="172">
        <v>0.16527777777777777</v>
      </c>
      <c r="R59" s="163">
        <v>0.17361111111111113</v>
      </c>
      <c r="S59" s="163">
        <v>0.17569444444444446</v>
      </c>
      <c r="T59" s="163">
        <v>0.17361111111111113</v>
      </c>
      <c r="U59" s="163">
        <v>0.17569444444444446</v>
      </c>
      <c r="V59" s="80">
        <v>0.21249999999999999</v>
      </c>
      <c r="W59" s="80">
        <v>0.21319444444444444</v>
      </c>
      <c r="X59" s="80">
        <v>0.20972222222222223</v>
      </c>
      <c r="Y59" s="80">
        <v>0.20625000000000002</v>
      </c>
      <c r="Z59" s="1"/>
      <c r="AA59" s="1"/>
      <c r="AB59" s="1"/>
      <c r="AC59" s="1"/>
      <c r="AD59" s="1"/>
      <c r="AE59" s="1"/>
      <c r="AF59" s="1"/>
      <c r="AG59" s="1"/>
      <c r="AH59" s="1"/>
      <c r="AI59" s="1"/>
      <c r="AJ59" s="1"/>
      <c r="AK59" s="1"/>
      <c r="AL59" s="1"/>
      <c r="AM59" s="1"/>
      <c r="AN59" s="1"/>
      <c r="AO59" s="1"/>
      <c r="AP59" s="1"/>
      <c r="AQ59" s="1"/>
      <c r="AR59" s="1"/>
      <c r="AS59" s="1"/>
      <c r="AT59" s="1"/>
      <c r="AU59" s="1"/>
    </row>
    <row r="60" spans="1:47" x14ac:dyDescent="0.3">
      <c r="A60" s="81">
        <v>44296</v>
      </c>
      <c r="B60" s="44">
        <v>42.29</v>
      </c>
      <c r="C60" s="82">
        <v>0.13025462962962964</v>
      </c>
      <c r="D60" s="117">
        <f t="shared" si="3"/>
        <v>0.18480202832295525</v>
      </c>
      <c r="E60" s="1" t="s">
        <v>1475</v>
      </c>
      <c r="F60" s="80">
        <v>0.19166666666666665</v>
      </c>
      <c r="G60" s="80">
        <v>0.19652777777777777</v>
      </c>
      <c r="H60" s="80">
        <v>0.19305555555555554</v>
      </c>
      <c r="I60" s="80">
        <v>0.18888888888888888</v>
      </c>
      <c r="J60" s="80">
        <v>0.18958333333333333</v>
      </c>
      <c r="K60" s="80">
        <v>0.18680555555555556</v>
      </c>
      <c r="L60" s="80">
        <v>0.19305555555555554</v>
      </c>
      <c r="M60" s="80">
        <v>0.18333333333333335</v>
      </c>
      <c r="N60" s="80">
        <v>0.18680555555555556</v>
      </c>
      <c r="O60" s="80">
        <v>0.18958333333333333</v>
      </c>
      <c r="P60" s="80">
        <v>0.18402777777777779</v>
      </c>
      <c r="Q60" s="80">
        <v>0.18611111111111112</v>
      </c>
      <c r="R60" s="80">
        <v>0.20416666666666669</v>
      </c>
      <c r="S60" s="80">
        <v>0.18819444444444444</v>
      </c>
      <c r="T60" s="80">
        <v>0.18263888888888891</v>
      </c>
      <c r="U60" s="80">
        <v>0.18541666666666667</v>
      </c>
      <c r="V60" s="80">
        <v>0.18333333333333335</v>
      </c>
      <c r="W60" s="80">
        <v>0.18263888888888891</v>
      </c>
      <c r="X60" s="80">
        <v>0.18472222222222223</v>
      </c>
      <c r="Y60" s="80">
        <v>0.20277777777777781</v>
      </c>
      <c r="Z60" s="80">
        <v>0.18402777777777779</v>
      </c>
      <c r="AA60" s="80">
        <v>0.17708333333333334</v>
      </c>
      <c r="AB60" s="80">
        <v>0.17777777777777778</v>
      </c>
      <c r="AC60" s="80">
        <v>0.17500000000000002</v>
      </c>
      <c r="AD60" s="80">
        <v>0.17361111111111113</v>
      </c>
      <c r="AE60" s="80">
        <v>0.18124999999999999</v>
      </c>
      <c r="AF60" s="80">
        <v>0.20138888888888887</v>
      </c>
      <c r="AG60" s="80">
        <v>0.18333333333333335</v>
      </c>
      <c r="AH60" s="80">
        <v>0.17986111111111111</v>
      </c>
      <c r="AI60" s="80">
        <v>0.17986111111111111</v>
      </c>
      <c r="AJ60" s="80">
        <v>0.17847222222222223</v>
      </c>
      <c r="AK60" s="80">
        <v>0.17847222222222223</v>
      </c>
      <c r="AL60" s="80">
        <v>0.1763888888888889</v>
      </c>
      <c r="AM60" s="80">
        <v>0.19444444444444445</v>
      </c>
      <c r="AN60" s="80">
        <v>0.18124999999999999</v>
      </c>
      <c r="AO60" s="80">
        <v>0.17569444444444446</v>
      </c>
      <c r="AP60" s="80">
        <v>0.17361111111111113</v>
      </c>
      <c r="AQ60" s="80">
        <v>0.1763888888888889</v>
      </c>
      <c r="AR60" s="80">
        <v>0.17361111111111113</v>
      </c>
      <c r="AS60" s="80">
        <v>0.17569444444444446</v>
      </c>
      <c r="AT60" s="80">
        <v>0.17569444444444446</v>
      </c>
      <c r="AU60" s="80">
        <v>0.18194444444444444</v>
      </c>
    </row>
    <row r="61" spans="1:47" x14ac:dyDescent="0.3">
      <c r="A61" s="81">
        <v>44297</v>
      </c>
      <c r="B61" s="44">
        <v>42.15</v>
      </c>
      <c r="C61" s="82">
        <v>0.16157407407407406</v>
      </c>
      <c r="D61" s="117">
        <f t="shared" si="3"/>
        <v>0.22999868195597731</v>
      </c>
      <c r="E61" s="1" t="s">
        <v>1477</v>
      </c>
      <c r="F61" s="80">
        <v>0.21041666666666667</v>
      </c>
      <c r="G61" s="80">
        <v>0.20972222222222223</v>
      </c>
      <c r="H61" s="80">
        <v>0.20972222222222223</v>
      </c>
      <c r="I61" s="80">
        <v>0.23750000000000002</v>
      </c>
      <c r="J61" s="80">
        <v>0.23055555555555554</v>
      </c>
      <c r="K61" s="80">
        <v>0.21041666666666667</v>
      </c>
      <c r="L61" s="80">
        <v>0.20833333333333334</v>
      </c>
      <c r="M61" s="80">
        <v>0.26944444444444443</v>
      </c>
      <c r="N61" s="80">
        <v>0.21249999999999999</v>
      </c>
      <c r="O61" s="80">
        <v>0.23680555555555557</v>
      </c>
      <c r="P61" s="80">
        <v>0.22916666666666666</v>
      </c>
      <c r="Q61" s="80">
        <v>0.20833333333333334</v>
      </c>
      <c r="R61" s="80">
        <v>0.21111111111111111</v>
      </c>
      <c r="S61" s="80">
        <v>0.20833333333333334</v>
      </c>
      <c r="T61" s="80">
        <v>0.37083333333333335</v>
      </c>
      <c r="U61" s="80">
        <v>0.20833333333333334</v>
      </c>
      <c r="V61" s="80">
        <v>0.22152777777777777</v>
      </c>
      <c r="W61" s="80">
        <v>0.22708333333333333</v>
      </c>
      <c r="X61" s="80">
        <v>0.22916666666666666</v>
      </c>
      <c r="Y61" s="80">
        <v>0.21388888888888891</v>
      </c>
      <c r="Z61" s="80">
        <v>0.21249999999999999</v>
      </c>
      <c r="AA61" s="80">
        <v>0.26666666666666666</v>
      </c>
      <c r="AB61" s="80">
        <v>0.21388888888888891</v>
      </c>
      <c r="AC61" s="80">
        <v>0.21180555555555555</v>
      </c>
      <c r="AD61" s="80">
        <v>0.2298611111111111</v>
      </c>
      <c r="AE61" s="80">
        <v>0.24097222222222223</v>
      </c>
      <c r="AF61" s="80">
        <v>0.21111111111111111</v>
      </c>
      <c r="AG61" s="80">
        <v>0.20972222222222223</v>
      </c>
      <c r="AH61" s="80">
        <v>0.28611111111111115</v>
      </c>
      <c r="AI61" s="80">
        <v>0.21597222222222223</v>
      </c>
      <c r="AJ61" s="80">
        <v>0.21458333333333335</v>
      </c>
      <c r="AK61" s="80">
        <v>0.22916666666666666</v>
      </c>
      <c r="AL61" s="80">
        <v>0.23750000000000002</v>
      </c>
      <c r="AM61" s="80">
        <v>0.21041666666666667</v>
      </c>
      <c r="AN61" s="80">
        <v>0.21597222222222223</v>
      </c>
      <c r="AO61" s="80">
        <v>0.27152777777777776</v>
      </c>
      <c r="AP61" s="80">
        <v>0.21875</v>
      </c>
      <c r="AQ61" s="80">
        <v>0.22152777777777777</v>
      </c>
      <c r="AR61" s="80">
        <v>0.24722222222222223</v>
      </c>
      <c r="AS61" s="80">
        <v>0.24861111111111112</v>
      </c>
      <c r="AT61" s="80">
        <v>0.22152777777777777</v>
      </c>
      <c r="AU61" s="80">
        <v>0.2298611111111111</v>
      </c>
    </row>
    <row r="62" spans="1:47" x14ac:dyDescent="0.3">
      <c r="A62" s="81">
        <v>44299</v>
      </c>
      <c r="B62" s="44">
        <v>16.690000000000001</v>
      </c>
      <c r="C62" s="82">
        <v>5.3379629629629631E-2</v>
      </c>
      <c r="D62" s="117">
        <f t="shared" si="3"/>
        <v>0.19189800945343186</v>
      </c>
      <c r="E62" s="1" t="s">
        <v>1438</v>
      </c>
      <c r="F62" s="80">
        <v>0.21666666666666667</v>
      </c>
      <c r="G62" s="80">
        <v>0.18888888888888888</v>
      </c>
      <c r="H62" s="80">
        <v>0.1986111111111111</v>
      </c>
      <c r="I62" s="80">
        <v>0.19513888888888889</v>
      </c>
      <c r="J62" s="80">
        <v>0.19722222222222222</v>
      </c>
      <c r="K62" s="80">
        <v>0.19791666666666666</v>
      </c>
      <c r="L62" s="80">
        <v>0.19375000000000001</v>
      </c>
      <c r="M62" s="80">
        <v>0.18888888888888888</v>
      </c>
      <c r="N62" s="80">
        <v>0.19375000000000001</v>
      </c>
      <c r="O62" s="80">
        <v>0.19027777777777777</v>
      </c>
      <c r="P62" s="80">
        <v>0.19166666666666665</v>
      </c>
      <c r="Q62" s="80">
        <v>0.19027777777777777</v>
      </c>
      <c r="R62" s="80">
        <v>0.18541666666666667</v>
      </c>
      <c r="S62" s="80">
        <v>0.18194444444444444</v>
      </c>
      <c r="T62" s="80">
        <v>0.18124999999999999</v>
      </c>
      <c r="U62" s="80">
        <v>0.17986111111111111</v>
      </c>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x14ac:dyDescent="0.3">
      <c r="A63" s="81">
        <v>44301</v>
      </c>
      <c r="B63" s="44">
        <v>17.510000000000002</v>
      </c>
      <c r="C63" s="82">
        <v>6.9201388888888882E-2</v>
      </c>
      <c r="D63" s="82">
        <f>C63/B63*60</f>
        <v>0.23712640395964205</v>
      </c>
      <c r="E63" s="1" t="s">
        <v>1440</v>
      </c>
      <c r="F63" s="80">
        <v>0.24097222222222223</v>
      </c>
      <c r="G63" s="80">
        <v>0.23194444444444443</v>
      </c>
      <c r="H63" s="80">
        <v>0.25972222222222224</v>
      </c>
      <c r="I63" s="80">
        <v>0.25347222222222221</v>
      </c>
      <c r="J63" s="80">
        <v>0.22569444444444445</v>
      </c>
      <c r="K63" s="80">
        <v>0.21527777777777779</v>
      </c>
      <c r="L63" s="80">
        <v>0.23124999999999998</v>
      </c>
      <c r="M63" s="80">
        <v>0.23333333333333331</v>
      </c>
      <c r="N63" s="80">
        <v>0.23124999999999998</v>
      </c>
      <c r="O63" s="80">
        <v>0.20972222222222223</v>
      </c>
      <c r="P63" s="80">
        <v>0.24652777777777779</v>
      </c>
      <c r="Q63" s="80">
        <v>0.21666666666666667</v>
      </c>
      <c r="R63" s="80">
        <v>0.22291666666666665</v>
      </c>
      <c r="S63" s="80">
        <v>0.22847222222222222</v>
      </c>
      <c r="T63" s="80">
        <v>0.28541666666666665</v>
      </c>
      <c r="U63" s="80">
        <v>0.24583333333333335</v>
      </c>
      <c r="V63" s="80">
        <v>0.25208333333333333</v>
      </c>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x14ac:dyDescent="0.3">
      <c r="A64" s="81">
        <v>44303</v>
      </c>
      <c r="B64" s="44">
        <v>42.1</v>
      </c>
      <c r="C64" s="82">
        <v>0.13631944444444444</v>
      </c>
      <c r="D64" s="82">
        <f>C64/B64*60</f>
        <v>0.19427949326999208</v>
      </c>
      <c r="E64" s="1" t="s">
        <v>1458</v>
      </c>
      <c r="F64" s="80">
        <v>0.19513888888888889</v>
      </c>
      <c r="G64" s="80">
        <v>0.21458333333333335</v>
      </c>
      <c r="H64" s="80">
        <v>0.1763888888888889</v>
      </c>
      <c r="I64" s="80">
        <v>0.19375000000000001</v>
      </c>
      <c r="J64" s="80">
        <v>0.19305555555555554</v>
      </c>
      <c r="K64" s="80">
        <v>0.19236111111111112</v>
      </c>
      <c r="L64" s="80">
        <v>0.18611111111111112</v>
      </c>
      <c r="M64" s="80">
        <v>0.19027777777777777</v>
      </c>
      <c r="N64" s="80">
        <v>0.21249999999999999</v>
      </c>
      <c r="O64" s="80">
        <v>0.18888888888888888</v>
      </c>
      <c r="P64" s="80">
        <v>0.19652777777777777</v>
      </c>
      <c r="Q64" s="80">
        <v>0.19236111111111112</v>
      </c>
      <c r="R64" s="80">
        <v>0.19444444444444445</v>
      </c>
      <c r="S64" s="80">
        <v>0.19513888888888889</v>
      </c>
      <c r="T64" s="80">
        <v>0.21111111111111111</v>
      </c>
      <c r="U64" s="80">
        <v>0.19513888888888889</v>
      </c>
      <c r="V64" s="80">
        <v>0.21805555555555556</v>
      </c>
      <c r="W64" s="80">
        <v>0.19236111111111112</v>
      </c>
      <c r="X64" s="80">
        <v>0.19722222222222222</v>
      </c>
      <c r="Y64" s="80">
        <v>0.19583333333333333</v>
      </c>
      <c r="Z64" s="80">
        <v>0.19097222222222221</v>
      </c>
      <c r="AA64" s="80">
        <v>0.18680555555555556</v>
      </c>
      <c r="AB64" s="80">
        <v>0.21111111111111111</v>
      </c>
      <c r="AC64" s="80">
        <v>0.18541666666666667</v>
      </c>
      <c r="AD64" s="80">
        <v>0.18680555555555556</v>
      </c>
      <c r="AE64" s="80">
        <v>0.22291666666666665</v>
      </c>
      <c r="AF64" s="80">
        <v>0.18402777777777779</v>
      </c>
      <c r="AG64" s="80">
        <v>0.18611111111111112</v>
      </c>
      <c r="AH64" s="80">
        <v>0.18958333333333333</v>
      </c>
      <c r="AI64" s="80">
        <v>0.18541666666666667</v>
      </c>
      <c r="AJ64" s="80">
        <v>0.18680555555555556</v>
      </c>
      <c r="AK64" s="80">
        <v>0.18472222222222223</v>
      </c>
      <c r="AL64" s="80">
        <v>0.18888888888888888</v>
      </c>
      <c r="AM64" s="80">
        <v>0.20416666666666669</v>
      </c>
      <c r="AN64" s="80">
        <v>0.18541666666666667</v>
      </c>
      <c r="AO64" s="80">
        <v>0.19444444444444445</v>
      </c>
      <c r="AP64" s="80">
        <v>0.18819444444444444</v>
      </c>
      <c r="AQ64" s="80">
        <v>0.18958333333333333</v>
      </c>
      <c r="AR64" s="80">
        <v>0.1875</v>
      </c>
      <c r="AS64" s="80">
        <v>0.19236111111111112</v>
      </c>
      <c r="AT64" s="80">
        <v>0.19305555555555554</v>
      </c>
      <c r="AU64" s="80">
        <v>0.19166666666666665</v>
      </c>
    </row>
    <row r="65" spans="1:47" x14ac:dyDescent="0.3">
      <c r="A65" s="81">
        <v>44305</v>
      </c>
      <c r="B65" s="44">
        <v>42.2</v>
      </c>
      <c r="C65" s="82">
        <v>0.15700231481481483</v>
      </c>
      <c r="D65" s="82">
        <f t="shared" ref="D65:D73" si="4">C65/B65*60</f>
        <v>0.22322604002106372</v>
      </c>
      <c r="E65" s="1" t="s">
        <v>1483</v>
      </c>
      <c r="F65" s="80">
        <v>0.20625000000000002</v>
      </c>
      <c r="G65" s="80">
        <v>0.20138888888888887</v>
      </c>
      <c r="H65" s="80">
        <v>0.20277777777777781</v>
      </c>
      <c r="I65" s="80">
        <v>0.22916666666666666</v>
      </c>
      <c r="J65" s="80">
        <v>0.20208333333333331</v>
      </c>
      <c r="K65" s="80">
        <v>0.20416666666666669</v>
      </c>
      <c r="L65" s="80">
        <v>0.20625000000000002</v>
      </c>
      <c r="M65" s="80">
        <v>0.24027777777777778</v>
      </c>
      <c r="N65" s="80">
        <v>0.20277777777777781</v>
      </c>
      <c r="O65" s="80">
        <v>0.28333333333333333</v>
      </c>
      <c r="P65" s="80">
        <v>0.20902777777777778</v>
      </c>
      <c r="Q65" s="80">
        <v>0.2298611111111111</v>
      </c>
      <c r="R65" s="80">
        <v>0.21111111111111111</v>
      </c>
      <c r="S65" s="80">
        <v>0.21666666666666667</v>
      </c>
      <c r="T65" s="80">
        <v>0.23194444444444443</v>
      </c>
      <c r="U65" s="80">
        <v>0.21319444444444444</v>
      </c>
      <c r="V65" s="80">
        <v>0.21597222222222223</v>
      </c>
      <c r="W65" s="80">
        <v>0.22152777777777777</v>
      </c>
      <c r="X65" s="80">
        <v>0.22083333333333333</v>
      </c>
      <c r="Y65" s="80">
        <v>0.20972222222222223</v>
      </c>
      <c r="Z65" s="80">
        <v>0.20694444444444446</v>
      </c>
      <c r="AA65" s="80">
        <v>0.28680555555555554</v>
      </c>
      <c r="AB65" s="80">
        <v>0.20486111111111113</v>
      </c>
      <c r="AC65" s="80">
        <v>0.25069444444444444</v>
      </c>
      <c r="AD65" s="80">
        <v>0.22152777777777777</v>
      </c>
      <c r="AE65" s="80">
        <v>0.22916666666666666</v>
      </c>
      <c r="AF65" s="80">
        <v>0.20555555555555557</v>
      </c>
      <c r="AG65" s="80">
        <v>0.20833333333333334</v>
      </c>
      <c r="AH65" s="80">
        <v>0.25347222222222221</v>
      </c>
      <c r="AI65" s="80">
        <v>0.20625000000000002</v>
      </c>
      <c r="AJ65" s="80">
        <v>0.2076388888888889</v>
      </c>
      <c r="AK65" s="80">
        <v>0.26874999999999999</v>
      </c>
      <c r="AL65" s="80">
        <v>0.25625000000000003</v>
      </c>
      <c r="AM65" s="80">
        <v>0.20486111111111113</v>
      </c>
      <c r="AN65" s="80">
        <v>0.19999999999999998</v>
      </c>
      <c r="AO65" s="80">
        <v>0.25555555555555559</v>
      </c>
      <c r="AP65" s="80">
        <v>0.20902777777777778</v>
      </c>
      <c r="AQ65" s="80">
        <v>0.20902777777777778</v>
      </c>
      <c r="AR65" s="80">
        <v>0.22430555555555556</v>
      </c>
      <c r="AS65" s="80">
        <v>0.23680555555555557</v>
      </c>
      <c r="AT65" s="80">
        <v>0.21180555555555555</v>
      </c>
      <c r="AU65" s="80">
        <v>0.21805555555555556</v>
      </c>
    </row>
    <row r="66" spans="1:47" x14ac:dyDescent="0.3">
      <c r="A66" s="81">
        <v>44310</v>
      </c>
      <c r="B66" s="44">
        <v>42.08</v>
      </c>
      <c r="C66" s="82">
        <v>0.15202546296296296</v>
      </c>
      <c r="D66" s="82">
        <f t="shared" si="4"/>
        <v>0.21676634452893959</v>
      </c>
      <c r="E66" s="1" t="s">
        <v>1482</v>
      </c>
      <c r="F66" s="80">
        <v>0.23541666666666669</v>
      </c>
      <c r="G66" s="80">
        <v>0.23750000000000002</v>
      </c>
      <c r="H66" s="80">
        <v>0.23124999999999998</v>
      </c>
      <c r="I66" s="80">
        <v>0.22430555555555556</v>
      </c>
      <c r="J66" s="80">
        <v>0.22500000000000001</v>
      </c>
      <c r="K66" s="80">
        <v>0.23680555555555557</v>
      </c>
      <c r="L66" s="80">
        <v>0.22152777777777777</v>
      </c>
      <c r="M66" s="80">
        <v>0.21527777777777779</v>
      </c>
      <c r="N66" s="80">
        <v>0.21875</v>
      </c>
      <c r="O66" s="80">
        <v>0.21875</v>
      </c>
      <c r="P66" s="80">
        <v>0.21388888888888891</v>
      </c>
      <c r="Q66" s="80">
        <v>0.21458333333333335</v>
      </c>
      <c r="R66" s="80">
        <v>0.23124999999999998</v>
      </c>
      <c r="S66" s="80">
        <v>0.23680555555555557</v>
      </c>
      <c r="T66" s="80">
        <v>0.21111111111111111</v>
      </c>
      <c r="U66" s="80">
        <v>0.21388888888888891</v>
      </c>
      <c r="V66" s="80">
        <v>0.21944444444444444</v>
      </c>
      <c r="W66" s="80">
        <v>0.21458333333333335</v>
      </c>
      <c r="X66" s="80">
        <v>0.21249999999999999</v>
      </c>
      <c r="Y66" s="80">
        <v>0.23263888888888887</v>
      </c>
      <c r="Z66" s="80">
        <v>0.21597222222222223</v>
      </c>
      <c r="AA66" s="80">
        <v>0.21388888888888891</v>
      </c>
      <c r="AB66" s="80">
        <v>0.21458333333333335</v>
      </c>
      <c r="AC66" s="80">
        <v>0.21388888888888891</v>
      </c>
      <c r="AD66" s="80">
        <v>0.20902777777777778</v>
      </c>
      <c r="AE66" s="80">
        <v>0.21041666666666667</v>
      </c>
      <c r="AF66" s="80">
        <v>0.24097222222222223</v>
      </c>
      <c r="AG66" s="80">
        <v>0.21597222222222223</v>
      </c>
      <c r="AH66" s="80">
        <v>0.20833333333333334</v>
      </c>
      <c r="AI66" s="80">
        <v>0.20694444444444446</v>
      </c>
      <c r="AJ66" s="80">
        <v>0.20625000000000002</v>
      </c>
      <c r="AK66" s="80">
        <v>0.20486111111111113</v>
      </c>
      <c r="AL66" s="80">
        <v>0.20486111111111113</v>
      </c>
      <c r="AM66" s="80">
        <v>0.22847222222222222</v>
      </c>
      <c r="AN66" s="80">
        <v>0.20972222222222223</v>
      </c>
      <c r="AO66" s="80">
        <v>0.20277777777777781</v>
      </c>
      <c r="AP66" s="80">
        <v>0.20416666666666669</v>
      </c>
      <c r="AQ66" s="80">
        <v>0.20902777777777778</v>
      </c>
      <c r="AR66" s="80">
        <v>0.20347222222222219</v>
      </c>
      <c r="AS66" s="80">
        <v>0.19652777777777777</v>
      </c>
      <c r="AT66" s="80">
        <v>0.1986111111111111</v>
      </c>
      <c r="AU66" s="80">
        <v>0.19791666666666666</v>
      </c>
    </row>
    <row r="67" spans="1:47" x14ac:dyDescent="0.3">
      <c r="A67" s="81">
        <v>44311</v>
      </c>
      <c r="B67" s="44">
        <v>42.06</v>
      </c>
      <c r="C67" s="82">
        <v>0.15915509259259258</v>
      </c>
      <c r="D67" s="82">
        <f t="shared" si="4"/>
        <v>0.22704007502509641</v>
      </c>
      <c r="E67" s="1" t="s">
        <v>1484</v>
      </c>
      <c r="F67" s="80">
        <v>0.22361111111111109</v>
      </c>
      <c r="G67" s="80">
        <v>0.21736111111111112</v>
      </c>
      <c r="H67" s="80">
        <v>0.21249999999999999</v>
      </c>
      <c r="I67" s="80">
        <v>0.21111111111111111</v>
      </c>
      <c r="J67" s="80">
        <v>0.21249999999999999</v>
      </c>
      <c r="K67" s="80">
        <v>0.21527777777777779</v>
      </c>
      <c r="L67" s="80">
        <v>0.21041666666666667</v>
      </c>
      <c r="M67" s="80">
        <v>0.21666666666666667</v>
      </c>
      <c r="N67" s="80">
        <v>0.25138888888888888</v>
      </c>
      <c r="O67" s="80">
        <v>0.22013888888888888</v>
      </c>
      <c r="P67" s="80">
        <v>0.21388888888888891</v>
      </c>
      <c r="Q67" s="80">
        <v>0.21180555555555555</v>
      </c>
      <c r="R67" s="80">
        <v>0.21041666666666667</v>
      </c>
      <c r="S67" s="80">
        <v>0.21527777777777779</v>
      </c>
      <c r="T67" s="80">
        <v>0.21388888888888891</v>
      </c>
      <c r="U67" s="80">
        <v>0.20833333333333334</v>
      </c>
      <c r="V67" s="80">
        <v>0.31597222222222221</v>
      </c>
      <c r="W67" s="80">
        <v>0.21527777777777779</v>
      </c>
      <c r="X67" s="80">
        <v>0.21180555555555555</v>
      </c>
      <c r="Y67" s="80">
        <v>0.21180555555555555</v>
      </c>
      <c r="Z67" s="80">
        <v>0.20833333333333334</v>
      </c>
      <c r="AA67" s="80">
        <v>0.21249999999999999</v>
      </c>
      <c r="AB67" s="80">
        <v>0.21527777777777779</v>
      </c>
      <c r="AC67" s="80">
        <v>0.20833333333333334</v>
      </c>
      <c r="AD67" s="80">
        <v>0.21111111111111111</v>
      </c>
      <c r="AE67" s="80">
        <v>0.32569444444444445</v>
      </c>
      <c r="AF67" s="80">
        <v>0.22083333333333333</v>
      </c>
      <c r="AG67" s="80">
        <v>0.22569444444444445</v>
      </c>
      <c r="AH67" s="80">
        <v>0.23402777777777781</v>
      </c>
      <c r="AI67" s="80">
        <v>0.21527777777777779</v>
      </c>
      <c r="AJ67" s="80">
        <v>0.21805555555555556</v>
      </c>
      <c r="AK67" s="80">
        <v>0.22013888888888888</v>
      </c>
      <c r="AL67" s="80">
        <v>0.22152777777777777</v>
      </c>
      <c r="AM67" s="80">
        <v>0.28125</v>
      </c>
      <c r="AN67" s="80">
        <v>0.22291666666666665</v>
      </c>
      <c r="AO67" s="80">
        <v>0.24930555555555556</v>
      </c>
      <c r="AP67" s="80">
        <v>0.26666666666666666</v>
      </c>
      <c r="AQ67" s="80">
        <v>0.22083333333333333</v>
      </c>
      <c r="AR67" s="80">
        <v>0.21597222222222223</v>
      </c>
      <c r="AS67" s="80">
        <v>0.25138888888888888</v>
      </c>
      <c r="AT67" s="80">
        <v>0.24513888888888888</v>
      </c>
      <c r="AU67" s="80">
        <v>0.21111111111111111</v>
      </c>
    </row>
    <row r="68" spans="1:47" x14ac:dyDescent="0.3">
      <c r="A68" s="81">
        <v>44313</v>
      </c>
      <c r="B68" s="44">
        <v>27.04</v>
      </c>
      <c r="C68" s="82">
        <v>8.8356481481481494E-2</v>
      </c>
      <c r="D68" s="82">
        <f t="shared" si="4"/>
        <v>0.19605728139381989</v>
      </c>
      <c r="E68" s="1" t="s">
        <v>1437</v>
      </c>
      <c r="F68" s="80">
        <v>0.22569444444444445</v>
      </c>
      <c r="G68" s="80">
        <v>0.21458333333333335</v>
      </c>
      <c r="H68" s="80">
        <v>0.22708333333333333</v>
      </c>
      <c r="I68" s="172">
        <v>0.15902777777777777</v>
      </c>
      <c r="J68" s="80">
        <v>0.22500000000000001</v>
      </c>
      <c r="K68" s="172">
        <v>0.16180555555555556</v>
      </c>
      <c r="L68" s="80">
        <v>0.22430555555555556</v>
      </c>
      <c r="M68" s="172">
        <v>0.16111111111111112</v>
      </c>
      <c r="N68" s="80">
        <v>0.22361111111111109</v>
      </c>
      <c r="O68" s="172">
        <v>0.16319444444444445</v>
      </c>
      <c r="P68" s="80">
        <v>0.21944444444444444</v>
      </c>
      <c r="Q68" s="172">
        <v>0.16041666666666668</v>
      </c>
      <c r="R68" s="80">
        <v>0.22083333333333333</v>
      </c>
      <c r="S68" s="172">
        <v>0.16111111111111112</v>
      </c>
      <c r="T68" s="80">
        <v>0.22430555555555556</v>
      </c>
      <c r="U68" s="172">
        <v>0.15833333333333333</v>
      </c>
      <c r="V68" s="80">
        <v>0.21944444444444444</v>
      </c>
      <c r="W68" s="172">
        <v>0.15972222222222224</v>
      </c>
      <c r="X68" s="80">
        <v>0.21388888888888891</v>
      </c>
      <c r="Y68" s="172">
        <v>0.15694444444444444</v>
      </c>
      <c r="Z68" s="80">
        <v>0.21944444444444444</v>
      </c>
      <c r="AA68" s="172">
        <v>0.15763888888888888</v>
      </c>
      <c r="AB68" s="80">
        <v>0.21805555555555556</v>
      </c>
      <c r="AC68" s="172">
        <v>0.15902777777777777</v>
      </c>
      <c r="AD68" s="80">
        <v>0.21944444444444444</v>
      </c>
      <c r="AE68" s="80">
        <v>0.21944444444444444</v>
      </c>
      <c r="AF68" s="80">
        <v>0.20902777777777778</v>
      </c>
      <c r="AG68" s="1"/>
      <c r="AH68" s="1"/>
      <c r="AI68" s="1"/>
      <c r="AJ68" s="1"/>
      <c r="AK68" s="1"/>
      <c r="AL68" s="1"/>
      <c r="AM68" s="1"/>
      <c r="AN68" s="1"/>
      <c r="AO68" s="1"/>
      <c r="AP68" s="1"/>
      <c r="AQ68" s="1"/>
      <c r="AR68" s="1"/>
      <c r="AS68" s="1"/>
      <c r="AT68" s="1"/>
      <c r="AU68" s="1"/>
    </row>
    <row r="69" spans="1:47" x14ac:dyDescent="0.3">
      <c r="A69" s="81">
        <v>44316</v>
      </c>
      <c r="B69" s="44">
        <v>42.5</v>
      </c>
      <c r="C69" s="82">
        <v>0.16450231481481481</v>
      </c>
      <c r="D69" s="82">
        <f t="shared" si="4"/>
        <v>0.23223856209150326</v>
      </c>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x14ac:dyDescent="0.3">
      <c r="A70" s="81">
        <v>44317</v>
      </c>
      <c r="B70" s="44">
        <v>42.9</v>
      </c>
      <c r="C70" s="82">
        <v>0.20017361111111112</v>
      </c>
      <c r="D70" s="82">
        <f t="shared" si="4"/>
        <v>0.27996309246309248</v>
      </c>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x14ac:dyDescent="0.3">
      <c r="A71" s="81">
        <v>44323</v>
      </c>
      <c r="B71" s="44">
        <v>2.4</v>
      </c>
      <c r="C71" s="82">
        <v>5.7870370370370376E-3</v>
      </c>
      <c r="D71" s="82">
        <f t="shared" si="4"/>
        <v>0.14467592592592593</v>
      </c>
      <c r="E71" s="1" t="s">
        <v>1397</v>
      </c>
      <c r="F71" s="80">
        <v>0.14305555555555557</v>
      </c>
      <c r="G71" s="80">
        <v>0.1451388888888889</v>
      </c>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x14ac:dyDescent="0.3">
      <c r="A72" s="81">
        <v>44324</v>
      </c>
      <c r="B72" s="44">
        <v>42.22</v>
      </c>
      <c r="C72" s="82">
        <v>0.12263888888888889</v>
      </c>
      <c r="D72" s="82">
        <f t="shared" si="4"/>
        <v>0.17428548870993213</v>
      </c>
      <c r="E72" s="1" t="s">
        <v>1493</v>
      </c>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x14ac:dyDescent="0.3">
      <c r="A73" s="81">
        <v>44325</v>
      </c>
      <c r="B73" s="44">
        <v>43.27</v>
      </c>
      <c r="C73" s="82">
        <v>0.18464120370370371</v>
      </c>
      <c r="D73" s="82">
        <f t="shared" si="4"/>
        <v>0.25603125080245487</v>
      </c>
      <c r="E73" s="1" t="s">
        <v>1497</v>
      </c>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x14ac:dyDescent="0.3">
      <c r="A74" s="44"/>
      <c r="B74" s="44"/>
      <c r="C74" s="44"/>
      <c r="D74" s="44"/>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x14ac:dyDescent="0.3">
      <c r="A75" s="44"/>
      <c r="B75" s="44"/>
      <c r="C75" s="44"/>
      <c r="D75" s="44"/>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x14ac:dyDescent="0.3">
      <c r="A76" s="44"/>
      <c r="B76" s="44"/>
      <c r="C76" s="44"/>
      <c r="D76" s="44"/>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x14ac:dyDescent="0.3">
      <c r="A77" s="44"/>
      <c r="B77" s="44"/>
      <c r="C77" s="44"/>
      <c r="D77" s="44"/>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x14ac:dyDescent="0.3">
      <c r="A78" s="44"/>
      <c r="B78" s="44"/>
      <c r="C78" s="44"/>
      <c r="D78" s="44"/>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x14ac:dyDescent="0.3">
      <c r="A79" s="44"/>
      <c r="B79" s="44"/>
      <c r="C79" s="44"/>
      <c r="D79" s="44"/>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x14ac:dyDescent="0.3">
      <c r="A80" s="44"/>
      <c r="B80" s="44"/>
      <c r="C80" s="44"/>
      <c r="D80" s="44"/>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x14ac:dyDescent="0.3">
      <c r="A81" s="44"/>
      <c r="B81" s="44"/>
      <c r="C81" s="44"/>
      <c r="D81" s="44"/>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x14ac:dyDescent="0.3">
      <c r="A82" s="44"/>
      <c r="B82" s="44"/>
      <c r="C82" s="44"/>
      <c r="D82" s="44"/>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x14ac:dyDescent="0.3">
      <c r="A83" s="44"/>
      <c r="B83" s="44"/>
      <c r="C83" s="44"/>
      <c r="D83" s="44"/>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x14ac:dyDescent="0.3">
      <c r="A84" s="44"/>
      <c r="B84" s="44"/>
      <c r="C84" s="44"/>
      <c r="D84" s="44"/>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x14ac:dyDescent="0.3">
      <c r="A85" s="44"/>
      <c r="B85" s="44"/>
      <c r="C85" s="44"/>
      <c r="D85" s="44"/>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x14ac:dyDescent="0.3">
      <c r="A86" s="44"/>
      <c r="B86" s="44"/>
      <c r="C86" s="44"/>
      <c r="D86" s="44"/>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x14ac:dyDescent="0.3">
      <c r="A87" s="44"/>
      <c r="B87" s="44"/>
      <c r="C87" s="44"/>
      <c r="D87" s="44"/>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x14ac:dyDescent="0.3">
      <c r="A88" s="44"/>
      <c r="B88" s="44"/>
      <c r="C88" s="44"/>
      <c r="D88" s="44"/>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x14ac:dyDescent="0.3">
      <c r="A89" s="44"/>
      <c r="B89" s="44"/>
      <c r="C89" s="44"/>
      <c r="D89" s="44"/>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x14ac:dyDescent="0.3">
      <c r="A90" s="44"/>
      <c r="B90" s="44"/>
      <c r="C90" s="44"/>
      <c r="D90" s="44"/>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x14ac:dyDescent="0.3">
      <c r="A91" s="44"/>
      <c r="B91" s="44"/>
      <c r="C91" s="44"/>
      <c r="D91" s="44"/>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x14ac:dyDescent="0.3">
      <c r="A92" s="44"/>
      <c r="B92" s="44"/>
      <c r="C92" s="44"/>
      <c r="D92" s="44"/>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x14ac:dyDescent="0.3">
      <c r="A93" s="44"/>
      <c r="B93" s="44"/>
      <c r="C93" s="44"/>
      <c r="D93" s="44"/>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x14ac:dyDescent="0.3">
      <c r="A94" s="44"/>
      <c r="B94" s="44"/>
      <c r="C94" s="44"/>
      <c r="D94" s="44"/>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x14ac:dyDescent="0.3">
      <c r="A95" s="44"/>
      <c r="B95" s="44"/>
      <c r="C95" s="44"/>
      <c r="D95" s="44"/>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x14ac:dyDescent="0.3">
      <c r="A96" s="44"/>
      <c r="B96" s="44"/>
      <c r="C96" s="44"/>
      <c r="D96" s="44"/>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x14ac:dyDescent="0.3">
      <c r="A97" s="44"/>
      <c r="B97" s="44"/>
      <c r="C97" s="44"/>
      <c r="D97" s="44"/>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x14ac:dyDescent="0.3">
      <c r="A98" s="44"/>
      <c r="B98" s="44"/>
      <c r="C98" s="44"/>
      <c r="D98" s="44"/>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x14ac:dyDescent="0.3">
      <c r="A99" s="44"/>
      <c r="B99" s="44"/>
      <c r="C99" s="44"/>
      <c r="D99" s="44"/>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x14ac:dyDescent="0.3">
      <c r="A100" s="44"/>
      <c r="B100" s="44"/>
      <c r="C100" s="44"/>
      <c r="D100" s="44"/>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x14ac:dyDescent="0.3">
      <c r="A101" s="44"/>
      <c r="B101" s="44"/>
      <c r="C101" s="44"/>
      <c r="D101" s="44"/>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x14ac:dyDescent="0.3">
      <c r="A102" s="44"/>
      <c r="B102" s="44"/>
      <c r="C102" s="44"/>
      <c r="D102" s="44"/>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x14ac:dyDescent="0.3">
      <c r="A103" s="44"/>
      <c r="B103" s="44"/>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x14ac:dyDescent="0.3">
      <c r="A104" s="44"/>
      <c r="B104" s="44"/>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x14ac:dyDescent="0.3">
      <c r="A105" s="44"/>
      <c r="B105" s="44"/>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x14ac:dyDescent="0.3">
      <c r="A106" s="44"/>
      <c r="B106" s="44"/>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1:47" x14ac:dyDescent="0.3">
      <c r="A107" s="44"/>
      <c r="B107" s="44"/>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1:47" x14ac:dyDescent="0.3">
      <c r="A108" s="44"/>
      <c r="B108" s="44"/>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1:47" x14ac:dyDescent="0.3">
      <c r="A109" s="44"/>
      <c r="B109" s="44"/>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1:47" x14ac:dyDescent="0.3">
      <c r="A110" s="44"/>
      <c r="B110" s="44"/>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1:47"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1:47"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1:47"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1:47"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1:47"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1:47"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1:47"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1:47"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1:47"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1:47"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1:47"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1:47"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47"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1:47"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1:47"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1:47"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1:47"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1:47"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1:47"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1:47"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1:47"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1:47"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1:47"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1:47"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1:47"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1:47"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1:47"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1:47"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1:47"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1:47"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1:47"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1:47"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1:47"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1:47"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1:47"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1:47"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1:47"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1:47"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1:47"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1:47"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1:47"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1:47"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1:47"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1:47"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1:47"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1:47"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1:47"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1:47"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1:47"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1:47"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1:47"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1:47"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1:47"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1:47"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1:47"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1:47"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1:47"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1:47"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1:47"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1:47"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1:47"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1:47"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1:47"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1:47"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1:47"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1:47"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1:47"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1:47"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1:47"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1:47"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1:47"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1:47"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1:47"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1:47"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1:47"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1:47"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1:47"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1:47"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1:47"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1:47"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1:47"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1:47"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1:47"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1:47"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1:47"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1:47"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1:47"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1:47"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1:47"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1:47"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1:47"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1:47"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1:47"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1:47"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1:47"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1:47"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1:47"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1:47"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1:47"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1:47"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1:47"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1:47"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1:47"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1:47"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1:47"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1:47"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1:47"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1:47"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1:47"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1:47"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1:47"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1:47"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1:47"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1:47"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1:47"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1:47"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1:47"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1:47"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1:47"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1:47"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1:47"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1:47"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1:47"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1:47"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1:47"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1:47"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1:47"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1:47"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1:47"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1:47"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1:47"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1:47"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1:47"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1:47"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1:47"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1:47"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1:47"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1:47"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1:47"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1:47"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1:47"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1:47"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1:47"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1:47"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1:47"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1:47"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1:47"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1:47"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1:47"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1:47"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row>
    <row r="264" spans="1:47"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1:47"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1:47"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1:47"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1:47"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row>
    <row r="269" spans="1:47"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row>
    <row r="270" spans="1:47"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row r="271" spans="1:47"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row>
    <row r="272" spans="1:47"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row>
    <row r="273" spans="1:47"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row>
    <row r="274" spans="1:47"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row>
    <row r="275" spans="1:47" x14ac:dyDescent="0.3">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row>
    <row r="276" spans="1:47" x14ac:dyDescent="0.3">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row>
    <row r="277" spans="1:47" x14ac:dyDescent="0.3">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row>
    <row r="278" spans="1:47" x14ac:dyDescent="0.3">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row>
    <row r="279" spans="1:47" x14ac:dyDescent="0.3">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row>
    <row r="280" spans="1:47" x14ac:dyDescent="0.3">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row>
    <row r="281" spans="1:47" x14ac:dyDescent="0.3">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row>
    <row r="282" spans="1:47" x14ac:dyDescent="0.3">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row>
    <row r="283" spans="1:47" x14ac:dyDescent="0.3">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row>
    <row r="284" spans="1:47" x14ac:dyDescent="0.3">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row>
    <row r="285" spans="1:47" x14ac:dyDescent="0.3">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row>
    <row r="286" spans="1:47" x14ac:dyDescent="0.3">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row>
    <row r="287" spans="1:47" x14ac:dyDescent="0.3">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row>
    <row r="288" spans="1:47" x14ac:dyDescent="0.3">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row>
    <row r="289" spans="3:47" x14ac:dyDescent="0.3">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row>
    <row r="290" spans="3:47" x14ac:dyDescent="0.3">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row>
    <row r="291" spans="3:47" x14ac:dyDescent="0.3">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row>
    <row r="292" spans="3:47" x14ac:dyDescent="0.3">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row>
    <row r="293" spans="3:47" x14ac:dyDescent="0.3">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row>
    <row r="294" spans="3:47" x14ac:dyDescent="0.3">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row>
    <row r="295" spans="3:47" x14ac:dyDescent="0.3">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row>
    <row r="296" spans="3:47" x14ac:dyDescent="0.3">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row>
    <row r="297" spans="3:47" x14ac:dyDescent="0.3">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row>
    <row r="298" spans="3:47" x14ac:dyDescent="0.3">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row>
    <row r="299" spans="3:47" x14ac:dyDescent="0.3">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row>
    <row r="300" spans="3:47" x14ac:dyDescent="0.3">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row>
    <row r="301" spans="3:47" x14ac:dyDescent="0.3">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row>
    <row r="302" spans="3:47" x14ac:dyDescent="0.3">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row>
    <row r="303" spans="3:47" x14ac:dyDescent="0.3">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row>
    <row r="304" spans="3:47" x14ac:dyDescent="0.3">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row>
    <row r="305" spans="3:47" x14ac:dyDescent="0.3">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row>
    <row r="306" spans="3:47" x14ac:dyDescent="0.3">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row>
  </sheetData>
  <phoneticPr fontId="17" type="noConversion"/>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21"/>
  <sheetViews>
    <sheetView topLeftCell="A4" workbookViewId="0">
      <selection activeCell="H30" sqref="H30"/>
    </sheetView>
  </sheetViews>
  <sheetFormatPr defaultRowHeight="14.4" x14ac:dyDescent="0.3"/>
  <cols>
    <col min="1" max="1" width="6.77734375" customWidth="1"/>
    <col min="2" max="2" width="31.77734375" customWidth="1"/>
    <col min="3" max="3" width="10.77734375" customWidth="1"/>
    <col min="4" max="4" width="16.21875" bestFit="1" customWidth="1"/>
    <col min="5" max="5" width="12" bestFit="1" customWidth="1"/>
    <col min="7" max="7" width="18.33203125" bestFit="1" customWidth="1"/>
    <col min="8" max="8" width="12.21875" bestFit="1" customWidth="1"/>
  </cols>
  <sheetData>
    <row r="1" spans="1:8" x14ac:dyDescent="0.3">
      <c r="A1" s="1" t="s">
        <v>485</v>
      </c>
      <c r="B1" s="1" t="s">
        <v>366</v>
      </c>
      <c r="C1" s="1" t="s">
        <v>486</v>
      </c>
      <c r="D1" s="1" t="s">
        <v>487</v>
      </c>
      <c r="E1" s="1" t="s">
        <v>1794</v>
      </c>
      <c r="F1" s="1" t="s">
        <v>488</v>
      </c>
      <c r="G1" s="9" t="s">
        <v>1800</v>
      </c>
      <c r="H1" s="1" t="s">
        <v>784</v>
      </c>
    </row>
    <row r="2" spans="1:8" x14ac:dyDescent="0.3">
      <c r="A2" s="1">
        <v>1</v>
      </c>
      <c r="B2" t="s">
        <v>491</v>
      </c>
      <c r="C2" t="s">
        <v>489</v>
      </c>
      <c r="D2" t="s">
        <v>490</v>
      </c>
      <c r="E2" s="1">
        <v>100</v>
      </c>
      <c r="F2" s="2">
        <v>0.42201388888888891</v>
      </c>
      <c r="G2" s="204" t="s">
        <v>1801</v>
      </c>
      <c r="H2" t="s">
        <v>917</v>
      </c>
    </row>
    <row r="3" spans="1:8" x14ac:dyDescent="0.3">
      <c r="A3" s="1">
        <v>2</v>
      </c>
      <c r="B3" t="s">
        <v>491</v>
      </c>
      <c r="C3" t="s">
        <v>489</v>
      </c>
      <c r="D3" t="s">
        <v>808</v>
      </c>
      <c r="E3" s="1">
        <v>100</v>
      </c>
      <c r="F3" s="2">
        <v>0.44631944444444444</v>
      </c>
      <c r="G3" s="2" t="s">
        <v>1803</v>
      </c>
      <c r="H3" t="s">
        <v>823</v>
      </c>
    </row>
    <row r="4" spans="1:8" x14ac:dyDescent="0.3">
      <c r="A4" s="1">
        <v>3</v>
      </c>
      <c r="B4" t="s">
        <v>1355</v>
      </c>
      <c r="C4" t="s">
        <v>730</v>
      </c>
      <c r="D4" t="s">
        <v>1356</v>
      </c>
      <c r="E4" s="1">
        <v>160.9</v>
      </c>
      <c r="F4" s="2">
        <v>0.83976851851851853</v>
      </c>
      <c r="G4" s="2" t="s">
        <v>1804</v>
      </c>
      <c r="H4" t="s">
        <v>1799</v>
      </c>
    </row>
    <row r="5" spans="1:8" x14ac:dyDescent="0.3">
      <c r="A5" s="1">
        <v>4</v>
      </c>
      <c r="B5" t="s">
        <v>1498</v>
      </c>
      <c r="C5" t="s">
        <v>992</v>
      </c>
      <c r="D5" t="s">
        <v>1499</v>
      </c>
      <c r="E5" s="1">
        <v>100</v>
      </c>
      <c r="F5" s="2">
        <v>0.5261689814814815</v>
      </c>
      <c r="G5" s="2" t="s">
        <v>1250</v>
      </c>
      <c r="H5" t="s">
        <v>1793</v>
      </c>
    </row>
    <row r="6" spans="1:8" x14ac:dyDescent="0.3">
      <c r="A6" s="1">
        <v>5</v>
      </c>
      <c r="B6" t="s">
        <v>1553</v>
      </c>
      <c r="C6" t="s">
        <v>1554</v>
      </c>
      <c r="D6" t="s">
        <v>1555</v>
      </c>
      <c r="E6" s="1">
        <v>130</v>
      </c>
      <c r="F6" s="2" t="s">
        <v>1556</v>
      </c>
      <c r="G6" s="86">
        <v>1</v>
      </c>
      <c r="H6" t="s">
        <v>1810</v>
      </c>
    </row>
    <row r="7" spans="1:8" x14ac:dyDescent="0.3">
      <c r="A7" s="1">
        <v>6</v>
      </c>
      <c r="B7" t="s">
        <v>1795</v>
      </c>
      <c r="C7" t="s">
        <v>1796</v>
      </c>
      <c r="D7" t="s">
        <v>1797</v>
      </c>
      <c r="E7" s="1">
        <v>160.9</v>
      </c>
      <c r="F7" s="2">
        <v>0.98501157407407414</v>
      </c>
      <c r="G7" s="2" t="s">
        <v>1802</v>
      </c>
      <c r="H7" t="s">
        <v>1798</v>
      </c>
    </row>
    <row r="8" spans="1:8" x14ac:dyDescent="0.3">
      <c r="A8" s="1">
        <v>7</v>
      </c>
      <c r="B8" t="s">
        <v>1553</v>
      </c>
      <c r="C8" t="s">
        <v>1554</v>
      </c>
      <c r="D8" t="s">
        <v>1808</v>
      </c>
      <c r="E8" s="1">
        <v>130</v>
      </c>
      <c r="F8" s="2">
        <v>0.60347222222222219</v>
      </c>
      <c r="G8" s="86">
        <v>1</v>
      </c>
      <c r="H8" t="s">
        <v>1809</v>
      </c>
    </row>
    <row r="9" spans="1:8" x14ac:dyDescent="0.3">
      <c r="A9" s="1">
        <v>8</v>
      </c>
      <c r="B9" t="s">
        <v>1917</v>
      </c>
      <c r="C9" t="s">
        <v>1918</v>
      </c>
      <c r="D9" t="s">
        <v>1919</v>
      </c>
      <c r="E9" s="1">
        <v>100</v>
      </c>
      <c r="F9" s="2">
        <v>0.52407407407407403</v>
      </c>
      <c r="G9" s="86">
        <v>5</v>
      </c>
      <c r="H9" t="s">
        <v>1920</v>
      </c>
    </row>
    <row r="10" spans="1:8" x14ac:dyDescent="0.3">
      <c r="A10" s="1">
        <v>9</v>
      </c>
      <c r="B10" t="s">
        <v>1498</v>
      </c>
      <c r="C10" t="s">
        <v>992</v>
      </c>
      <c r="D10" t="s">
        <v>2051</v>
      </c>
      <c r="E10" s="1">
        <v>100</v>
      </c>
      <c r="F10" s="2">
        <v>0.55123842592592598</v>
      </c>
      <c r="G10" s="2" t="s">
        <v>1250</v>
      </c>
      <c r="H10" t="s">
        <v>2052</v>
      </c>
    </row>
    <row r="11" spans="1:8" x14ac:dyDescent="0.3">
      <c r="A11" s="1">
        <v>10</v>
      </c>
      <c r="B11" t="s">
        <v>2215</v>
      </c>
      <c r="C11" t="s">
        <v>721</v>
      </c>
      <c r="D11" t="s">
        <v>2214</v>
      </c>
      <c r="E11" s="1">
        <v>90.25</v>
      </c>
      <c r="F11" s="2">
        <v>0.43557870370370372</v>
      </c>
      <c r="G11" s="86">
        <v>2</v>
      </c>
      <c r="H11" t="s">
        <v>2216</v>
      </c>
    </row>
    <row r="12" spans="1:8" x14ac:dyDescent="0.3">
      <c r="A12" s="1">
        <v>11</v>
      </c>
      <c r="B12" t="s">
        <v>2224</v>
      </c>
      <c r="C12" t="s">
        <v>2225</v>
      </c>
      <c r="D12" t="s">
        <v>2226</v>
      </c>
      <c r="E12" s="1">
        <v>50</v>
      </c>
      <c r="F12" s="2">
        <v>0.20379629629629631</v>
      </c>
      <c r="G12" s="86">
        <v>8</v>
      </c>
      <c r="H12" t="s">
        <v>2228</v>
      </c>
    </row>
    <row r="13" spans="1:8" x14ac:dyDescent="0.3">
      <c r="A13" s="1">
        <v>12</v>
      </c>
      <c r="B13" t="s">
        <v>1553</v>
      </c>
      <c r="C13" t="s">
        <v>1554</v>
      </c>
      <c r="D13" t="s">
        <v>2279</v>
      </c>
      <c r="E13" s="283">
        <v>133</v>
      </c>
      <c r="F13" s="2">
        <v>0.6139930555555555</v>
      </c>
      <c r="G13" s="86" t="s">
        <v>1250</v>
      </c>
      <c r="H13" t="s">
        <v>2280</v>
      </c>
    </row>
    <row r="14" spans="1:8" x14ac:dyDescent="0.3">
      <c r="A14" s="1"/>
      <c r="E14" s="284">
        <f>SUM(E2:E13)</f>
        <v>1355.05</v>
      </c>
      <c r="F14" s="1"/>
      <c r="G14" s="1"/>
    </row>
    <row r="15" spans="1:8" x14ac:dyDescent="0.3">
      <c r="A15" s="1"/>
      <c r="B15" t="s">
        <v>783</v>
      </c>
      <c r="E15" s="1"/>
      <c r="F15" s="1"/>
      <c r="G15" s="1"/>
    </row>
    <row r="16" spans="1:8" x14ac:dyDescent="0.3">
      <c r="A16" s="1">
        <v>1</v>
      </c>
      <c r="B16" t="s">
        <v>1568</v>
      </c>
      <c r="C16" t="s">
        <v>1430</v>
      </c>
      <c r="D16" s="151" t="s">
        <v>1431</v>
      </c>
      <c r="E16" s="1" t="s">
        <v>1569</v>
      </c>
      <c r="F16" s="1" t="s">
        <v>1570</v>
      </c>
      <c r="G16" s="1"/>
      <c r="H16" t="s">
        <v>1432</v>
      </c>
    </row>
    <row r="17" spans="1:14" x14ac:dyDescent="0.3">
      <c r="A17" s="1">
        <v>2</v>
      </c>
      <c r="B17" t="s">
        <v>782</v>
      </c>
      <c r="D17" t="s">
        <v>781</v>
      </c>
      <c r="E17" s="1">
        <v>69</v>
      </c>
      <c r="F17" s="2">
        <v>0.30937500000000001</v>
      </c>
      <c r="G17" s="2"/>
      <c r="H17" t="s">
        <v>2227</v>
      </c>
    </row>
    <row r="18" spans="1:14" x14ac:dyDescent="0.3">
      <c r="A18" s="1">
        <v>3</v>
      </c>
      <c r="B18" t="s">
        <v>942</v>
      </c>
      <c r="D18" t="s">
        <v>943</v>
      </c>
      <c r="E18" s="1">
        <v>54</v>
      </c>
      <c r="F18" s="2">
        <v>0.22365740740740739</v>
      </c>
      <c r="G18" s="2"/>
      <c r="H18" t="s">
        <v>944</v>
      </c>
    </row>
    <row r="19" spans="1:14" x14ac:dyDescent="0.3">
      <c r="A19" s="1">
        <v>4</v>
      </c>
      <c r="B19" t="s">
        <v>1258</v>
      </c>
      <c r="C19" t="s">
        <v>1251</v>
      </c>
      <c r="D19" t="s">
        <v>1252</v>
      </c>
      <c r="E19" s="1">
        <v>29</v>
      </c>
      <c r="F19" s="1" t="s">
        <v>1250</v>
      </c>
      <c r="G19" s="1"/>
      <c r="H19" t="s">
        <v>1256</v>
      </c>
      <c r="I19" s="3"/>
      <c r="J19" s="4"/>
      <c r="K19" s="4"/>
      <c r="M19" s="1"/>
      <c r="N19" s="1"/>
    </row>
    <row r="20" spans="1:14" x14ac:dyDescent="0.3">
      <c r="A20" s="1">
        <v>5</v>
      </c>
      <c r="B20" t="s">
        <v>1260</v>
      </c>
      <c r="C20" t="s">
        <v>1253</v>
      </c>
      <c r="D20" t="s">
        <v>1254</v>
      </c>
      <c r="E20" s="1">
        <v>35</v>
      </c>
      <c r="F20" s="2">
        <v>0.1361111111111111</v>
      </c>
      <c r="G20" s="2"/>
      <c r="H20" t="s">
        <v>1255</v>
      </c>
      <c r="I20" s="3"/>
      <c r="J20" s="4"/>
      <c r="K20" s="4"/>
      <c r="M20" s="1"/>
      <c r="N20" s="1"/>
    </row>
    <row r="21" spans="1:14" x14ac:dyDescent="0.3">
      <c r="A21" s="1">
        <v>6</v>
      </c>
      <c r="B21" t="s">
        <v>1259</v>
      </c>
      <c r="C21" t="s">
        <v>1257</v>
      </c>
      <c r="D21" t="s">
        <v>1261</v>
      </c>
      <c r="E21" s="1">
        <v>60</v>
      </c>
      <c r="F21" s="2">
        <v>0.24945601851851851</v>
      </c>
      <c r="G21" s="2"/>
      <c r="H21" t="s">
        <v>1262</v>
      </c>
      <c r="I21" s="3"/>
      <c r="J21" s="4"/>
      <c r="K21" s="4"/>
      <c r="M21" s="1"/>
      <c r="N21" s="1"/>
    </row>
    <row r="22" spans="1:14" x14ac:dyDescent="0.3">
      <c r="A22" s="1">
        <v>7</v>
      </c>
      <c r="B22" t="s">
        <v>1263</v>
      </c>
      <c r="C22" t="s">
        <v>1264</v>
      </c>
      <c r="D22" t="s">
        <v>1265</v>
      </c>
      <c r="E22" s="1">
        <v>55</v>
      </c>
      <c r="F22" s="2">
        <v>0.24416666666666667</v>
      </c>
      <c r="G22" s="2"/>
      <c r="H22" t="s">
        <v>1269</v>
      </c>
      <c r="I22" s="3"/>
      <c r="J22" s="4"/>
      <c r="K22" s="4"/>
      <c r="M22" s="1"/>
      <c r="N22" s="1"/>
    </row>
    <row r="23" spans="1:14" x14ac:dyDescent="0.3">
      <c r="A23" s="1">
        <v>8</v>
      </c>
      <c r="B23" t="s">
        <v>1266</v>
      </c>
      <c r="C23" t="s">
        <v>39</v>
      </c>
      <c r="D23" t="s">
        <v>1353</v>
      </c>
      <c r="E23" s="1">
        <v>45.75</v>
      </c>
      <c r="F23" s="2">
        <v>0.16510416666666666</v>
      </c>
      <c r="G23" s="2"/>
      <c r="H23" t="s">
        <v>1267</v>
      </c>
      <c r="I23" s="3"/>
      <c r="J23" s="4"/>
      <c r="K23" s="4"/>
      <c r="M23" s="1"/>
      <c r="N23" s="1"/>
    </row>
    <row r="24" spans="1:14" x14ac:dyDescent="0.3">
      <c r="A24" s="1">
        <v>9</v>
      </c>
      <c r="B24" t="s">
        <v>1521</v>
      </c>
      <c r="C24" t="s">
        <v>3</v>
      </c>
      <c r="D24" t="s">
        <v>1522</v>
      </c>
      <c r="E24" s="1">
        <v>42.59</v>
      </c>
      <c r="F24" s="2">
        <v>0.1960300925925926</v>
      </c>
      <c r="G24" s="2"/>
      <c r="H24" t="s">
        <v>1533</v>
      </c>
      <c r="I24" s="3"/>
      <c r="J24" s="4"/>
      <c r="K24" s="4"/>
      <c r="M24" s="1"/>
      <c r="N24" s="1"/>
    </row>
    <row r="25" spans="1:14" x14ac:dyDescent="0.3">
      <c r="A25" s="1">
        <v>10</v>
      </c>
      <c r="B25" t="s">
        <v>1987</v>
      </c>
      <c r="C25" t="s">
        <v>1988</v>
      </c>
      <c r="D25" t="s">
        <v>1989</v>
      </c>
      <c r="E25" s="1">
        <v>47.85</v>
      </c>
      <c r="F25" s="2">
        <v>0.18059027777777778</v>
      </c>
      <c r="G25" s="2"/>
      <c r="H25" t="s">
        <v>1990</v>
      </c>
      <c r="I25" s="3"/>
      <c r="J25" s="4"/>
      <c r="K25" s="4"/>
      <c r="M25" s="1"/>
      <c r="N25" s="1"/>
    </row>
    <row r="26" spans="1:14" x14ac:dyDescent="0.3">
      <c r="A26" s="1">
        <v>11</v>
      </c>
      <c r="B26" t="s">
        <v>2173</v>
      </c>
      <c r="C26" t="s">
        <v>2174</v>
      </c>
      <c r="D26" t="s">
        <v>2175</v>
      </c>
      <c r="E26" s="1">
        <v>50.1</v>
      </c>
      <c r="F26" s="2">
        <v>0.23289351851851853</v>
      </c>
      <c r="G26" s="2"/>
      <c r="H26" t="s">
        <v>2176</v>
      </c>
      <c r="I26" s="3"/>
      <c r="J26" s="4"/>
      <c r="K26" s="4"/>
      <c r="M26" s="1"/>
      <c r="N26" s="1"/>
    </row>
    <row r="27" spans="1:14" x14ac:dyDescent="0.3">
      <c r="A27" s="1">
        <v>12</v>
      </c>
      <c r="B27" t="s">
        <v>2281</v>
      </c>
      <c r="C27" t="s">
        <v>2282</v>
      </c>
      <c r="D27" t="s">
        <v>2283</v>
      </c>
      <c r="E27" s="1">
        <v>50</v>
      </c>
      <c r="F27" s="2">
        <v>0.20616898148148149</v>
      </c>
      <c r="G27" s="2"/>
      <c r="H27" t="s">
        <v>2284</v>
      </c>
      <c r="I27" s="3"/>
      <c r="J27" s="4"/>
      <c r="K27" s="4"/>
      <c r="M27" s="1"/>
      <c r="N27" s="1"/>
    </row>
    <row r="28" spans="1:14" x14ac:dyDescent="0.3">
      <c r="A28" s="1">
        <v>13</v>
      </c>
      <c r="B28" t="s">
        <v>2290</v>
      </c>
      <c r="C28" t="s">
        <v>2291</v>
      </c>
      <c r="D28" t="s">
        <v>2292</v>
      </c>
      <c r="E28" s="1">
        <v>55.45</v>
      </c>
      <c r="F28" s="2">
        <v>0.2386574074074074</v>
      </c>
      <c r="G28" s="2"/>
      <c r="H28" t="s">
        <v>2293</v>
      </c>
      <c r="I28" s="3"/>
      <c r="J28" s="4"/>
      <c r="K28" s="4"/>
      <c r="M28" s="1"/>
      <c r="N28" s="1"/>
    </row>
    <row r="29" spans="1:14" x14ac:dyDescent="0.3">
      <c r="A29" s="1">
        <v>14</v>
      </c>
      <c r="B29" t="s">
        <v>2445</v>
      </c>
      <c r="C29" t="s">
        <v>2445</v>
      </c>
      <c r="D29" t="s">
        <v>2446</v>
      </c>
      <c r="E29" s="283">
        <v>54.9</v>
      </c>
      <c r="F29" s="2">
        <v>0.23287037037037037</v>
      </c>
      <c r="G29" s="2"/>
      <c r="H29" t="s">
        <v>2447</v>
      </c>
      <c r="I29" s="3"/>
      <c r="J29" s="4"/>
      <c r="K29" s="4"/>
      <c r="M29" s="1"/>
      <c r="N29" s="1"/>
    </row>
    <row r="30" spans="1:14" x14ac:dyDescent="0.3">
      <c r="A30" s="1"/>
      <c r="E30" s="284">
        <f>SUM(E17:E29)</f>
        <v>648.6400000000001</v>
      </c>
      <c r="F30" s="2"/>
      <c r="G30" s="2"/>
      <c r="I30" s="3"/>
      <c r="J30" s="4"/>
      <c r="K30" s="4"/>
      <c r="M30" s="1"/>
      <c r="N30" s="1"/>
    </row>
    <row r="31" spans="1:14" x14ac:dyDescent="0.3">
      <c r="A31" s="1"/>
      <c r="E31" s="1"/>
      <c r="F31" s="2"/>
      <c r="G31" s="2"/>
      <c r="I31" s="3"/>
      <c r="J31" s="4"/>
      <c r="K31" s="4"/>
      <c r="M31" s="1"/>
      <c r="N31" s="1"/>
    </row>
    <row r="32" spans="1:14" x14ac:dyDescent="0.3">
      <c r="A32" s="44" t="s">
        <v>1289</v>
      </c>
      <c r="B32" s="118" t="s">
        <v>1290</v>
      </c>
      <c r="C32" t="s">
        <v>1291</v>
      </c>
      <c r="E32" s="1"/>
      <c r="F32" s="120" t="s">
        <v>1293</v>
      </c>
      <c r="G32" s="120"/>
      <c r="H32" s="119" t="s">
        <v>1292</v>
      </c>
      <c r="I32" s="3"/>
      <c r="J32" s="4"/>
      <c r="K32" s="4"/>
      <c r="M32" s="1"/>
      <c r="N32" s="1"/>
    </row>
    <row r="33" spans="1:19" x14ac:dyDescent="0.3">
      <c r="A33" s="1"/>
      <c r="E33" s="1"/>
      <c r="F33" s="1"/>
      <c r="G33" s="1"/>
      <c r="J33" s="1"/>
      <c r="K33" s="4"/>
      <c r="M33" s="1"/>
      <c r="N33" s="1"/>
    </row>
    <row r="34" spans="1:19" x14ac:dyDescent="0.3">
      <c r="A34" s="1"/>
      <c r="E34" s="1"/>
      <c r="F34" s="1"/>
      <c r="G34" s="1"/>
      <c r="I34" s="3"/>
      <c r="J34" s="4"/>
      <c r="K34" s="4"/>
      <c r="M34" s="1"/>
      <c r="N34" s="1"/>
    </row>
    <row r="35" spans="1:19" x14ac:dyDescent="0.3">
      <c r="A35" s="1"/>
      <c r="B35" t="s">
        <v>720</v>
      </c>
      <c r="C35" t="s">
        <v>721</v>
      </c>
      <c r="D35" t="s">
        <v>719</v>
      </c>
      <c r="E35" s="1" t="s">
        <v>722</v>
      </c>
      <c r="F35" s="1" t="s">
        <v>1250</v>
      </c>
      <c r="G35" s="1"/>
      <c r="H35" t="s">
        <v>1270</v>
      </c>
      <c r="I35" s="3"/>
      <c r="J35" s="4"/>
      <c r="K35" s="5"/>
      <c r="M35" s="1"/>
      <c r="N35" s="1"/>
    </row>
    <row r="36" spans="1:19" x14ac:dyDescent="0.3">
      <c r="A36" s="1"/>
      <c r="B36" t="s">
        <v>720</v>
      </c>
      <c r="C36" t="s">
        <v>723</v>
      </c>
      <c r="D36" t="s">
        <v>719</v>
      </c>
      <c r="E36" s="1" t="s">
        <v>722</v>
      </c>
      <c r="F36" s="1" t="s">
        <v>1250</v>
      </c>
      <c r="G36" s="1"/>
      <c r="H36" t="s">
        <v>1271</v>
      </c>
      <c r="I36" s="3"/>
      <c r="J36" s="4"/>
      <c r="K36" s="4"/>
      <c r="M36" s="1"/>
      <c r="N36" s="1"/>
    </row>
    <row r="37" spans="1:19" x14ac:dyDescent="0.3">
      <c r="B37" t="s">
        <v>720</v>
      </c>
      <c r="C37" t="s">
        <v>538</v>
      </c>
      <c r="D37" t="s">
        <v>719</v>
      </c>
      <c r="E37" s="1" t="s">
        <v>722</v>
      </c>
      <c r="F37" s="1" t="s">
        <v>1250</v>
      </c>
      <c r="G37" s="1"/>
      <c r="H37" t="s">
        <v>1272</v>
      </c>
      <c r="I37" s="3"/>
      <c r="J37" s="4"/>
      <c r="K37" s="4"/>
      <c r="M37" s="1"/>
      <c r="N37" s="1"/>
    </row>
    <row r="38" spans="1:19" x14ac:dyDescent="0.3">
      <c r="B38" t="s">
        <v>720</v>
      </c>
      <c r="C38" t="s">
        <v>10</v>
      </c>
      <c r="D38" t="s">
        <v>719</v>
      </c>
      <c r="E38" s="1" t="s">
        <v>722</v>
      </c>
      <c r="F38" s="1" t="s">
        <v>1250</v>
      </c>
      <c r="G38" s="1"/>
      <c r="I38" s="3"/>
      <c r="J38" s="4"/>
      <c r="K38" s="4"/>
      <c r="M38" s="1"/>
      <c r="N38" s="1"/>
    </row>
    <row r="39" spans="1:19" x14ac:dyDescent="0.3">
      <c r="B39" t="s">
        <v>720</v>
      </c>
      <c r="C39" t="s">
        <v>724</v>
      </c>
      <c r="D39" t="s">
        <v>719</v>
      </c>
      <c r="E39" s="1" t="s">
        <v>725</v>
      </c>
      <c r="F39" s="1" t="s">
        <v>1250</v>
      </c>
      <c r="G39" s="1"/>
      <c r="I39" s="3"/>
      <c r="J39" s="4"/>
      <c r="K39" s="4"/>
      <c r="M39" s="1"/>
      <c r="N39" s="1"/>
    </row>
    <row r="40" spans="1:19" x14ac:dyDescent="0.3">
      <c r="M40" s="1"/>
      <c r="N40" s="1"/>
    </row>
    <row r="41" spans="1:19" x14ac:dyDescent="0.3">
      <c r="K41" s="1"/>
      <c r="M41" s="1"/>
      <c r="N41" s="1"/>
    </row>
    <row r="42" spans="1:19" x14ac:dyDescent="0.3">
      <c r="I42" s="1"/>
      <c r="J42" s="1"/>
      <c r="K42" s="1"/>
      <c r="L42" s="12"/>
      <c r="M42" s="12"/>
      <c r="N42" s="12"/>
      <c r="O42" s="12"/>
    </row>
    <row r="43" spans="1:19" x14ac:dyDescent="0.3">
      <c r="I43" s="1"/>
      <c r="J43" s="1"/>
      <c r="K43" s="1"/>
      <c r="L43" s="12"/>
      <c r="M43" s="12"/>
      <c r="N43" s="12"/>
      <c r="O43" s="16"/>
      <c r="P43" s="12"/>
      <c r="Q43" s="12"/>
      <c r="R43" s="12"/>
      <c r="S43" s="16"/>
    </row>
    <row r="44" spans="1:19" x14ac:dyDescent="0.3">
      <c r="I44" s="1"/>
      <c r="J44" s="1"/>
      <c r="K44" s="1"/>
      <c r="L44" s="12"/>
      <c r="M44" s="12"/>
      <c r="N44" s="12"/>
      <c r="O44" s="16"/>
      <c r="P44" s="12"/>
      <c r="Q44" s="12"/>
      <c r="R44" s="12"/>
      <c r="S44" s="16"/>
    </row>
    <row r="45" spans="1:19" x14ac:dyDescent="0.3">
      <c r="I45" s="1"/>
      <c r="M45" s="12"/>
      <c r="N45" s="12"/>
      <c r="O45" s="16"/>
      <c r="P45" s="12"/>
      <c r="Q45" s="12"/>
      <c r="R45" s="12"/>
      <c r="S45" s="16"/>
    </row>
    <row r="46" spans="1:19" x14ac:dyDescent="0.3">
      <c r="I46" s="1"/>
      <c r="K46" s="1"/>
      <c r="L46" s="1"/>
      <c r="M46" s="12"/>
      <c r="N46" s="12"/>
      <c r="O46" s="16"/>
      <c r="P46" s="12"/>
      <c r="Q46" s="12"/>
      <c r="R46" s="12"/>
      <c r="S46" s="16"/>
    </row>
    <row r="47" spans="1:19" x14ac:dyDescent="0.3">
      <c r="I47" s="1"/>
      <c r="K47" s="1"/>
      <c r="L47" s="1"/>
      <c r="M47" s="12"/>
      <c r="N47" s="12"/>
      <c r="O47" s="16"/>
      <c r="P47" s="12"/>
      <c r="Q47" s="12"/>
      <c r="R47" s="12"/>
      <c r="S47" s="16"/>
    </row>
    <row r="48" spans="1:19" x14ac:dyDescent="0.3">
      <c r="I48" s="1"/>
      <c r="K48" s="1"/>
      <c r="L48" s="1"/>
      <c r="M48" s="12"/>
      <c r="N48" s="12"/>
      <c r="O48" s="16"/>
      <c r="P48" s="12"/>
      <c r="Q48" s="12"/>
      <c r="R48" s="12"/>
      <c r="S48" s="16"/>
    </row>
    <row r="49" spans="9:19" x14ac:dyDescent="0.3">
      <c r="I49" s="1"/>
      <c r="K49" s="1"/>
      <c r="L49" s="1"/>
      <c r="M49" s="12"/>
      <c r="N49" s="12"/>
      <c r="O49" s="16"/>
      <c r="P49" s="12"/>
      <c r="Q49" s="12"/>
      <c r="R49" s="12"/>
      <c r="S49" s="16"/>
    </row>
    <row r="50" spans="9:19" x14ac:dyDescent="0.3">
      <c r="I50" s="1"/>
      <c r="K50" s="1"/>
      <c r="L50" s="1"/>
      <c r="M50" s="12"/>
      <c r="N50" s="12"/>
      <c r="O50" s="16"/>
      <c r="P50" s="12"/>
      <c r="Q50" s="12"/>
      <c r="R50" s="12"/>
      <c r="S50" s="16"/>
    </row>
    <row r="51" spans="9:19" x14ac:dyDescent="0.3">
      <c r="I51" s="1"/>
      <c r="K51" s="1"/>
      <c r="L51" s="1"/>
      <c r="M51" s="12"/>
      <c r="N51" s="12"/>
      <c r="O51" s="16"/>
      <c r="P51" s="12"/>
      <c r="Q51" s="12"/>
      <c r="R51" s="12"/>
      <c r="S51" s="16"/>
    </row>
    <row r="52" spans="9:19" x14ac:dyDescent="0.3">
      <c r="I52" s="1"/>
      <c r="K52" s="1"/>
      <c r="L52" s="1"/>
      <c r="M52" s="12"/>
      <c r="N52" s="12"/>
      <c r="O52" s="16"/>
      <c r="P52" s="12"/>
      <c r="Q52" s="12"/>
      <c r="R52" s="12"/>
      <c r="S52" s="16"/>
    </row>
    <row r="53" spans="9:19" x14ac:dyDescent="0.3">
      <c r="I53" s="1"/>
      <c r="K53" s="1"/>
      <c r="L53" s="1"/>
      <c r="M53" s="12"/>
      <c r="N53" s="12"/>
      <c r="O53" s="16"/>
      <c r="P53" s="12"/>
      <c r="Q53" s="12"/>
      <c r="R53" s="12"/>
      <c r="S53" s="16"/>
    </row>
    <row r="54" spans="9:19" x14ac:dyDescent="0.3">
      <c r="I54" s="1"/>
      <c r="K54" s="1"/>
      <c r="L54" s="1"/>
      <c r="M54" s="12"/>
      <c r="N54" s="12"/>
      <c r="O54" s="16"/>
      <c r="P54" s="12"/>
      <c r="Q54" s="12"/>
      <c r="R54" s="12"/>
      <c r="S54" s="16"/>
    </row>
    <row r="55" spans="9:19" x14ac:dyDescent="0.3">
      <c r="I55" s="1"/>
      <c r="K55" s="1"/>
      <c r="L55" s="1"/>
      <c r="M55" s="12"/>
      <c r="N55" s="12"/>
      <c r="O55" s="16"/>
      <c r="P55" s="12"/>
      <c r="Q55" s="12"/>
      <c r="R55" s="12"/>
      <c r="S55" s="16"/>
    </row>
    <row r="56" spans="9:19" x14ac:dyDescent="0.3">
      <c r="I56" s="1"/>
      <c r="K56" s="1"/>
      <c r="L56" s="1"/>
      <c r="M56" s="12"/>
      <c r="N56" s="12"/>
      <c r="O56" s="16"/>
      <c r="P56" s="12"/>
      <c r="Q56" s="12"/>
      <c r="R56" s="12"/>
      <c r="S56" s="16"/>
    </row>
    <row r="57" spans="9:19" x14ac:dyDescent="0.3">
      <c r="I57" s="1"/>
      <c r="K57" s="1"/>
      <c r="L57" s="1"/>
      <c r="M57" s="12"/>
      <c r="N57" s="12"/>
      <c r="O57" s="16"/>
      <c r="P57" s="12"/>
      <c r="Q57" s="12"/>
      <c r="R57" s="12"/>
      <c r="S57" s="16"/>
    </row>
    <row r="58" spans="9:19" x14ac:dyDescent="0.3">
      <c r="I58" s="1"/>
      <c r="K58" s="1"/>
      <c r="L58" s="1"/>
      <c r="M58" s="12"/>
      <c r="N58" s="12"/>
      <c r="O58" s="16"/>
      <c r="P58" s="12"/>
      <c r="Q58" s="12"/>
      <c r="R58" s="12"/>
      <c r="S58" s="16"/>
    </row>
    <row r="59" spans="9:19" x14ac:dyDescent="0.3">
      <c r="I59" s="1"/>
      <c r="K59" s="1"/>
      <c r="L59" s="1"/>
      <c r="M59" s="12"/>
      <c r="N59" s="12"/>
      <c r="O59" s="16"/>
      <c r="P59" s="12"/>
      <c r="Q59" s="12"/>
      <c r="R59" s="12"/>
      <c r="S59" s="16"/>
    </row>
    <row r="60" spans="9:19" x14ac:dyDescent="0.3">
      <c r="K60" s="1"/>
      <c r="L60" s="1"/>
      <c r="M60" s="12"/>
      <c r="N60" s="12"/>
      <c r="O60" s="16"/>
      <c r="P60" s="12"/>
      <c r="Q60" s="12"/>
      <c r="R60" s="12"/>
      <c r="S60" s="16"/>
    </row>
    <row r="61" spans="9:19" x14ac:dyDescent="0.3">
      <c r="K61" s="1"/>
      <c r="L61" s="1"/>
      <c r="M61" s="12"/>
      <c r="N61" s="12"/>
      <c r="O61" s="16"/>
      <c r="P61" s="12"/>
      <c r="Q61" s="12"/>
      <c r="R61" s="12"/>
      <c r="S61" s="16"/>
    </row>
    <row r="62" spans="9:19" x14ac:dyDescent="0.3">
      <c r="K62" s="1"/>
      <c r="L62" s="1"/>
      <c r="M62" s="12"/>
      <c r="N62" s="12"/>
      <c r="O62" s="16"/>
      <c r="P62" s="12"/>
      <c r="Q62" s="12"/>
      <c r="R62" s="12"/>
      <c r="S62" s="16"/>
    </row>
    <row r="63" spans="9:19" x14ac:dyDescent="0.3">
      <c r="K63" s="1"/>
      <c r="L63" s="1"/>
      <c r="M63" s="12"/>
      <c r="N63" s="12"/>
      <c r="O63" s="16"/>
      <c r="P63" s="12"/>
      <c r="Q63" s="12"/>
      <c r="R63" s="12"/>
      <c r="S63" s="16"/>
    </row>
    <row r="64" spans="9:19" x14ac:dyDescent="0.3">
      <c r="K64" s="1"/>
      <c r="L64" s="1"/>
      <c r="M64" s="12"/>
      <c r="N64" s="12"/>
      <c r="O64" s="16"/>
      <c r="P64" s="12"/>
      <c r="Q64" s="12"/>
      <c r="R64" s="12"/>
      <c r="S64" s="16"/>
    </row>
    <row r="65" spans="9:19" x14ac:dyDescent="0.3">
      <c r="K65" s="1"/>
      <c r="L65" s="1"/>
      <c r="M65" s="12"/>
      <c r="N65" s="12"/>
      <c r="O65" s="16"/>
      <c r="P65" s="12"/>
      <c r="Q65" s="12"/>
      <c r="R65" s="12"/>
      <c r="S65" s="16"/>
    </row>
    <row r="66" spans="9:19" x14ac:dyDescent="0.3">
      <c r="K66" s="1"/>
      <c r="L66" s="1"/>
      <c r="M66" s="12"/>
      <c r="N66" s="12"/>
      <c r="O66" s="16"/>
      <c r="P66" s="12"/>
      <c r="Q66" s="12"/>
      <c r="R66" s="12"/>
      <c r="S66" s="16"/>
    </row>
    <row r="67" spans="9:19" x14ac:dyDescent="0.3">
      <c r="K67" s="1"/>
      <c r="L67" s="1"/>
      <c r="M67" s="12"/>
      <c r="N67" s="12"/>
      <c r="O67" s="16"/>
      <c r="P67" s="12"/>
      <c r="Q67" s="12"/>
      <c r="R67" s="12"/>
      <c r="S67" s="16"/>
    </row>
    <row r="68" spans="9:19" x14ac:dyDescent="0.3">
      <c r="K68" s="1"/>
      <c r="L68" s="1"/>
      <c r="M68" s="12"/>
      <c r="N68" s="12"/>
      <c r="O68" s="16"/>
      <c r="P68" s="12"/>
      <c r="Q68" s="12"/>
      <c r="R68" s="12"/>
      <c r="S68" s="16"/>
    </row>
    <row r="69" spans="9:19" x14ac:dyDescent="0.3">
      <c r="K69" s="1"/>
      <c r="L69" s="1"/>
      <c r="M69" s="12"/>
      <c r="N69" s="12"/>
      <c r="O69" s="16"/>
      <c r="P69" s="12"/>
      <c r="Q69" s="12"/>
      <c r="R69" s="12"/>
      <c r="S69" s="16"/>
    </row>
    <row r="70" spans="9:19" x14ac:dyDescent="0.3">
      <c r="K70" s="1"/>
      <c r="L70" s="1"/>
      <c r="M70" s="12"/>
      <c r="N70" s="12"/>
      <c r="O70" s="16"/>
      <c r="P70" s="12"/>
      <c r="Q70" s="12"/>
      <c r="R70" s="12"/>
      <c r="S70" s="16"/>
    </row>
    <row r="71" spans="9:19" x14ac:dyDescent="0.3">
      <c r="I71" s="1"/>
      <c r="K71" s="1"/>
      <c r="L71" s="1"/>
      <c r="M71" s="12"/>
      <c r="N71" s="12"/>
      <c r="O71" s="16"/>
      <c r="P71" s="12"/>
      <c r="Q71" s="12"/>
      <c r="R71" s="12"/>
      <c r="S71" s="16"/>
    </row>
    <row r="72" spans="9:19" x14ac:dyDescent="0.3">
      <c r="I72" s="1"/>
      <c r="K72" s="1"/>
      <c r="L72" s="1"/>
      <c r="M72" s="12"/>
      <c r="N72" s="12"/>
      <c r="O72" s="16"/>
      <c r="P72" s="12"/>
      <c r="Q72" s="12"/>
      <c r="R72" s="12"/>
      <c r="S72" s="16"/>
    </row>
    <row r="73" spans="9:19" x14ac:dyDescent="0.3">
      <c r="I73" s="1"/>
      <c r="K73" s="1"/>
      <c r="L73" s="1"/>
      <c r="M73" s="12"/>
      <c r="N73" s="12"/>
      <c r="O73" s="16"/>
      <c r="P73" s="12"/>
      <c r="Q73" s="12"/>
      <c r="R73" s="12"/>
      <c r="S73" s="16"/>
    </row>
    <row r="74" spans="9:19" x14ac:dyDescent="0.3">
      <c r="I74" s="1"/>
      <c r="K74" s="1"/>
      <c r="L74" s="1"/>
      <c r="M74" s="12"/>
      <c r="N74" s="12"/>
      <c r="O74" s="16"/>
      <c r="P74" s="12"/>
      <c r="Q74" s="12"/>
      <c r="R74" s="12"/>
      <c r="S74" s="16"/>
    </row>
    <row r="75" spans="9:19" x14ac:dyDescent="0.3">
      <c r="I75" s="1"/>
      <c r="K75" s="1"/>
      <c r="L75" s="1"/>
      <c r="M75" s="12"/>
      <c r="N75" s="12"/>
      <c r="O75" s="16"/>
      <c r="P75" s="12"/>
      <c r="Q75" s="12"/>
      <c r="R75" s="12"/>
      <c r="S75" s="16"/>
    </row>
    <row r="76" spans="9:19" x14ac:dyDescent="0.3">
      <c r="I76" s="1"/>
      <c r="K76" s="1"/>
      <c r="L76" s="1"/>
      <c r="M76" s="12"/>
      <c r="N76" s="12"/>
      <c r="O76" s="16"/>
      <c r="P76" s="12"/>
      <c r="Q76" s="12"/>
      <c r="R76" s="12"/>
      <c r="S76" s="16"/>
    </row>
    <row r="77" spans="9:19" x14ac:dyDescent="0.3">
      <c r="I77" s="1"/>
      <c r="K77" s="1"/>
      <c r="L77" s="1"/>
      <c r="M77" s="12"/>
      <c r="N77" s="12"/>
      <c r="O77" s="16"/>
      <c r="P77" s="12"/>
      <c r="Q77" s="12"/>
      <c r="R77" s="12"/>
      <c r="S77" s="16"/>
    </row>
    <row r="78" spans="9:19" x14ac:dyDescent="0.3">
      <c r="I78" s="1"/>
      <c r="K78" s="1"/>
      <c r="L78" s="1"/>
      <c r="M78" s="12"/>
      <c r="N78" s="12"/>
      <c r="O78" s="16"/>
      <c r="P78" s="12"/>
      <c r="Q78" s="12"/>
      <c r="R78" s="12"/>
      <c r="S78" s="16"/>
    </row>
    <row r="79" spans="9:19" x14ac:dyDescent="0.3">
      <c r="I79" s="1"/>
      <c r="K79" s="1"/>
      <c r="L79" s="1"/>
      <c r="M79" s="12"/>
      <c r="N79" s="12"/>
      <c r="O79" s="16"/>
      <c r="P79" s="12"/>
      <c r="Q79" s="12"/>
      <c r="R79" s="12"/>
      <c r="S79" s="16"/>
    </row>
    <row r="80" spans="9:19" x14ac:dyDescent="0.3">
      <c r="I80" s="1"/>
      <c r="K80" s="1"/>
      <c r="L80" s="1"/>
      <c r="M80" s="12"/>
      <c r="N80" s="12"/>
      <c r="O80" s="16"/>
      <c r="P80" s="12"/>
      <c r="Q80" s="12"/>
      <c r="R80" s="12"/>
      <c r="S80" s="16"/>
    </row>
    <row r="81" spans="9:19" x14ac:dyDescent="0.3">
      <c r="I81" s="1"/>
      <c r="K81" s="1"/>
      <c r="L81" s="1"/>
      <c r="M81" s="12"/>
      <c r="N81" s="12"/>
      <c r="O81" s="16"/>
      <c r="P81" s="12"/>
      <c r="Q81" s="12"/>
      <c r="R81" s="12"/>
      <c r="S81" s="16"/>
    </row>
    <row r="82" spans="9:19" x14ac:dyDescent="0.3">
      <c r="I82" s="1"/>
      <c r="K82" s="1"/>
      <c r="L82" s="1"/>
      <c r="M82" s="12"/>
      <c r="N82" s="12"/>
      <c r="O82" s="16"/>
      <c r="P82" s="12"/>
      <c r="Q82" s="12"/>
      <c r="R82" s="12"/>
      <c r="S82" s="16"/>
    </row>
    <row r="83" spans="9:19" x14ac:dyDescent="0.3">
      <c r="I83" s="1"/>
      <c r="K83" s="1"/>
      <c r="L83" s="1"/>
      <c r="M83" s="12"/>
      <c r="N83" s="12"/>
      <c r="O83" s="16"/>
      <c r="P83" s="12"/>
      <c r="Q83" s="12"/>
      <c r="R83" s="12"/>
      <c r="S83" s="16"/>
    </row>
    <row r="84" spans="9:19" x14ac:dyDescent="0.3">
      <c r="I84" s="1"/>
      <c r="K84" s="1"/>
      <c r="L84" s="1"/>
      <c r="M84" s="12"/>
      <c r="N84" s="12"/>
      <c r="O84" s="16"/>
      <c r="P84" s="12"/>
      <c r="Q84" s="12"/>
      <c r="R84" s="12"/>
      <c r="S84" s="16"/>
    </row>
    <row r="85" spans="9:19" x14ac:dyDescent="0.3">
      <c r="I85" s="1"/>
      <c r="K85" s="1"/>
      <c r="L85" s="1"/>
      <c r="M85" s="12"/>
      <c r="N85" s="12"/>
      <c r="O85" s="16"/>
      <c r="P85" s="12"/>
      <c r="Q85" s="12"/>
      <c r="R85" s="12"/>
      <c r="S85" s="16"/>
    </row>
    <row r="86" spans="9:19" x14ac:dyDescent="0.3">
      <c r="I86" s="1"/>
      <c r="K86" s="1"/>
      <c r="L86" s="1"/>
      <c r="M86" s="12"/>
      <c r="N86" s="12"/>
      <c r="O86" s="16"/>
      <c r="P86" s="12"/>
      <c r="Q86" s="12"/>
      <c r="R86" s="12"/>
      <c r="S86" s="16"/>
    </row>
    <row r="87" spans="9:19" x14ac:dyDescent="0.3">
      <c r="I87" s="1"/>
      <c r="K87" s="1"/>
      <c r="L87" s="1"/>
      <c r="M87" s="12"/>
      <c r="N87" s="12"/>
      <c r="O87" s="16"/>
      <c r="P87" s="12"/>
      <c r="Q87" s="12"/>
      <c r="R87" s="12"/>
      <c r="S87" s="16"/>
    </row>
    <row r="88" spans="9:19" x14ac:dyDescent="0.3">
      <c r="I88" s="1"/>
      <c r="K88" s="1"/>
      <c r="L88" s="1"/>
      <c r="M88" s="12"/>
      <c r="N88" s="12"/>
      <c r="O88" s="16"/>
      <c r="P88" s="12"/>
      <c r="Q88" s="12"/>
      <c r="R88" s="12"/>
      <c r="S88" s="16"/>
    </row>
    <row r="89" spans="9:19" x14ac:dyDescent="0.3">
      <c r="I89" s="1"/>
      <c r="K89" s="1"/>
      <c r="L89" s="1"/>
      <c r="M89" s="12"/>
      <c r="N89" s="12"/>
      <c r="O89" s="16"/>
      <c r="P89" s="12"/>
      <c r="Q89" s="12"/>
      <c r="R89" s="12"/>
      <c r="S89" s="16"/>
    </row>
    <row r="90" spans="9:19" x14ac:dyDescent="0.3">
      <c r="I90" s="1"/>
      <c r="K90" s="1"/>
      <c r="L90" s="1"/>
      <c r="M90" s="12"/>
      <c r="N90" s="12"/>
      <c r="O90" s="16"/>
      <c r="P90" s="12"/>
      <c r="Q90" s="12"/>
      <c r="R90" s="12"/>
      <c r="S90" s="16"/>
    </row>
    <row r="91" spans="9:19" x14ac:dyDescent="0.3">
      <c r="I91" s="1"/>
      <c r="K91" s="1"/>
      <c r="L91" s="1"/>
      <c r="M91" s="12"/>
      <c r="N91" s="12"/>
      <c r="O91" s="16"/>
      <c r="P91" s="12"/>
      <c r="Q91" s="12"/>
      <c r="R91" s="12"/>
      <c r="S91" s="16"/>
    </row>
    <row r="92" spans="9:19" x14ac:dyDescent="0.3">
      <c r="I92" s="1"/>
      <c r="K92" s="1"/>
      <c r="L92" s="1"/>
      <c r="M92" s="12"/>
      <c r="N92" s="12"/>
      <c r="O92" s="16"/>
      <c r="P92" s="12"/>
      <c r="Q92" s="12"/>
      <c r="R92" s="12"/>
      <c r="S92" s="16"/>
    </row>
    <row r="93" spans="9:19" x14ac:dyDescent="0.3">
      <c r="I93" s="1"/>
      <c r="K93" s="1"/>
      <c r="L93" s="1"/>
      <c r="M93" s="12"/>
      <c r="N93" s="12"/>
      <c r="O93" s="16"/>
      <c r="P93" s="12"/>
      <c r="Q93" s="12"/>
      <c r="R93" s="12"/>
      <c r="S93" s="16"/>
    </row>
    <row r="94" spans="9:19" x14ac:dyDescent="0.3">
      <c r="I94" s="1"/>
      <c r="K94" s="1"/>
      <c r="L94" s="1"/>
      <c r="M94" s="12"/>
      <c r="N94" s="12"/>
      <c r="O94" s="16"/>
      <c r="P94" s="12"/>
      <c r="Q94" s="12"/>
      <c r="R94" s="12"/>
      <c r="S94" s="16"/>
    </row>
    <row r="95" spans="9:19" x14ac:dyDescent="0.3">
      <c r="I95" s="1"/>
      <c r="K95" s="1"/>
      <c r="L95" s="1"/>
      <c r="M95" s="12"/>
      <c r="N95" s="12"/>
      <c r="O95" s="16"/>
      <c r="P95" s="12"/>
      <c r="Q95" s="12"/>
      <c r="R95" s="12"/>
      <c r="S95" s="16"/>
    </row>
    <row r="96" spans="9:19" x14ac:dyDescent="0.3">
      <c r="I96" s="1"/>
      <c r="K96" s="1"/>
      <c r="L96" s="1"/>
      <c r="M96" s="12"/>
      <c r="N96" s="12"/>
      <c r="O96" s="16"/>
      <c r="P96" s="12"/>
      <c r="Q96" s="12"/>
      <c r="R96" s="12"/>
      <c r="S96" s="16"/>
    </row>
    <row r="97" spans="9:19" x14ac:dyDescent="0.3">
      <c r="I97" s="1"/>
      <c r="K97" s="1"/>
      <c r="L97" s="1"/>
      <c r="M97" s="12"/>
      <c r="N97" s="12"/>
      <c r="O97" s="16"/>
      <c r="P97" s="12"/>
      <c r="Q97" s="12"/>
      <c r="R97" s="12"/>
      <c r="S97" s="16"/>
    </row>
    <row r="98" spans="9:19" x14ac:dyDescent="0.3">
      <c r="I98" s="1"/>
      <c r="K98" s="1"/>
      <c r="L98" s="1"/>
      <c r="M98" s="12"/>
      <c r="N98" s="12"/>
      <c r="O98" s="16"/>
      <c r="P98" s="12"/>
      <c r="Q98" s="12"/>
      <c r="R98" s="12"/>
      <c r="S98" s="16"/>
    </row>
    <row r="99" spans="9:19" x14ac:dyDescent="0.3">
      <c r="I99" s="1"/>
      <c r="K99" s="1"/>
      <c r="L99" s="1"/>
      <c r="M99" s="12"/>
      <c r="N99" s="12"/>
      <c r="O99" s="16"/>
      <c r="P99" s="12"/>
      <c r="Q99" s="12"/>
      <c r="R99" s="12"/>
      <c r="S99" s="16"/>
    </row>
    <row r="100" spans="9:19" x14ac:dyDescent="0.3">
      <c r="I100" s="1"/>
      <c r="K100" s="1"/>
      <c r="L100" s="1"/>
      <c r="M100" s="12"/>
      <c r="N100" s="12"/>
      <c r="O100" s="16"/>
      <c r="P100" s="12"/>
      <c r="Q100" s="12"/>
      <c r="R100" s="12"/>
      <c r="S100" s="16"/>
    </row>
    <row r="101" spans="9:19" x14ac:dyDescent="0.3">
      <c r="I101" s="1"/>
      <c r="K101" s="1"/>
      <c r="L101" s="1"/>
      <c r="M101" s="12"/>
      <c r="N101" s="12"/>
      <c r="O101" s="16"/>
      <c r="P101" s="12"/>
      <c r="Q101" s="12"/>
      <c r="R101" s="12"/>
      <c r="S101" s="16"/>
    </row>
    <row r="102" spans="9:19" x14ac:dyDescent="0.3">
      <c r="I102" s="1"/>
      <c r="K102" s="1"/>
      <c r="L102" s="1"/>
      <c r="M102" s="12"/>
      <c r="N102" s="12"/>
      <c r="O102" s="16"/>
      <c r="P102" s="12"/>
      <c r="Q102" s="12"/>
      <c r="R102" s="12"/>
      <c r="S102" s="16"/>
    </row>
    <row r="103" spans="9:19" x14ac:dyDescent="0.3">
      <c r="I103" s="1"/>
      <c r="K103" s="1"/>
      <c r="L103" s="1"/>
      <c r="M103" s="12"/>
      <c r="N103" s="12"/>
      <c r="O103" s="16"/>
      <c r="P103" s="12"/>
      <c r="Q103" s="12"/>
      <c r="R103" s="12"/>
      <c r="S103" s="16"/>
    </row>
    <row r="104" spans="9:19" x14ac:dyDescent="0.3">
      <c r="I104" s="1"/>
      <c r="K104" s="1"/>
      <c r="L104" s="1"/>
      <c r="M104" s="12"/>
      <c r="N104" s="12"/>
      <c r="O104" s="16"/>
      <c r="P104" s="12"/>
      <c r="Q104" s="12"/>
      <c r="R104" s="12"/>
      <c r="S104" s="16"/>
    </row>
    <row r="105" spans="9:19" x14ac:dyDescent="0.3">
      <c r="I105" s="1"/>
      <c r="K105" s="1"/>
      <c r="L105" s="1"/>
      <c r="M105" s="12"/>
      <c r="N105" s="12"/>
      <c r="O105" s="16"/>
      <c r="P105" s="12"/>
      <c r="Q105" s="12"/>
      <c r="R105" s="12"/>
      <c r="S105" s="16"/>
    </row>
    <row r="106" spans="9:19" x14ac:dyDescent="0.3">
      <c r="I106" s="1"/>
      <c r="K106" s="1"/>
      <c r="L106" s="1"/>
      <c r="M106" s="12"/>
      <c r="N106" s="12"/>
      <c r="O106" s="16"/>
      <c r="P106" s="12"/>
      <c r="Q106" s="12"/>
      <c r="R106" s="12"/>
      <c r="S106" s="16"/>
    </row>
    <row r="107" spans="9:19" x14ac:dyDescent="0.3">
      <c r="I107" s="1"/>
      <c r="K107" s="1"/>
      <c r="L107" s="1"/>
      <c r="M107" s="12"/>
      <c r="N107" s="12"/>
      <c r="O107" s="16"/>
      <c r="P107" s="12"/>
      <c r="Q107" s="12"/>
      <c r="R107" s="12"/>
      <c r="S107" s="16"/>
    </row>
    <row r="108" spans="9:19" x14ac:dyDescent="0.3">
      <c r="I108" s="1"/>
      <c r="K108" s="1"/>
      <c r="L108" s="1"/>
      <c r="M108" s="12"/>
      <c r="N108" s="12"/>
      <c r="O108" s="16"/>
      <c r="P108" s="12"/>
      <c r="Q108" s="12"/>
      <c r="R108" s="12"/>
      <c r="S108" s="16"/>
    </row>
    <row r="109" spans="9:19" x14ac:dyDescent="0.3">
      <c r="I109" s="1"/>
      <c r="K109" s="1"/>
      <c r="L109" s="1"/>
      <c r="M109" s="12"/>
      <c r="N109" s="12"/>
      <c r="O109" s="16"/>
      <c r="P109" s="12"/>
      <c r="Q109" s="12"/>
      <c r="R109" s="12"/>
      <c r="S109" s="16"/>
    </row>
    <row r="110" spans="9:19" x14ac:dyDescent="0.3">
      <c r="I110" s="1"/>
      <c r="K110" s="1"/>
      <c r="L110" s="1"/>
      <c r="M110" s="12"/>
      <c r="N110" s="12"/>
      <c r="O110" s="16"/>
      <c r="P110" s="12"/>
      <c r="Q110" s="12"/>
      <c r="R110" s="12"/>
      <c r="S110" s="16"/>
    </row>
    <row r="111" spans="9:19" x14ac:dyDescent="0.3">
      <c r="I111" s="1"/>
      <c r="K111" s="1"/>
      <c r="L111" s="1"/>
      <c r="M111" s="12"/>
      <c r="N111" s="12"/>
      <c r="O111" s="16"/>
      <c r="P111" s="12"/>
      <c r="Q111" s="12"/>
      <c r="R111" s="12"/>
      <c r="S111" s="16"/>
    </row>
    <row r="112" spans="9:19" x14ac:dyDescent="0.3">
      <c r="I112" s="1"/>
      <c r="K112" s="1"/>
      <c r="L112" s="1"/>
      <c r="M112" s="12"/>
      <c r="N112" s="12"/>
      <c r="O112" s="16"/>
      <c r="P112" s="12"/>
      <c r="Q112" s="12"/>
      <c r="R112" s="12"/>
      <c r="S112" s="16"/>
    </row>
    <row r="113" spans="9:19" x14ac:dyDescent="0.3">
      <c r="I113" s="1"/>
      <c r="K113" s="1"/>
      <c r="L113" s="1"/>
      <c r="M113" s="12"/>
      <c r="N113" s="12"/>
      <c r="O113" s="16"/>
      <c r="P113" s="12"/>
      <c r="Q113" s="12"/>
      <c r="R113" s="12"/>
      <c r="S113" s="16"/>
    </row>
    <row r="114" spans="9:19" x14ac:dyDescent="0.3">
      <c r="I114" s="1"/>
      <c r="K114" s="1"/>
      <c r="L114" s="1"/>
      <c r="M114" s="12"/>
      <c r="N114" s="12"/>
      <c r="O114" s="16"/>
      <c r="P114" s="12"/>
      <c r="Q114" s="12"/>
      <c r="R114" s="12"/>
      <c r="S114" s="16"/>
    </row>
    <row r="115" spans="9:19" x14ac:dyDescent="0.3">
      <c r="I115" s="1"/>
      <c r="K115" s="1"/>
      <c r="L115" s="1"/>
      <c r="M115" s="12"/>
      <c r="N115" s="12"/>
      <c r="O115" s="16"/>
      <c r="P115" s="12"/>
      <c r="Q115" s="12"/>
      <c r="R115" s="12"/>
      <c r="S115" s="16"/>
    </row>
    <row r="116" spans="9:19" x14ac:dyDescent="0.3">
      <c r="I116" s="1"/>
      <c r="K116" s="1"/>
      <c r="L116" s="1"/>
      <c r="M116" s="12"/>
      <c r="N116" s="12"/>
      <c r="O116" s="16"/>
      <c r="P116" s="12"/>
      <c r="Q116" s="12"/>
      <c r="R116" s="12"/>
      <c r="S116" s="16"/>
    </row>
    <row r="117" spans="9:19" x14ac:dyDescent="0.3">
      <c r="I117" s="1"/>
      <c r="K117" s="1"/>
      <c r="L117" s="1"/>
      <c r="M117" s="12"/>
      <c r="N117" s="12"/>
      <c r="O117" s="16"/>
      <c r="P117" s="12"/>
      <c r="Q117" s="12"/>
      <c r="R117" s="12"/>
      <c r="S117" s="16"/>
    </row>
    <row r="118" spans="9:19" x14ac:dyDescent="0.3">
      <c r="I118" s="1"/>
      <c r="K118" s="1"/>
      <c r="L118" s="1"/>
      <c r="M118" s="12"/>
      <c r="N118" s="12"/>
      <c r="O118" s="16"/>
      <c r="P118" s="12"/>
      <c r="Q118" s="12"/>
      <c r="R118" s="12"/>
      <c r="S118" s="16"/>
    </row>
    <row r="119" spans="9:19" x14ac:dyDescent="0.3">
      <c r="I119" s="1"/>
      <c r="K119" s="1"/>
      <c r="L119" s="1"/>
      <c r="M119" s="12"/>
      <c r="N119" s="12"/>
      <c r="O119" s="16"/>
      <c r="P119" s="12"/>
      <c r="Q119" s="12"/>
      <c r="R119" s="12"/>
      <c r="S119" s="16"/>
    </row>
    <row r="120" spans="9:19" x14ac:dyDescent="0.3">
      <c r="I120" s="1"/>
      <c r="K120" s="1"/>
      <c r="L120" s="1"/>
      <c r="M120" s="12"/>
      <c r="N120" s="12"/>
      <c r="O120" s="16"/>
      <c r="P120" s="12"/>
      <c r="Q120" s="12"/>
      <c r="R120" s="12"/>
      <c r="S120" s="16"/>
    </row>
    <row r="121" spans="9:19" x14ac:dyDescent="0.3">
      <c r="I121" s="1"/>
      <c r="K121" s="1"/>
      <c r="L121" s="1"/>
      <c r="M121" s="12"/>
      <c r="N121" s="12"/>
      <c r="O121" s="16"/>
      <c r="P121" s="12"/>
      <c r="Q121" s="12"/>
      <c r="R121" s="12"/>
      <c r="S121" s="16"/>
    </row>
    <row r="122" spans="9:19" x14ac:dyDescent="0.3">
      <c r="I122" s="1"/>
      <c r="K122" s="1"/>
      <c r="L122" s="1"/>
      <c r="M122" s="12"/>
      <c r="N122" s="12"/>
      <c r="O122" s="16"/>
      <c r="P122" s="12"/>
      <c r="Q122" s="12"/>
      <c r="R122" s="12"/>
      <c r="S122" s="16"/>
    </row>
    <row r="123" spans="9:19" x14ac:dyDescent="0.3">
      <c r="I123" s="1"/>
      <c r="K123" s="1"/>
      <c r="L123" s="1"/>
      <c r="M123" s="12"/>
      <c r="N123" s="12"/>
      <c r="O123" s="16"/>
      <c r="P123" s="12"/>
      <c r="Q123" s="12"/>
      <c r="R123" s="12"/>
      <c r="S123" s="16"/>
    </row>
    <row r="124" spans="9:19" x14ac:dyDescent="0.3">
      <c r="I124" s="1"/>
      <c r="K124" s="1"/>
      <c r="L124" s="1"/>
      <c r="M124" s="12"/>
      <c r="N124" s="12"/>
      <c r="O124" s="16"/>
      <c r="P124" s="12"/>
      <c r="Q124" s="12"/>
      <c r="R124" s="12"/>
      <c r="S124" s="16"/>
    </row>
    <row r="125" spans="9:19" x14ac:dyDescent="0.3">
      <c r="I125" s="1"/>
      <c r="K125" s="1"/>
      <c r="L125" s="1"/>
      <c r="M125" s="12"/>
      <c r="N125" s="12"/>
      <c r="O125" s="16"/>
      <c r="P125" s="12"/>
      <c r="Q125" s="12"/>
      <c r="R125" s="12"/>
      <c r="S125" s="16"/>
    </row>
    <row r="126" spans="9:19" x14ac:dyDescent="0.3">
      <c r="I126" s="1"/>
      <c r="K126" s="1"/>
      <c r="L126" s="1"/>
      <c r="M126" s="12"/>
      <c r="N126" s="12"/>
      <c r="O126" s="16"/>
      <c r="P126" s="12"/>
      <c r="Q126" s="12"/>
      <c r="R126" s="12"/>
      <c r="S126" s="16"/>
    </row>
    <row r="127" spans="9:19" x14ac:dyDescent="0.3">
      <c r="I127" s="1"/>
      <c r="K127" s="1"/>
      <c r="L127" s="1"/>
      <c r="M127" s="12"/>
      <c r="N127" s="12"/>
      <c r="O127" s="16"/>
      <c r="P127" s="12"/>
      <c r="Q127" s="12"/>
      <c r="R127" s="12"/>
      <c r="S127" s="16"/>
    </row>
    <row r="128" spans="9:19" x14ac:dyDescent="0.3">
      <c r="I128" s="1"/>
      <c r="K128" s="1"/>
      <c r="L128" s="1"/>
      <c r="M128" s="12"/>
      <c r="N128" s="12"/>
      <c r="O128" s="16"/>
      <c r="P128" s="12"/>
      <c r="Q128" s="12"/>
      <c r="R128" s="12"/>
      <c r="S128" s="16"/>
    </row>
    <row r="129" spans="9:19" x14ac:dyDescent="0.3">
      <c r="I129" s="1"/>
      <c r="K129" s="1"/>
      <c r="L129" s="1"/>
      <c r="M129" s="12"/>
      <c r="N129" s="12"/>
      <c r="O129" s="16"/>
      <c r="P129" s="12"/>
      <c r="Q129" s="12"/>
      <c r="R129" s="12"/>
      <c r="S129" s="16"/>
    </row>
    <row r="130" spans="9:19" x14ac:dyDescent="0.3">
      <c r="I130" s="1"/>
      <c r="K130" s="1"/>
      <c r="L130" s="1"/>
      <c r="M130" s="12"/>
      <c r="N130" s="12"/>
      <c r="O130" s="16"/>
      <c r="P130" s="12"/>
      <c r="Q130" s="12"/>
      <c r="R130" s="12"/>
      <c r="S130" s="16"/>
    </row>
    <row r="131" spans="9:19" x14ac:dyDescent="0.3">
      <c r="I131" s="1"/>
      <c r="K131" s="1"/>
      <c r="L131" s="1"/>
      <c r="M131" s="12"/>
      <c r="N131" s="12"/>
      <c r="O131" s="16"/>
      <c r="P131" s="12"/>
      <c r="Q131" s="12"/>
      <c r="R131" s="12"/>
      <c r="S131" s="16"/>
    </row>
    <row r="132" spans="9:19" x14ac:dyDescent="0.3">
      <c r="I132" s="1"/>
      <c r="K132" s="1"/>
      <c r="L132" s="1"/>
      <c r="M132" s="12"/>
      <c r="N132" s="12"/>
      <c r="O132" s="16"/>
      <c r="P132" s="12"/>
      <c r="Q132" s="12"/>
      <c r="R132" s="12"/>
      <c r="S132" s="16"/>
    </row>
    <row r="133" spans="9:19" x14ac:dyDescent="0.3">
      <c r="I133" s="1"/>
      <c r="K133" s="1"/>
      <c r="L133" s="1"/>
      <c r="M133" s="12"/>
      <c r="N133" s="12"/>
      <c r="O133" s="16"/>
      <c r="P133" s="12"/>
      <c r="Q133" s="12"/>
      <c r="R133" s="12"/>
      <c r="S133" s="16"/>
    </row>
    <row r="134" spans="9:19" x14ac:dyDescent="0.3">
      <c r="I134" s="1"/>
      <c r="K134" s="1"/>
      <c r="L134" s="1"/>
      <c r="M134" s="12"/>
      <c r="N134" s="12"/>
      <c r="O134" s="16"/>
      <c r="P134" s="12"/>
      <c r="Q134" s="12"/>
      <c r="R134" s="12"/>
      <c r="S134" s="16"/>
    </row>
    <row r="135" spans="9:19" x14ac:dyDescent="0.3">
      <c r="I135" s="1"/>
      <c r="K135" s="1"/>
      <c r="L135" s="1"/>
      <c r="M135" s="12"/>
      <c r="N135" s="12"/>
      <c r="O135" s="16"/>
      <c r="P135" s="12"/>
      <c r="Q135" s="12"/>
      <c r="R135" s="12"/>
      <c r="S135" s="16"/>
    </row>
    <row r="136" spans="9:19" x14ac:dyDescent="0.3">
      <c r="I136" s="1"/>
      <c r="K136" s="1"/>
      <c r="L136" s="1"/>
      <c r="M136" s="12"/>
      <c r="N136" s="12"/>
      <c r="O136" s="16"/>
      <c r="P136" s="12"/>
      <c r="Q136" s="12"/>
      <c r="R136" s="12"/>
      <c r="S136" s="16"/>
    </row>
    <row r="137" spans="9:19" x14ac:dyDescent="0.3">
      <c r="K137" s="1"/>
      <c r="L137" s="1"/>
      <c r="M137" s="12"/>
      <c r="N137" s="12"/>
      <c r="O137" s="16"/>
      <c r="P137" s="12"/>
      <c r="Q137" s="12"/>
      <c r="R137" s="12"/>
      <c r="S137" s="16"/>
    </row>
    <row r="138" spans="9:19" x14ac:dyDescent="0.3">
      <c r="K138" s="1"/>
      <c r="L138" s="1"/>
      <c r="M138" s="12"/>
      <c r="N138" s="12"/>
      <c r="O138" s="16"/>
      <c r="P138" s="12"/>
      <c r="Q138" s="12"/>
      <c r="R138" s="12"/>
      <c r="S138" s="16"/>
    </row>
    <row r="139" spans="9:19" x14ac:dyDescent="0.3">
      <c r="K139" s="1"/>
      <c r="L139" s="1"/>
      <c r="M139" s="12"/>
      <c r="N139" s="12"/>
      <c r="O139" s="16"/>
      <c r="P139" s="12"/>
      <c r="Q139" s="12"/>
      <c r="R139" s="12"/>
      <c r="S139" s="16"/>
    </row>
    <row r="140" spans="9:19" x14ac:dyDescent="0.3">
      <c r="K140" s="1"/>
      <c r="L140" s="1"/>
      <c r="M140" s="12"/>
      <c r="N140" s="12"/>
      <c r="O140" s="16"/>
      <c r="P140" s="12"/>
      <c r="Q140" s="12"/>
      <c r="R140" s="12"/>
      <c r="S140" s="16"/>
    </row>
    <row r="141" spans="9:19" x14ac:dyDescent="0.3">
      <c r="K141" s="1"/>
      <c r="L141" s="1"/>
      <c r="M141" s="12"/>
      <c r="N141" s="12"/>
      <c r="O141" s="16"/>
      <c r="P141" s="12"/>
      <c r="Q141" s="12"/>
      <c r="R141" s="12"/>
      <c r="S141" s="16"/>
    </row>
    <row r="142" spans="9:19" x14ac:dyDescent="0.3">
      <c r="K142" s="1"/>
      <c r="L142" s="1"/>
      <c r="M142" s="12"/>
      <c r="N142" s="12"/>
      <c r="O142" s="16"/>
      <c r="P142" s="12"/>
      <c r="Q142" s="12"/>
      <c r="R142" s="12"/>
      <c r="S142" s="16"/>
    </row>
    <row r="143" spans="9:19" x14ac:dyDescent="0.3">
      <c r="K143" s="1"/>
      <c r="L143" s="1"/>
      <c r="M143" s="12"/>
      <c r="N143" s="12"/>
      <c r="O143" s="16"/>
      <c r="P143" s="12"/>
      <c r="Q143" s="12"/>
      <c r="R143" s="12"/>
      <c r="S143" s="16"/>
    </row>
    <row r="144" spans="9:19" x14ac:dyDescent="0.3">
      <c r="L144" s="1"/>
      <c r="M144" s="12"/>
      <c r="N144" s="12"/>
      <c r="O144" s="16"/>
      <c r="P144" s="12"/>
      <c r="Q144" s="12"/>
      <c r="R144" s="12"/>
      <c r="S144" s="16"/>
    </row>
    <row r="145" spans="12:19" x14ac:dyDescent="0.3">
      <c r="L145" s="12"/>
      <c r="M145" s="12"/>
      <c r="N145" s="12"/>
      <c r="O145" s="16"/>
      <c r="P145" s="12"/>
      <c r="Q145" s="12"/>
      <c r="R145" s="12"/>
      <c r="S145" s="16"/>
    </row>
    <row r="146" spans="12:19" x14ac:dyDescent="0.3">
      <c r="L146" s="12"/>
      <c r="M146" s="12"/>
      <c r="N146" s="12"/>
      <c r="O146" s="16"/>
      <c r="P146" s="12"/>
      <c r="Q146" s="12"/>
      <c r="R146" s="12"/>
      <c r="S146" s="16"/>
    </row>
    <row r="147" spans="12:19" x14ac:dyDescent="0.3">
      <c r="L147" s="12"/>
      <c r="M147" s="12"/>
      <c r="N147" s="12"/>
      <c r="O147" s="16"/>
      <c r="P147" s="12"/>
      <c r="Q147" s="12"/>
      <c r="R147" s="12"/>
      <c r="S147" s="16"/>
    </row>
    <row r="148" spans="12:19" x14ac:dyDescent="0.3">
      <c r="L148" s="12"/>
      <c r="M148" s="12"/>
      <c r="N148" s="12"/>
      <c r="O148" s="16"/>
      <c r="P148" s="12"/>
      <c r="Q148" s="12"/>
      <c r="R148" s="12"/>
      <c r="S148" s="16"/>
    </row>
    <row r="149" spans="12:19" x14ac:dyDescent="0.3">
      <c r="L149" s="12"/>
      <c r="M149" s="12"/>
      <c r="N149" s="12"/>
      <c r="O149" s="16"/>
      <c r="P149" s="12"/>
      <c r="Q149" s="12"/>
      <c r="R149" s="12"/>
      <c r="S149" s="16"/>
    </row>
    <row r="150" spans="12:19" x14ac:dyDescent="0.3">
      <c r="L150" s="12"/>
      <c r="M150" s="12"/>
      <c r="N150" s="12"/>
      <c r="O150" s="16"/>
      <c r="P150" s="12"/>
      <c r="Q150" s="12"/>
      <c r="R150" s="12"/>
      <c r="S150" s="16"/>
    </row>
    <row r="151" spans="12:19" x14ac:dyDescent="0.3">
      <c r="L151" s="12"/>
      <c r="M151" s="12"/>
      <c r="N151" s="12"/>
      <c r="O151" s="16"/>
      <c r="P151" s="12"/>
      <c r="Q151" s="12"/>
      <c r="R151" s="12"/>
      <c r="S151" s="16"/>
    </row>
    <row r="152" spans="12:19" x14ac:dyDescent="0.3">
      <c r="L152" s="12"/>
      <c r="M152" s="12"/>
      <c r="N152" s="12"/>
      <c r="O152" s="16"/>
      <c r="P152" s="12"/>
      <c r="Q152" s="12"/>
      <c r="R152" s="12"/>
      <c r="S152" s="16"/>
    </row>
    <row r="153" spans="12:19" x14ac:dyDescent="0.3">
      <c r="L153" s="12"/>
      <c r="M153" s="12"/>
      <c r="N153" s="12"/>
      <c r="O153" s="16"/>
      <c r="P153" s="12"/>
      <c r="Q153" s="12"/>
      <c r="R153" s="12"/>
      <c r="S153" s="16"/>
    </row>
    <row r="154" spans="12:19" x14ac:dyDescent="0.3">
      <c r="L154" s="12"/>
      <c r="M154" s="12"/>
      <c r="N154" s="12"/>
      <c r="O154" s="16"/>
      <c r="P154" s="12"/>
      <c r="Q154" s="12"/>
      <c r="R154" s="12"/>
      <c r="S154" s="16"/>
    </row>
    <row r="155" spans="12:19" x14ac:dyDescent="0.3">
      <c r="L155" s="12"/>
      <c r="M155" s="12"/>
      <c r="N155" s="12"/>
      <c r="O155" s="16"/>
      <c r="P155" s="12"/>
      <c r="Q155" s="12"/>
      <c r="R155" s="12"/>
      <c r="S155" s="16"/>
    </row>
    <row r="156" spans="12:19" x14ac:dyDescent="0.3">
      <c r="L156" s="12"/>
      <c r="M156" s="12"/>
      <c r="N156" s="12"/>
      <c r="O156" s="16"/>
      <c r="P156" s="12"/>
      <c r="Q156" s="12"/>
      <c r="R156" s="12"/>
      <c r="S156" s="16"/>
    </row>
    <row r="157" spans="12:19" x14ac:dyDescent="0.3">
      <c r="L157" s="12"/>
      <c r="M157" s="12"/>
      <c r="N157" s="12"/>
      <c r="O157" s="16"/>
      <c r="P157" s="12"/>
      <c r="Q157" s="12"/>
      <c r="R157" s="12"/>
      <c r="S157" s="16"/>
    </row>
    <row r="158" spans="12:19" x14ac:dyDescent="0.3">
      <c r="L158" s="12"/>
      <c r="M158" s="12"/>
      <c r="N158" s="12"/>
      <c r="O158" s="16"/>
      <c r="P158" s="12"/>
      <c r="Q158" s="12"/>
      <c r="R158" s="12"/>
      <c r="S158" s="16"/>
    </row>
    <row r="159" spans="12:19" x14ac:dyDescent="0.3">
      <c r="L159" s="12"/>
      <c r="M159" s="12"/>
      <c r="N159" s="12"/>
      <c r="O159" s="16"/>
      <c r="P159" s="12"/>
      <c r="Q159" s="12"/>
      <c r="R159" s="12"/>
      <c r="S159" s="16"/>
    </row>
    <row r="160" spans="12:19" x14ac:dyDescent="0.3">
      <c r="L160" s="12"/>
      <c r="M160" s="12"/>
      <c r="N160" s="12"/>
      <c r="O160" s="16"/>
      <c r="P160" s="12"/>
      <c r="Q160" s="12"/>
      <c r="R160" s="12"/>
      <c r="S160" s="16"/>
    </row>
    <row r="161" spans="12:19" x14ac:dyDescent="0.3">
      <c r="L161" s="12"/>
      <c r="M161" s="12"/>
      <c r="N161" s="12"/>
      <c r="O161" s="16"/>
      <c r="P161" s="12"/>
      <c r="Q161" s="12"/>
      <c r="R161" s="12"/>
      <c r="S161" s="16"/>
    </row>
    <row r="162" spans="12:19" x14ac:dyDescent="0.3">
      <c r="L162" s="12"/>
      <c r="M162" s="12"/>
      <c r="N162" s="12"/>
      <c r="O162" s="16"/>
      <c r="P162" s="12"/>
      <c r="Q162" s="12"/>
      <c r="R162" s="12"/>
      <c r="S162" s="16"/>
    </row>
    <row r="163" spans="12:19" x14ac:dyDescent="0.3">
      <c r="L163" s="12"/>
      <c r="M163" s="12"/>
      <c r="N163" s="12"/>
      <c r="O163" s="16"/>
      <c r="P163" s="12"/>
      <c r="Q163" s="12"/>
      <c r="R163" s="12"/>
      <c r="S163" s="16"/>
    </row>
    <row r="164" spans="12:19" x14ac:dyDescent="0.3">
      <c r="L164" s="12"/>
      <c r="M164" s="12"/>
      <c r="N164" s="12"/>
      <c r="O164" s="16"/>
      <c r="P164" s="12"/>
      <c r="Q164" s="12"/>
      <c r="R164" s="12"/>
      <c r="S164" s="16"/>
    </row>
    <row r="165" spans="12:19" x14ac:dyDescent="0.3">
      <c r="L165" s="12"/>
      <c r="M165" s="12"/>
      <c r="N165" s="12"/>
      <c r="O165" s="16"/>
      <c r="P165" s="12"/>
      <c r="Q165" s="12"/>
      <c r="R165" s="12"/>
      <c r="S165" s="16"/>
    </row>
    <row r="166" spans="12:19" x14ac:dyDescent="0.3">
      <c r="L166" s="12"/>
      <c r="M166" s="12"/>
      <c r="N166" s="12"/>
      <c r="O166" s="16"/>
      <c r="P166" s="12"/>
      <c r="Q166" s="12"/>
      <c r="R166" s="12"/>
      <c r="S166" s="16"/>
    </row>
    <row r="167" spans="12:19" x14ac:dyDescent="0.3">
      <c r="L167" s="12"/>
      <c r="M167" s="12"/>
      <c r="N167" s="12"/>
      <c r="O167" s="16"/>
      <c r="P167" s="12"/>
      <c r="Q167" s="12"/>
      <c r="R167" s="12"/>
      <c r="S167" s="16"/>
    </row>
    <row r="168" spans="12:19" x14ac:dyDescent="0.3">
      <c r="L168" s="12"/>
      <c r="M168" s="12"/>
      <c r="N168" s="12"/>
      <c r="O168" s="16"/>
      <c r="P168" s="12"/>
      <c r="Q168" s="12"/>
      <c r="R168" s="12"/>
      <c r="S168" s="16"/>
    </row>
    <row r="169" spans="12:19" x14ac:dyDescent="0.3">
      <c r="L169" s="12"/>
      <c r="M169" s="12"/>
      <c r="N169" s="12"/>
      <c r="O169" s="16"/>
      <c r="P169" s="12"/>
      <c r="Q169" s="12"/>
      <c r="R169" s="12"/>
      <c r="S169" s="16"/>
    </row>
    <row r="170" spans="12:19" x14ac:dyDescent="0.3">
      <c r="L170" s="12"/>
      <c r="M170" s="12"/>
      <c r="N170" s="12"/>
      <c r="O170" s="16"/>
      <c r="P170" s="12"/>
      <c r="Q170" s="12"/>
      <c r="R170" s="12"/>
      <c r="S170" s="16"/>
    </row>
    <row r="171" spans="12:19" x14ac:dyDescent="0.3">
      <c r="L171" s="12"/>
      <c r="M171" s="12"/>
      <c r="N171" s="12"/>
      <c r="O171" s="16"/>
      <c r="P171" s="12"/>
      <c r="Q171" s="12"/>
      <c r="R171" s="12"/>
      <c r="S171" s="16"/>
    </row>
    <row r="172" spans="12:19" x14ac:dyDescent="0.3">
      <c r="L172" s="12"/>
      <c r="M172" s="12"/>
      <c r="N172" s="12"/>
      <c r="O172" s="16"/>
      <c r="P172" s="12"/>
      <c r="Q172" s="12"/>
      <c r="R172" s="12"/>
      <c r="S172" s="16"/>
    </row>
    <row r="173" spans="12:19" x14ac:dyDescent="0.3">
      <c r="L173" s="12"/>
      <c r="M173" s="12"/>
      <c r="N173" s="12"/>
      <c r="O173" s="16"/>
      <c r="P173" s="12"/>
      <c r="Q173" s="12"/>
      <c r="R173" s="12"/>
      <c r="S173" s="16"/>
    </row>
    <row r="174" spans="12:19" x14ac:dyDescent="0.3">
      <c r="L174" s="12"/>
      <c r="M174" s="12"/>
      <c r="N174" s="12"/>
      <c r="O174" s="16"/>
      <c r="P174" s="12"/>
      <c r="Q174" s="12"/>
      <c r="R174" s="12"/>
      <c r="S174" s="16"/>
    </row>
    <row r="175" spans="12:19" x14ac:dyDescent="0.3">
      <c r="L175" s="12"/>
      <c r="M175" s="12"/>
      <c r="N175" s="12"/>
      <c r="O175" s="16"/>
      <c r="P175" s="12"/>
      <c r="Q175" s="12"/>
      <c r="R175" s="12"/>
      <c r="S175" s="16"/>
    </row>
    <row r="176" spans="12:19" x14ac:dyDescent="0.3">
      <c r="L176" s="12"/>
      <c r="M176" s="12"/>
      <c r="N176" s="12"/>
      <c r="O176" s="16"/>
      <c r="P176" s="12"/>
      <c r="Q176" s="12"/>
      <c r="R176" s="12"/>
      <c r="S176" s="16"/>
    </row>
    <row r="177" spans="12:19" x14ac:dyDescent="0.3">
      <c r="L177" s="12"/>
      <c r="M177" s="12"/>
      <c r="N177" s="12"/>
      <c r="O177" s="16"/>
      <c r="P177" s="12"/>
      <c r="Q177" s="12"/>
      <c r="R177" s="12"/>
      <c r="S177" s="16"/>
    </row>
    <row r="178" spans="12:19" x14ac:dyDescent="0.3">
      <c r="L178" s="12"/>
      <c r="M178" s="12"/>
      <c r="N178" s="12"/>
      <c r="O178" s="16"/>
      <c r="P178" s="12"/>
      <c r="Q178" s="12"/>
      <c r="R178" s="12"/>
      <c r="S178" s="16"/>
    </row>
    <row r="179" spans="12:19" x14ac:dyDescent="0.3">
      <c r="L179" s="12"/>
      <c r="M179" s="12"/>
      <c r="N179" s="12"/>
      <c r="O179" s="16"/>
      <c r="P179" s="12"/>
      <c r="Q179" s="12"/>
      <c r="R179" s="12"/>
      <c r="S179" s="16"/>
    </row>
    <row r="180" spans="12:19" x14ac:dyDescent="0.3">
      <c r="L180" s="12"/>
      <c r="M180" s="12"/>
      <c r="N180" s="12"/>
      <c r="O180" s="16"/>
      <c r="P180" s="12"/>
      <c r="Q180" s="12"/>
      <c r="R180" s="12"/>
      <c r="S180" s="16"/>
    </row>
    <row r="181" spans="12:19" x14ac:dyDescent="0.3">
      <c r="L181" s="12"/>
      <c r="M181" s="12"/>
      <c r="N181" s="12"/>
      <c r="O181" s="16"/>
      <c r="P181" s="12"/>
      <c r="Q181" s="12"/>
      <c r="R181" s="12"/>
      <c r="S181" s="16"/>
    </row>
    <row r="182" spans="12:19" x14ac:dyDescent="0.3">
      <c r="L182" s="12"/>
      <c r="M182" s="12"/>
      <c r="N182" s="12"/>
      <c r="O182" s="16"/>
      <c r="P182" s="12"/>
      <c r="Q182" s="12"/>
      <c r="R182" s="12"/>
      <c r="S182" s="16"/>
    </row>
    <row r="183" spans="12:19" x14ac:dyDescent="0.3">
      <c r="L183" s="12"/>
      <c r="M183" s="12"/>
      <c r="N183" s="12"/>
      <c r="O183" s="16"/>
      <c r="P183" s="12"/>
      <c r="Q183" s="12"/>
      <c r="R183" s="12"/>
      <c r="S183" s="16"/>
    </row>
    <row r="184" spans="12:19" x14ac:dyDescent="0.3">
      <c r="L184" s="12"/>
      <c r="M184" s="12"/>
      <c r="N184" s="12"/>
      <c r="O184" s="16"/>
      <c r="P184" s="12"/>
      <c r="Q184" s="12"/>
      <c r="R184" s="12"/>
      <c r="S184" s="16"/>
    </row>
    <row r="185" spans="12:19" x14ac:dyDescent="0.3">
      <c r="L185" s="12"/>
      <c r="M185" s="12"/>
      <c r="N185" s="12"/>
      <c r="O185" s="16"/>
      <c r="P185" s="12"/>
      <c r="Q185" s="12"/>
      <c r="R185" s="12"/>
      <c r="S185" s="16"/>
    </row>
    <row r="186" spans="12:19" x14ac:dyDescent="0.3">
      <c r="L186" s="12"/>
      <c r="M186" s="12"/>
      <c r="N186" s="12"/>
      <c r="O186" s="16"/>
      <c r="P186" s="12"/>
      <c r="Q186" s="12"/>
      <c r="R186" s="12"/>
      <c r="S186" s="16"/>
    </row>
    <row r="187" spans="12:19" x14ac:dyDescent="0.3">
      <c r="L187" s="12"/>
      <c r="M187" s="12"/>
      <c r="N187" s="12"/>
      <c r="O187" s="16"/>
      <c r="P187" s="12"/>
      <c r="Q187" s="12"/>
      <c r="R187" s="12"/>
      <c r="S187" s="16"/>
    </row>
    <row r="188" spans="12:19" x14ac:dyDescent="0.3">
      <c r="L188" s="12"/>
      <c r="M188" s="12"/>
      <c r="N188" s="12"/>
      <c r="O188" s="16"/>
      <c r="P188" s="12"/>
      <c r="Q188" s="12"/>
      <c r="R188" s="12"/>
      <c r="S188" s="16"/>
    </row>
    <row r="189" spans="12:19" x14ac:dyDescent="0.3">
      <c r="L189" s="12"/>
      <c r="M189" s="12"/>
      <c r="N189" s="12"/>
      <c r="O189" s="16"/>
      <c r="P189" s="12"/>
      <c r="Q189" s="12"/>
      <c r="R189" s="12"/>
      <c r="S189" s="16"/>
    </row>
    <row r="190" spans="12:19" x14ac:dyDescent="0.3">
      <c r="L190" s="12"/>
      <c r="M190" s="12"/>
      <c r="N190" s="12"/>
      <c r="O190" s="16"/>
      <c r="P190" s="12"/>
      <c r="Q190" s="12"/>
      <c r="R190" s="12"/>
      <c r="S190" s="16"/>
    </row>
    <row r="191" spans="12:19" x14ac:dyDescent="0.3">
      <c r="L191" s="12"/>
      <c r="M191" s="12"/>
      <c r="N191" s="12"/>
      <c r="O191" s="16"/>
      <c r="P191" s="12"/>
      <c r="Q191" s="12"/>
      <c r="R191" s="12"/>
      <c r="S191" s="16"/>
    </row>
    <row r="192" spans="12:19" x14ac:dyDescent="0.3">
      <c r="L192" s="12"/>
      <c r="M192" s="12"/>
      <c r="N192" s="12"/>
      <c r="O192" s="16"/>
      <c r="P192" s="12"/>
      <c r="Q192" s="12"/>
      <c r="R192" s="12"/>
      <c r="S192" s="16"/>
    </row>
    <row r="193" spans="12:19" x14ac:dyDescent="0.3">
      <c r="L193" s="12"/>
      <c r="M193" s="12"/>
      <c r="N193" s="12"/>
      <c r="O193" s="16"/>
      <c r="P193" s="12"/>
      <c r="Q193" s="12"/>
      <c r="R193" s="12"/>
      <c r="S193" s="16"/>
    </row>
    <row r="194" spans="12:19" x14ac:dyDescent="0.3">
      <c r="L194" s="12"/>
      <c r="M194" s="12"/>
      <c r="N194" s="12"/>
      <c r="O194" s="16"/>
      <c r="P194" s="12"/>
      <c r="Q194" s="12"/>
      <c r="R194" s="12"/>
      <c r="S194" s="16"/>
    </row>
    <row r="195" spans="12:19" x14ac:dyDescent="0.3">
      <c r="L195" s="12"/>
      <c r="M195" s="12"/>
      <c r="N195" s="12"/>
      <c r="O195" s="16"/>
      <c r="P195" s="12"/>
      <c r="Q195" s="12"/>
      <c r="R195" s="12"/>
      <c r="S195" s="16"/>
    </row>
    <row r="196" spans="12:19" x14ac:dyDescent="0.3">
      <c r="L196" s="12"/>
      <c r="M196" s="12"/>
      <c r="N196" s="12"/>
      <c r="O196" s="16"/>
      <c r="P196" s="12"/>
      <c r="Q196" s="12"/>
      <c r="R196" s="12"/>
      <c r="S196" s="16"/>
    </row>
    <row r="197" spans="12:19" x14ac:dyDescent="0.3">
      <c r="L197" s="12"/>
      <c r="M197" s="12"/>
      <c r="N197" s="12"/>
      <c r="O197" s="16"/>
      <c r="P197" s="12"/>
      <c r="Q197" s="12"/>
      <c r="R197" s="12"/>
      <c r="S197" s="16"/>
    </row>
    <row r="198" spans="12:19" x14ac:dyDescent="0.3">
      <c r="L198" s="12"/>
      <c r="M198" s="12"/>
      <c r="N198" s="12"/>
      <c r="O198" s="16"/>
      <c r="P198" s="12"/>
      <c r="Q198" s="12"/>
      <c r="R198" s="12"/>
      <c r="S198" s="16"/>
    </row>
    <row r="199" spans="12:19" x14ac:dyDescent="0.3">
      <c r="L199" s="12"/>
      <c r="M199" s="12"/>
      <c r="N199" s="12"/>
      <c r="O199" s="16"/>
      <c r="P199" s="12"/>
      <c r="Q199" s="12"/>
      <c r="R199" s="12"/>
      <c r="S199" s="16"/>
    </row>
    <row r="200" spans="12:19" x14ac:dyDescent="0.3">
      <c r="L200" s="12"/>
      <c r="M200" s="12"/>
      <c r="N200" s="12"/>
      <c r="O200" s="16"/>
      <c r="P200" s="12"/>
      <c r="Q200" s="12"/>
      <c r="R200" s="12"/>
      <c r="S200" s="16"/>
    </row>
    <row r="201" spans="12:19" x14ac:dyDescent="0.3">
      <c r="L201" s="12"/>
      <c r="M201" s="12"/>
      <c r="N201" s="12"/>
      <c r="O201" s="16"/>
      <c r="P201" s="12"/>
      <c r="Q201" s="12"/>
      <c r="R201" s="12"/>
      <c r="S201" s="16"/>
    </row>
    <row r="202" spans="12:19" x14ac:dyDescent="0.3">
      <c r="L202" s="12"/>
      <c r="M202" s="12"/>
      <c r="N202" s="12"/>
      <c r="O202" s="16"/>
      <c r="P202" s="12"/>
      <c r="Q202" s="12"/>
      <c r="R202" s="12"/>
      <c r="S202" s="16"/>
    </row>
    <row r="203" spans="12:19" x14ac:dyDescent="0.3">
      <c r="L203" s="12"/>
      <c r="M203" s="12"/>
      <c r="N203" s="12"/>
      <c r="O203" s="16"/>
      <c r="P203" s="12"/>
      <c r="Q203" s="12"/>
      <c r="R203" s="12"/>
      <c r="S203" s="16"/>
    </row>
    <row r="204" spans="12:19" x14ac:dyDescent="0.3">
      <c r="L204" s="12"/>
      <c r="M204" s="12"/>
      <c r="N204" s="12"/>
      <c r="O204" s="16"/>
      <c r="P204" s="12"/>
      <c r="Q204" s="12"/>
      <c r="R204" s="12"/>
      <c r="S204" s="16"/>
    </row>
    <row r="205" spans="12:19" x14ac:dyDescent="0.3">
      <c r="L205" s="12"/>
      <c r="M205" s="12"/>
      <c r="N205" s="12"/>
      <c r="O205" s="16"/>
      <c r="P205" s="12"/>
      <c r="Q205" s="12"/>
      <c r="R205" s="12"/>
      <c r="S205" s="16"/>
    </row>
    <row r="206" spans="12:19" x14ac:dyDescent="0.3">
      <c r="L206" s="12"/>
      <c r="M206" s="12"/>
      <c r="N206" s="12"/>
      <c r="O206" s="16"/>
      <c r="P206" s="12"/>
      <c r="Q206" s="12"/>
      <c r="R206" s="12"/>
      <c r="S206" s="16"/>
    </row>
    <row r="207" spans="12:19" x14ac:dyDescent="0.3">
      <c r="L207" s="12"/>
      <c r="M207" s="12"/>
      <c r="N207" s="12"/>
      <c r="O207" s="16"/>
      <c r="P207" s="12"/>
      <c r="Q207" s="12"/>
      <c r="R207" s="12"/>
      <c r="S207" s="16"/>
    </row>
    <row r="208" spans="12:19" x14ac:dyDescent="0.3">
      <c r="L208" s="12"/>
      <c r="M208" s="12"/>
      <c r="N208" s="12"/>
      <c r="O208" s="16"/>
      <c r="P208" s="12"/>
      <c r="Q208" s="12"/>
      <c r="R208" s="12"/>
      <c r="S208" s="16"/>
    </row>
    <row r="209" spans="12:19" x14ac:dyDescent="0.3">
      <c r="L209" s="12"/>
      <c r="M209" s="12"/>
      <c r="N209" s="12"/>
      <c r="O209" s="16"/>
      <c r="P209" s="12"/>
      <c r="Q209" s="12"/>
      <c r="R209" s="12"/>
      <c r="S209" s="16"/>
    </row>
    <row r="210" spans="12:19" x14ac:dyDescent="0.3">
      <c r="L210" s="12"/>
      <c r="M210" s="12"/>
      <c r="N210" s="12"/>
      <c r="O210" s="16"/>
      <c r="P210" s="12"/>
      <c r="Q210" s="12"/>
      <c r="R210" s="12"/>
      <c r="S210" s="16"/>
    </row>
    <row r="211" spans="12:19" x14ac:dyDescent="0.3">
      <c r="L211" s="12"/>
      <c r="M211" s="12"/>
      <c r="N211" s="12"/>
      <c r="O211" s="16"/>
      <c r="P211" s="12"/>
      <c r="Q211" s="12"/>
      <c r="R211" s="12"/>
      <c r="S211" s="16"/>
    </row>
    <row r="212" spans="12:19" x14ac:dyDescent="0.3">
      <c r="L212" s="12"/>
      <c r="M212" s="12"/>
      <c r="N212" s="12"/>
      <c r="O212" s="16"/>
      <c r="P212" s="12"/>
      <c r="Q212" s="12"/>
      <c r="R212" s="12"/>
      <c r="S212" s="16"/>
    </row>
    <row r="213" spans="12:19" x14ac:dyDescent="0.3">
      <c r="L213" s="12"/>
      <c r="M213" s="12"/>
      <c r="N213" s="12"/>
      <c r="O213" s="16"/>
      <c r="P213" s="12"/>
      <c r="Q213" s="12"/>
      <c r="R213" s="12"/>
      <c r="S213" s="16"/>
    </row>
    <row r="214" spans="12:19" x14ac:dyDescent="0.3">
      <c r="L214" s="12"/>
      <c r="M214" s="12"/>
      <c r="N214" s="12"/>
      <c r="O214" s="16"/>
      <c r="P214" s="12"/>
      <c r="Q214" s="12"/>
      <c r="R214" s="12"/>
      <c r="S214" s="16"/>
    </row>
    <row r="215" spans="12:19" x14ac:dyDescent="0.3">
      <c r="L215" s="12"/>
      <c r="M215" s="12"/>
      <c r="N215" s="12"/>
      <c r="O215" s="16"/>
      <c r="P215" s="12"/>
      <c r="Q215" s="12"/>
      <c r="R215" s="12"/>
      <c r="S215" s="16"/>
    </row>
    <row r="216" spans="12:19" x14ac:dyDescent="0.3">
      <c r="L216" s="12"/>
      <c r="M216" s="12"/>
      <c r="N216" s="12"/>
      <c r="O216" s="16"/>
      <c r="P216" s="12"/>
      <c r="Q216" s="12"/>
      <c r="R216" s="12"/>
      <c r="S216" s="16"/>
    </row>
    <row r="217" spans="12:19" x14ac:dyDescent="0.3">
      <c r="L217" s="12"/>
      <c r="M217" s="12"/>
      <c r="N217" s="12"/>
      <c r="O217" s="16"/>
      <c r="P217" s="12"/>
      <c r="Q217" s="12"/>
      <c r="R217" s="12"/>
      <c r="S217" s="16"/>
    </row>
    <row r="218" spans="12:19" x14ac:dyDescent="0.3">
      <c r="L218" s="12"/>
      <c r="M218" s="12"/>
      <c r="N218" s="12"/>
      <c r="O218" s="16"/>
      <c r="P218" s="12"/>
      <c r="Q218" s="12"/>
      <c r="R218" s="12"/>
      <c r="S218" s="16"/>
    </row>
    <row r="219" spans="12:19" x14ac:dyDescent="0.3">
      <c r="L219" s="12"/>
      <c r="M219" s="12"/>
      <c r="N219" s="12"/>
      <c r="O219" s="16"/>
      <c r="P219" s="12"/>
      <c r="Q219" s="12"/>
      <c r="R219" s="12"/>
      <c r="S219" s="16"/>
    </row>
    <row r="220" spans="12:19" x14ac:dyDescent="0.3">
      <c r="L220" s="12"/>
      <c r="M220" s="12"/>
      <c r="N220" s="12"/>
      <c r="O220" s="16"/>
      <c r="P220" s="12"/>
      <c r="Q220" s="12"/>
      <c r="R220" s="12"/>
      <c r="S220" s="16"/>
    </row>
    <row r="221" spans="12:19" x14ac:dyDescent="0.3">
      <c r="L221" s="12"/>
      <c r="M221" s="12"/>
      <c r="N221" s="12"/>
      <c r="O221" s="16"/>
      <c r="P221" s="12"/>
      <c r="Q221" s="12"/>
      <c r="R221" s="12"/>
      <c r="S221" s="16"/>
    </row>
    <row r="222" spans="12:19" x14ac:dyDescent="0.3">
      <c r="L222" s="12"/>
      <c r="M222" s="12"/>
      <c r="N222" s="12"/>
      <c r="O222" s="16"/>
      <c r="P222" s="12"/>
      <c r="Q222" s="12"/>
      <c r="R222" s="12"/>
      <c r="S222" s="16"/>
    </row>
    <row r="223" spans="12:19" x14ac:dyDescent="0.3">
      <c r="L223" s="12"/>
      <c r="M223" s="12"/>
      <c r="N223" s="12"/>
      <c r="O223" s="16"/>
      <c r="P223" s="12"/>
      <c r="Q223" s="12"/>
      <c r="R223" s="12"/>
      <c r="S223" s="16"/>
    </row>
    <row r="224" spans="12:19" x14ac:dyDescent="0.3">
      <c r="L224" s="12"/>
      <c r="M224" s="12"/>
      <c r="N224" s="12"/>
      <c r="O224" s="16"/>
      <c r="P224" s="12"/>
      <c r="Q224" s="12"/>
      <c r="R224" s="12"/>
      <c r="S224" s="16"/>
    </row>
    <row r="225" spans="12:19" x14ac:dyDescent="0.3">
      <c r="L225" s="12"/>
      <c r="M225" s="12"/>
      <c r="N225" s="12"/>
      <c r="O225" s="16"/>
      <c r="P225" s="12"/>
      <c r="Q225" s="12"/>
      <c r="R225" s="12"/>
      <c r="S225" s="16"/>
    </row>
    <row r="226" spans="12:19" x14ac:dyDescent="0.3">
      <c r="L226" s="12"/>
      <c r="M226" s="12"/>
      <c r="N226" s="12"/>
      <c r="O226" s="16"/>
      <c r="P226" s="12"/>
      <c r="Q226" s="12"/>
      <c r="R226" s="12"/>
      <c r="S226" s="16"/>
    </row>
    <row r="227" spans="12:19" x14ac:dyDescent="0.3">
      <c r="L227" s="12"/>
      <c r="M227" s="12"/>
      <c r="N227" s="12"/>
      <c r="O227" s="16"/>
      <c r="P227" s="12"/>
      <c r="Q227" s="12"/>
      <c r="R227" s="12"/>
      <c r="S227" s="16"/>
    </row>
    <row r="228" spans="12:19" x14ac:dyDescent="0.3">
      <c r="L228" s="12"/>
      <c r="M228" s="12"/>
      <c r="N228" s="12"/>
      <c r="O228" s="16"/>
      <c r="P228" s="12"/>
      <c r="Q228" s="12"/>
      <c r="R228" s="12"/>
      <c r="S228" s="16"/>
    </row>
    <row r="229" spans="12:19" x14ac:dyDescent="0.3">
      <c r="L229" s="12"/>
      <c r="M229" s="12"/>
      <c r="N229" s="12"/>
      <c r="O229" s="16"/>
      <c r="P229" s="12"/>
      <c r="Q229" s="12"/>
      <c r="R229" s="12"/>
      <c r="S229" s="16"/>
    </row>
    <row r="230" spans="12:19" x14ac:dyDescent="0.3">
      <c r="L230" s="12"/>
      <c r="M230" s="12"/>
      <c r="N230" s="12"/>
      <c r="O230" s="16"/>
      <c r="P230" s="12"/>
      <c r="Q230" s="12"/>
      <c r="R230" s="12"/>
      <c r="S230" s="16"/>
    </row>
    <row r="231" spans="12:19" x14ac:dyDescent="0.3">
      <c r="L231" s="12"/>
      <c r="M231" s="12"/>
      <c r="N231" s="12"/>
      <c r="O231" s="16"/>
      <c r="P231" s="12"/>
      <c r="Q231" s="12"/>
      <c r="R231" s="12"/>
      <c r="S231" s="16"/>
    </row>
    <row r="232" spans="12:19" x14ac:dyDescent="0.3">
      <c r="L232" s="12"/>
      <c r="M232" s="12"/>
      <c r="N232" s="12"/>
      <c r="O232" s="16"/>
      <c r="P232" s="12"/>
      <c r="Q232" s="12"/>
      <c r="R232" s="12"/>
      <c r="S232" s="16"/>
    </row>
    <row r="233" spans="12:19" x14ac:dyDescent="0.3">
      <c r="L233" s="12"/>
      <c r="M233" s="12"/>
      <c r="N233" s="12"/>
      <c r="O233" s="16"/>
      <c r="P233" s="12"/>
      <c r="Q233" s="12"/>
      <c r="R233" s="12"/>
      <c r="S233" s="16"/>
    </row>
    <row r="234" spans="12:19" x14ac:dyDescent="0.3">
      <c r="L234" s="12"/>
      <c r="M234" s="12"/>
      <c r="N234" s="12"/>
      <c r="O234" s="16"/>
      <c r="P234" s="12"/>
      <c r="Q234" s="12"/>
      <c r="R234" s="12"/>
      <c r="S234" s="16"/>
    </row>
    <row r="235" spans="12:19" x14ac:dyDescent="0.3">
      <c r="L235" s="12"/>
      <c r="M235" s="12"/>
      <c r="N235" s="12"/>
      <c r="O235" s="16"/>
      <c r="P235" s="12"/>
      <c r="Q235" s="12"/>
      <c r="R235" s="12"/>
      <c r="S235" s="16"/>
    </row>
    <row r="236" spans="12:19" x14ac:dyDescent="0.3">
      <c r="L236" s="12"/>
      <c r="M236" s="12"/>
      <c r="N236" s="12"/>
      <c r="O236" s="16"/>
      <c r="P236" s="12"/>
      <c r="Q236" s="12"/>
      <c r="R236" s="12"/>
      <c r="S236" s="16"/>
    </row>
    <row r="237" spans="12:19" x14ac:dyDescent="0.3">
      <c r="L237" s="12"/>
      <c r="M237" s="12"/>
      <c r="N237" s="12"/>
      <c r="O237" s="16"/>
      <c r="P237" s="12"/>
      <c r="Q237" s="12"/>
      <c r="R237" s="12"/>
      <c r="S237" s="16"/>
    </row>
    <row r="238" spans="12:19" x14ac:dyDescent="0.3">
      <c r="L238" s="12"/>
      <c r="M238" s="12"/>
      <c r="N238" s="12"/>
      <c r="O238" s="16"/>
      <c r="P238" s="12"/>
      <c r="Q238" s="12"/>
      <c r="R238" s="12"/>
      <c r="S238" s="16"/>
    </row>
    <row r="239" spans="12:19" x14ac:dyDescent="0.3">
      <c r="L239" s="12"/>
      <c r="M239" s="12"/>
      <c r="N239" s="12"/>
      <c r="O239" s="16"/>
      <c r="P239" s="12"/>
      <c r="Q239" s="12"/>
      <c r="R239" s="12"/>
      <c r="S239" s="16"/>
    </row>
    <row r="240" spans="12:19" x14ac:dyDescent="0.3">
      <c r="L240" s="12"/>
      <c r="M240" s="12"/>
      <c r="N240" s="12"/>
      <c r="O240" s="16"/>
      <c r="P240" s="12"/>
      <c r="Q240" s="12"/>
      <c r="R240" s="12"/>
      <c r="S240" s="16"/>
    </row>
    <row r="241" spans="12:19" x14ac:dyDescent="0.3">
      <c r="L241" s="12"/>
      <c r="M241" s="12"/>
      <c r="N241" s="12"/>
      <c r="O241" s="16"/>
      <c r="P241" s="12"/>
      <c r="Q241" s="12"/>
      <c r="R241" s="12"/>
      <c r="S241" s="16"/>
    </row>
    <row r="242" spans="12:19" x14ac:dyDescent="0.3">
      <c r="L242" s="12"/>
      <c r="M242" s="12"/>
      <c r="N242" s="12"/>
      <c r="O242" s="16"/>
      <c r="P242" s="12"/>
      <c r="Q242" s="12"/>
      <c r="R242" s="12"/>
      <c r="S242" s="16"/>
    </row>
    <row r="243" spans="12:19" x14ac:dyDescent="0.3">
      <c r="L243" s="12"/>
      <c r="M243" s="12"/>
      <c r="N243" s="12"/>
      <c r="O243" s="16"/>
      <c r="P243" s="12"/>
      <c r="Q243" s="12"/>
      <c r="R243" s="12"/>
      <c r="S243" s="16"/>
    </row>
    <row r="244" spans="12:19" x14ac:dyDescent="0.3">
      <c r="L244" s="12"/>
      <c r="M244" s="12"/>
      <c r="N244" s="12"/>
      <c r="O244" s="16"/>
      <c r="P244" s="12"/>
      <c r="Q244" s="12"/>
      <c r="R244" s="12"/>
      <c r="S244" s="16"/>
    </row>
    <row r="245" spans="12:19" x14ac:dyDescent="0.3">
      <c r="L245" s="12"/>
      <c r="M245" s="12"/>
      <c r="N245" s="12"/>
      <c r="O245" s="16"/>
      <c r="P245" s="12"/>
      <c r="Q245" s="12"/>
      <c r="R245" s="12"/>
      <c r="S245" s="16"/>
    </row>
    <row r="246" spans="12:19" x14ac:dyDescent="0.3">
      <c r="L246" s="12"/>
      <c r="M246" s="12"/>
      <c r="N246" s="12"/>
      <c r="O246" s="16"/>
      <c r="P246" s="12"/>
      <c r="Q246" s="12"/>
      <c r="R246" s="12"/>
      <c r="S246" s="16"/>
    </row>
    <row r="247" spans="12:19" x14ac:dyDescent="0.3">
      <c r="L247" s="12"/>
      <c r="M247" s="12"/>
      <c r="N247" s="12"/>
      <c r="O247" s="16"/>
      <c r="P247" s="12"/>
      <c r="Q247" s="12"/>
      <c r="R247" s="12"/>
      <c r="S247" s="16"/>
    </row>
    <row r="248" spans="12:19" x14ac:dyDescent="0.3">
      <c r="L248" s="12"/>
      <c r="M248" s="12"/>
      <c r="N248" s="12"/>
      <c r="O248" s="16"/>
      <c r="P248" s="12"/>
      <c r="Q248" s="12"/>
      <c r="R248" s="12"/>
      <c r="S248" s="16"/>
    </row>
    <row r="249" spans="12:19" x14ac:dyDescent="0.3">
      <c r="L249" s="12"/>
      <c r="M249" s="12"/>
      <c r="N249" s="12"/>
      <c r="O249" s="16"/>
      <c r="P249" s="12"/>
      <c r="Q249" s="12"/>
      <c r="R249" s="12"/>
      <c r="S249" s="16"/>
    </row>
    <row r="250" spans="12:19" x14ac:dyDescent="0.3">
      <c r="L250" s="12"/>
      <c r="M250" s="12"/>
      <c r="N250" s="12"/>
      <c r="O250" s="16"/>
      <c r="P250" s="12"/>
      <c r="Q250" s="12"/>
      <c r="R250" s="12"/>
      <c r="S250" s="16"/>
    </row>
    <row r="251" spans="12:19" x14ac:dyDescent="0.3">
      <c r="L251" s="12"/>
      <c r="M251" s="12"/>
      <c r="N251" s="12"/>
      <c r="O251" s="16"/>
      <c r="P251" s="12"/>
      <c r="Q251" s="12"/>
      <c r="R251" s="12"/>
      <c r="S251" s="16"/>
    </row>
    <row r="252" spans="12:19" x14ac:dyDescent="0.3">
      <c r="L252" s="12"/>
      <c r="M252" s="12"/>
      <c r="N252" s="12"/>
      <c r="O252" s="16"/>
      <c r="P252" s="12"/>
      <c r="Q252" s="12"/>
      <c r="R252" s="12"/>
      <c r="S252" s="16"/>
    </row>
    <row r="253" spans="12:19" x14ac:dyDescent="0.3">
      <c r="L253" s="12"/>
      <c r="M253" s="12"/>
      <c r="N253" s="12"/>
      <c r="O253" s="16"/>
      <c r="P253" s="12"/>
      <c r="Q253" s="12"/>
      <c r="R253" s="12"/>
      <c r="S253" s="16"/>
    </row>
    <row r="254" spans="12:19" x14ac:dyDescent="0.3">
      <c r="L254" s="12"/>
      <c r="M254" s="12"/>
      <c r="N254" s="12"/>
      <c r="O254" s="16"/>
      <c r="P254" s="12"/>
      <c r="Q254" s="12"/>
      <c r="R254" s="12"/>
      <c r="S254" s="16"/>
    </row>
    <row r="255" spans="12:19" x14ac:dyDescent="0.3">
      <c r="L255" s="12"/>
      <c r="M255" s="12"/>
      <c r="N255" s="12"/>
      <c r="O255" s="16"/>
      <c r="P255" s="12"/>
      <c r="Q255" s="12"/>
      <c r="R255" s="12"/>
      <c r="S255" s="16"/>
    </row>
    <row r="256" spans="12:19" x14ac:dyDescent="0.3">
      <c r="L256" s="12"/>
      <c r="M256" s="12"/>
      <c r="N256" s="12"/>
      <c r="O256" s="16"/>
      <c r="P256" s="12"/>
      <c r="Q256" s="12"/>
      <c r="R256" s="12"/>
      <c r="S256" s="16"/>
    </row>
    <row r="257" spans="12:19" x14ac:dyDescent="0.3">
      <c r="L257" s="12"/>
      <c r="M257" s="12"/>
      <c r="N257" s="12"/>
      <c r="O257" s="16"/>
      <c r="P257" s="12"/>
      <c r="Q257" s="12"/>
      <c r="R257" s="12"/>
      <c r="S257" s="16"/>
    </row>
    <row r="258" spans="12:19" x14ac:dyDescent="0.3">
      <c r="L258" s="12"/>
      <c r="M258" s="12"/>
      <c r="N258" s="12"/>
      <c r="O258" s="16"/>
      <c r="P258" s="12"/>
      <c r="Q258" s="12"/>
      <c r="R258" s="12"/>
      <c r="S258" s="16"/>
    </row>
    <row r="259" spans="12:19" x14ac:dyDescent="0.3">
      <c r="L259" s="12"/>
      <c r="M259" s="12"/>
      <c r="N259" s="12"/>
      <c r="O259" s="16"/>
      <c r="P259" s="12"/>
      <c r="Q259" s="12"/>
      <c r="R259" s="12"/>
      <c r="S259" s="16"/>
    </row>
    <row r="260" spans="12:19" x14ac:dyDescent="0.3">
      <c r="L260" s="12"/>
      <c r="M260" s="12"/>
      <c r="N260" s="12"/>
      <c r="O260" s="16"/>
      <c r="P260" s="12"/>
      <c r="Q260" s="12"/>
      <c r="R260" s="12"/>
      <c r="S260" s="16"/>
    </row>
    <row r="261" spans="12:19" x14ac:dyDescent="0.3">
      <c r="L261" s="12"/>
      <c r="M261" s="12"/>
      <c r="N261" s="12"/>
      <c r="O261" s="16"/>
      <c r="P261" s="12"/>
      <c r="Q261" s="12"/>
      <c r="R261" s="12"/>
      <c r="S261" s="16"/>
    </row>
    <row r="262" spans="12:19" x14ac:dyDescent="0.3">
      <c r="L262" s="12"/>
      <c r="M262" s="12"/>
      <c r="N262" s="12"/>
      <c r="O262" s="16"/>
      <c r="P262" s="12"/>
      <c r="Q262" s="12"/>
      <c r="R262" s="12"/>
      <c r="S262" s="16"/>
    </row>
    <row r="263" spans="12:19" x14ac:dyDescent="0.3">
      <c r="L263" s="12"/>
      <c r="M263" s="12"/>
      <c r="N263" s="12"/>
      <c r="O263" s="16"/>
      <c r="P263" s="12"/>
      <c r="Q263" s="12"/>
      <c r="R263" s="12"/>
      <c r="S263" s="16"/>
    </row>
    <row r="264" spans="12:19" x14ac:dyDescent="0.3">
      <c r="L264" s="12"/>
      <c r="M264" s="12"/>
      <c r="N264" s="12"/>
      <c r="O264" s="16"/>
      <c r="P264" s="12"/>
      <c r="Q264" s="12"/>
      <c r="R264" s="12"/>
      <c r="S264" s="16"/>
    </row>
    <row r="265" spans="12:19" x14ac:dyDescent="0.3">
      <c r="L265" s="12"/>
      <c r="M265" s="12"/>
      <c r="N265" s="12"/>
      <c r="O265" s="16"/>
      <c r="P265" s="12"/>
      <c r="Q265" s="12"/>
      <c r="R265" s="12"/>
      <c r="S265" s="16"/>
    </row>
    <row r="266" spans="12:19" x14ac:dyDescent="0.3">
      <c r="L266" s="12"/>
      <c r="M266" s="12"/>
      <c r="N266" s="12"/>
      <c r="O266" s="16"/>
      <c r="P266" s="12"/>
      <c r="Q266" s="12"/>
      <c r="R266" s="12"/>
      <c r="S266" s="16"/>
    </row>
    <row r="267" spans="12:19" x14ac:dyDescent="0.3">
      <c r="L267" s="12"/>
      <c r="M267" s="12"/>
      <c r="N267" s="12"/>
      <c r="O267" s="16"/>
      <c r="P267" s="12"/>
      <c r="Q267" s="12"/>
      <c r="R267" s="12"/>
      <c r="S267" s="16"/>
    </row>
    <row r="268" spans="12:19" x14ac:dyDescent="0.3">
      <c r="L268" s="12"/>
      <c r="M268" s="12"/>
      <c r="N268" s="12"/>
      <c r="O268" s="16"/>
      <c r="P268" s="12"/>
      <c r="Q268" s="12"/>
      <c r="R268" s="12"/>
      <c r="S268" s="16"/>
    </row>
    <row r="269" spans="12:19" x14ac:dyDescent="0.3">
      <c r="L269" s="12"/>
      <c r="M269" s="12"/>
      <c r="N269" s="12"/>
      <c r="O269" s="16"/>
      <c r="P269" s="12"/>
      <c r="Q269" s="12"/>
      <c r="R269" s="12"/>
      <c r="S269" s="16"/>
    </row>
    <row r="270" spans="12:19" x14ac:dyDescent="0.3">
      <c r="L270" s="12"/>
      <c r="M270" s="12"/>
      <c r="N270" s="12"/>
      <c r="O270" s="16"/>
      <c r="P270" s="12"/>
      <c r="Q270" s="12"/>
      <c r="R270" s="12"/>
      <c r="S270" s="16"/>
    </row>
    <row r="271" spans="12:19" x14ac:dyDescent="0.3">
      <c r="L271" s="12"/>
      <c r="M271" s="12"/>
      <c r="N271" s="12"/>
      <c r="O271" s="16"/>
      <c r="P271" s="12"/>
      <c r="Q271" s="12"/>
      <c r="R271" s="12"/>
      <c r="S271" s="16"/>
    </row>
    <row r="272" spans="12:19" x14ac:dyDescent="0.3">
      <c r="L272" s="12"/>
      <c r="M272" s="12"/>
      <c r="N272" s="12"/>
      <c r="O272" s="16"/>
      <c r="P272" s="12"/>
      <c r="Q272" s="12"/>
      <c r="R272" s="12"/>
      <c r="S272" s="16"/>
    </row>
    <row r="273" spans="12:19" x14ac:dyDescent="0.3">
      <c r="L273" s="12"/>
      <c r="M273" s="12"/>
      <c r="N273" s="12"/>
      <c r="O273" s="16"/>
      <c r="P273" s="12"/>
      <c r="Q273" s="12"/>
      <c r="R273" s="12"/>
      <c r="S273" s="16"/>
    </row>
    <row r="274" spans="12:19" x14ac:dyDescent="0.3">
      <c r="L274" s="12"/>
      <c r="M274" s="12"/>
      <c r="N274" s="12"/>
      <c r="O274" s="16"/>
      <c r="P274" s="12"/>
      <c r="Q274" s="12"/>
      <c r="R274" s="12"/>
      <c r="S274" s="16"/>
    </row>
    <row r="275" spans="12:19" x14ac:dyDescent="0.3">
      <c r="L275" s="12"/>
      <c r="M275" s="12"/>
      <c r="N275" s="12"/>
      <c r="O275" s="16"/>
      <c r="P275" s="12"/>
      <c r="Q275" s="12"/>
      <c r="R275" s="12"/>
      <c r="S275" s="16"/>
    </row>
    <row r="276" spans="12:19" x14ac:dyDescent="0.3">
      <c r="L276" s="12"/>
      <c r="M276" s="12"/>
      <c r="N276" s="12"/>
      <c r="O276" s="16"/>
      <c r="P276" s="12"/>
      <c r="Q276" s="12"/>
      <c r="R276" s="12"/>
      <c r="S276" s="16"/>
    </row>
    <row r="277" spans="12:19" x14ac:dyDescent="0.3">
      <c r="L277" s="12"/>
      <c r="M277" s="12"/>
      <c r="N277" s="12"/>
      <c r="O277" s="16"/>
      <c r="P277" s="12"/>
      <c r="Q277" s="12"/>
      <c r="R277" s="12"/>
      <c r="S277" s="16"/>
    </row>
    <row r="278" spans="12:19" x14ac:dyDescent="0.3">
      <c r="L278" s="12"/>
      <c r="M278" s="12"/>
      <c r="N278" s="12"/>
      <c r="O278" s="16"/>
      <c r="P278" s="12"/>
      <c r="Q278" s="12"/>
      <c r="R278" s="12"/>
      <c r="S278" s="16"/>
    </row>
    <row r="279" spans="12:19" x14ac:dyDescent="0.3">
      <c r="L279" s="12"/>
      <c r="M279" s="12"/>
      <c r="N279" s="12"/>
      <c r="O279" s="16"/>
      <c r="P279" s="12"/>
      <c r="Q279" s="12"/>
      <c r="R279" s="12"/>
      <c r="S279" s="16"/>
    </row>
    <row r="280" spans="12:19" x14ac:dyDescent="0.3">
      <c r="L280" s="12"/>
      <c r="M280" s="12"/>
      <c r="N280" s="12"/>
      <c r="O280" s="16"/>
      <c r="P280" s="12"/>
      <c r="Q280" s="12"/>
      <c r="R280" s="12"/>
      <c r="S280" s="16"/>
    </row>
    <row r="281" spans="12:19" x14ac:dyDescent="0.3">
      <c r="L281" s="12"/>
      <c r="M281" s="12"/>
      <c r="N281" s="12"/>
      <c r="O281" s="16"/>
      <c r="P281" s="12"/>
      <c r="Q281" s="12"/>
      <c r="R281" s="12"/>
      <c r="S281" s="16"/>
    </row>
    <row r="282" spans="12:19" x14ac:dyDescent="0.3">
      <c r="L282" s="12"/>
      <c r="M282" s="12"/>
      <c r="N282" s="12"/>
      <c r="O282" s="16"/>
      <c r="P282" s="12"/>
      <c r="Q282" s="12"/>
      <c r="R282" s="12"/>
      <c r="S282" s="16"/>
    </row>
    <row r="283" spans="12:19" x14ac:dyDescent="0.3">
      <c r="L283" s="12"/>
      <c r="M283" s="12"/>
      <c r="N283" s="12"/>
      <c r="O283" s="16"/>
      <c r="P283" s="12"/>
      <c r="Q283" s="12"/>
      <c r="R283" s="12"/>
      <c r="S283" s="16"/>
    </row>
    <row r="284" spans="12:19" x14ac:dyDescent="0.3">
      <c r="L284" s="12"/>
      <c r="M284" s="12"/>
      <c r="N284" s="12"/>
      <c r="O284" s="16"/>
      <c r="P284" s="12"/>
      <c r="Q284" s="12"/>
      <c r="R284" s="12"/>
      <c r="S284" s="16"/>
    </row>
    <row r="285" spans="12:19" x14ac:dyDescent="0.3">
      <c r="L285" s="12"/>
      <c r="M285" s="12"/>
      <c r="N285" s="12"/>
      <c r="O285" s="16"/>
      <c r="P285" s="12"/>
      <c r="Q285" s="12"/>
      <c r="R285" s="12"/>
      <c r="S285" s="16"/>
    </row>
    <row r="286" spans="12:19" x14ac:dyDescent="0.3">
      <c r="L286" s="12"/>
      <c r="M286" s="12"/>
      <c r="N286" s="12"/>
      <c r="O286" s="16"/>
      <c r="P286" s="12"/>
      <c r="Q286" s="12"/>
      <c r="R286" s="12"/>
      <c r="S286" s="16"/>
    </row>
    <row r="287" spans="12:19" x14ac:dyDescent="0.3">
      <c r="L287" s="12"/>
      <c r="M287" s="12"/>
      <c r="N287" s="12"/>
      <c r="O287" s="16"/>
      <c r="P287" s="12"/>
      <c r="Q287" s="12"/>
      <c r="R287" s="12"/>
      <c r="S287" s="16"/>
    </row>
    <row r="288" spans="12:19" x14ac:dyDescent="0.3">
      <c r="L288" s="12"/>
      <c r="M288" s="12"/>
      <c r="N288" s="12"/>
      <c r="O288" s="16"/>
      <c r="P288" s="12"/>
      <c r="Q288" s="12"/>
      <c r="R288" s="12"/>
      <c r="S288" s="16"/>
    </row>
    <row r="289" spans="12:19" x14ac:dyDescent="0.3">
      <c r="L289" s="12"/>
      <c r="M289" s="12"/>
      <c r="N289" s="12"/>
      <c r="O289" s="16"/>
      <c r="P289" s="12"/>
      <c r="Q289" s="12"/>
      <c r="R289" s="12"/>
      <c r="S289" s="16"/>
    </row>
    <row r="290" spans="12:19" x14ac:dyDescent="0.3">
      <c r="L290" s="12"/>
      <c r="M290" s="12"/>
      <c r="N290" s="12"/>
      <c r="O290" s="16"/>
      <c r="P290" s="12"/>
      <c r="Q290" s="12"/>
      <c r="R290" s="12"/>
      <c r="S290" s="16"/>
    </row>
    <row r="291" spans="12:19" x14ac:dyDescent="0.3">
      <c r="L291" s="12"/>
      <c r="M291" s="12"/>
      <c r="N291" s="12"/>
      <c r="O291" s="16"/>
      <c r="P291" s="12"/>
      <c r="Q291" s="12"/>
      <c r="R291" s="12"/>
      <c r="S291" s="16"/>
    </row>
    <row r="292" spans="12:19" x14ac:dyDescent="0.3">
      <c r="L292" s="12"/>
      <c r="M292" s="12"/>
      <c r="N292" s="12"/>
      <c r="O292" s="16"/>
      <c r="P292" s="12"/>
      <c r="Q292" s="12"/>
      <c r="R292" s="12"/>
      <c r="S292" s="16"/>
    </row>
    <row r="293" spans="12:19" x14ac:dyDescent="0.3">
      <c r="L293" s="12"/>
      <c r="M293" s="12"/>
      <c r="N293" s="12"/>
      <c r="O293" s="16"/>
      <c r="P293" s="12"/>
      <c r="Q293" s="12"/>
      <c r="R293" s="12"/>
      <c r="S293" s="16"/>
    </row>
    <row r="294" spans="12:19" x14ac:dyDescent="0.3">
      <c r="L294" s="12"/>
      <c r="M294" s="12"/>
      <c r="N294" s="12"/>
      <c r="O294" s="16"/>
      <c r="P294" s="12"/>
      <c r="Q294" s="12"/>
      <c r="R294" s="12"/>
      <c r="S294" s="16"/>
    </row>
    <row r="295" spans="12:19" x14ac:dyDescent="0.3">
      <c r="L295" s="12"/>
      <c r="M295" s="12"/>
      <c r="N295" s="12"/>
      <c r="O295" s="16"/>
      <c r="P295" s="12"/>
      <c r="Q295" s="12"/>
      <c r="R295" s="12"/>
      <c r="S295" s="16"/>
    </row>
    <row r="296" spans="12:19" x14ac:dyDescent="0.3">
      <c r="L296" s="12"/>
      <c r="M296" s="12"/>
      <c r="N296" s="12"/>
      <c r="O296" s="16"/>
      <c r="P296" s="12"/>
      <c r="Q296" s="12"/>
      <c r="R296" s="12"/>
      <c r="S296" s="16"/>
    </row>
    <row r="297" spans="12:19" x14ac:dyDescent="0.3">
      <c r="L297" s="12"/>
      <c r="M297" s="12"/>
      <c r="N297" s="12"/>
      <c r="O297" s="16"/>
      <c r="P297" s="12"/>
      <c r="Q297" s="12"/>
      <c r="R297" s="12"/>
      <c r="S297" s="16"/>
    </row>
    <row r="298" spans="12:19" x14ac:dyDescent="0.3">
      <c r="L298" s="12"/>
      <c r="M298" s="12"/>
      <c r="N298" s="12"/>
      <c r="O298" s="16"/>
      <c r="P298" s="12"/>
      <c r="Q298" s="12"/>
      <c r="R298" s="12"/>
      <c r="S298" s="16"/>
    </row>
    <row r="299" spans="12:19" x14ac:dyDescent="0.3">
      <c r="L299" s="12"/>
      <c r="M299" s="12"/>
      <c r="N299" s="12"/>
      <c r="O299" s="16"/>
      <c r="P299" s="12"/>
      <c r="Q299" s="12"/>
      <c r="R299" s="12"/>
      <c r="S299" s="16"/>
    </row>
    <row r="300" spans="12:19" x14ac:dyDescent="0.3">
      <c r="L300" s="12"/>
      <c r="M300" s="12"/>
      <c r="N300" s="12"/>
      <c r="O300" s="16"/>
      <c r="P300" s="12"/>
      <c r="Q300" s="12"/>
      <c r="R300" s="12"/>
      <c r="S300" s="16"/>
    </row>
    <row r="301" spans="12:19" x14ac:dyDescent="0.3">
      <c r="L301" s="12"/>
      <c r="M301" s="12"/>
      <c r="N301" s="12"/>
      <c r="O301" s="16"/>
      <c r="P301" s="12"/>
      <c r="Q301" s="12"/>
      <c r="R301" s="12"/>
      <c r="S301" s="16"/>
    </row>
    <row r="302" spans="12:19" x14ac:dyDescent="0.3">
      <c r="L302" s="12"/>
      <c r="M302" s="12"/>
      <c r="N302" s="12"/>
      <c r="O302" s="16"/>
      <c r="P302" s="12"/>
      <c r="Q302" s="12"/>
      <c r="R302" s="12"/>
      <c r="S302" s="16"/>
    </row>
    <row r="303" spans="12:19" x14ac:dyDescent="0.3">
      <c r="L303" s="12"/>
      <c r="M303" s="12"/>
      <c r="N303" s="12"/>
      <c r="O303" s="16"/>
      <c r="P303" s="12"/>
      <c r="Q303" s="12"/>
      <c r="R303" s="12"/>
      <c r="S303" s="16"/>
    </row>
    <row r="304" spans="12:19" x14ac:dyDescent="0.3">
      <c r="L304" s="12"/>
      <c r="M304" s="12"/>
      <c r="N304" s="12"/>
      <c r="O304" s="16"/>
      <c r="P304" s="12"/>
      <c r="Q304" s="12"/>
      <c r="R304" s="12"/>
      <c r="S304" s="16"/>
    </row>
    <row r="305" spans="12:19" x14ac:dyDescent="0.3">
      <c r="L305" s="12"/>
      <c r="M305" s="12"/>
      <c r="N305" s="12"/>
      <c r="O305" s="16"/>
      <c r="P305" s="12"/>
      <c r="Q305" s="12"/>
      <c r="R305" s="12"/>
      <c r="S305" s="16"/>
    </row>
    <row r="306" spans="12:19" x14ac:dyDescent="0.3">
      <c r="L306" s="12"/>
      <c r="M306" s="12"/>
      <c r="N306" s="12"/>
      <c r="O306" s="16"/>
      <c r="P306" s="12"/>
      <c r="Q306" s="12"/>
      <c r="R306" s="12"/>
      <c r="S306" s="16"/>
    </row>
    <row r="307" spans="12:19" x14ac:dyDescent="0.3">
      <c r="L307" s="12"/>
      <c r="M307" s="12"/>
      <c r="N307" s="12"/>
      <c r="O307" s="16"/>
      <c r="P307" s="12"/>
      <c r="Q307" s="12"/>
      <c r="R307" s="12"/>
      <c r="S307" s="16"/>
    </row>
    <row r="308" spans="12:19" x14ac:dyDescent="0.3">
      <c r="L308" s="12"/>
      <c r="M308" s="12"/>
      <c r="N308" s="12"/>
      <c r="O308" s="16"/>
      <c r="P308" s="12"/>
      <c r="Q308" s="12"/>
      <c r="R308" s="12"/>
      <c r="S308" s="16"/>
    </row>
    <row r="309" spans="12:19" x14ac:dyDescent="0.3">
      <c r="L309" s="12"/>
      <c r="M309" s="12"/>
      <c r="N309" s="12"/>
      <c r="O309" s="16"/>
      <c r="P309" s="12"/>
      <c r="Q309" s="12"/>
      <c r="R309" s="12"/>
      <c r="S309" s="16"/>
    </row>
    <row r="310" spans="12:19" x14ac:dyDescent="0.3">
      <c r="L310" s="12"/>
      <c r="M310" s="12"/>
      <c r="N310" s="12"/>
      <c r="O310" s="16"/>
      <c r="P310" s="12"/>
      <c r="Q310" s="12"/>
      <c r="R310" s="12"/>
      <c r="S310" s="16"/>
    </row>
    <row r="311" spans="12:19" x14ac:dyDescent="0.3">
      <c r="L311" s="12"/>
      <c r="M311" s="12"/>
      <c r="N311" s="12"/>
      <c r="O311" s="16"/>
      <c r="P311" s="12"/>
      <c r="Q311" s="12"/>
      <c r="R311" s="12"/>
      <c r="S311" s="16"/>
    </row>
    <row r="312" spans="12:19" x14ac:dyDescent="0.3">
      <c r="L312" s="12"/>
      <c r="M312" s="12"/>
      <c r="N312" s="12"/>
      <c r="O312" s="16"/>
      <c r="P312" s="12"/>
      <c r="Q312" s="12"/>
      <c r="R312" s="12"/>
      <c r="S312" s="16"/>
    </row>
    <row r="313" spans="12:19" x14ac:dyDescent="0.3">
      <c r="L313" s="12"/>
      <c r="M313" s="12"/>
      <c r="N313" s="12"/>
      <c r="O313" s="16"/>
      <c r="P313" s="12"/>
      <c r="Q313" s="12"/>
      <c r="R313" s="12"/>
      <c r="S313" s="16"/>
    </row>
    <row r="314" spans="12:19" x14ac:dyDescent="0.3">
      <c r="L314" s="12"/>
      <c r="M314" s="12"/>
      <c r="N314" s="12"/>
      <c r="O314" s="16"/>
      <c r="P314" s="12"/>
      <c r="Q314" s="12"/>
      <c r="R314" s="12"/>
      <c r="S314" s="16"/>
    </row>
    <row r="315" spans="12:19" x14ac:dyDescent="0.3">
      <c r="L315" s="12"/>
      <c r="M315" s="12"/>
      <c r="N315" s="12"/>
      <c r="O315" s="16"/>
      <c r="P315" s="12"/>
      <c r="Q315" s="12"/>
      <c r="R315" s="12"/>
      <c r="S315" s="16"/>
    </row>
    <row r="316" spans="12:19" x14ac:dyDescent="0.3">
      <c r="L316" s="12"/>
      <c r="M316" s="12"/>
      <c r="N316" s="12"/>
      <c r="O316" s="16"/>
      <c r="P316" s="12"/>
      <c r="Q316" s="12"/>
      <c r="R316" s="12"/>
      <c r="S316" s="16"/>
    </row>
    <row r="317" spans="12:19" x14ac:dyDescent="0.3">
      <c r="L317" s="12"/>
      <c r="M317" s="12"/>
      <c r="N317" s="12"/>
      <c r="O317" s="16"/>
      <c r="P317" s="12"/>
      <c r="Q317" s="12"/>
      <c r="R317" s="12"/>
      <c r="S317" s="16"/>
    </row>
    <row r="318" spans="12:19" x14ac:dyDescent="0.3">
      <c r="L318" s="12"/>
      <c r="M318" s="12"/>
      <c r="N318" s="12"/>
      <c r="O318" s="16"/>
      <c r="P318" s="12"/>
      <c r="Q318" s="12"/>
      <c r="R318" s="12"/>
      <c r="S318" s="16"/>
    </row>
    <row r="319" spans="12:19" x14ac:dyDescent="0.3">
      <c r="L319" s="12"/>
      <c r="M319" s="12"/>
      <c r="N319" s="12"/>
      <c r="O319" s="16"/>
      <c r="P319" s="12"/>
      <c r="Q319" s="12"/>
      <c r="R319" s="12"/>
      <c r="S319" s="16"/>
    </row>
    <row r="320" spans="12:19" x14ac:dyDescent="0.3">
      <c r="L320" s="12"/>
      <c r="M320" s="12"/>
      <c r="N320" s="12"/>
      <c r="O320" s="16"/>
      <c r="P320" s="12"/>
      <c r="Q320" s="12"/>
      <c r="R320" s="12"/>
      <c r="S320" s="16"/>
    </row>
    <row r="321" spans="12:19" x14ac:dyDescent="0.3">
      <c r="L321" s="12"/>
      <c r="M321" s="12"/>
      <c r="N321" s="12"/>
      <c r="O321" s="16"/>
      <c r="P321" s="12"/>
      <c r="Q321" s="12"/>
      <c r="R321" s="12"/>
      <c r="S321" s="16"/>
    </row>
    <row r="322" spans="12:19" x14ac:dyDescent="0.3">
      <c r="L322" s="12"/>
      <c r="M322" s="12"/>
      <c r="N322" s="12"/>
      <c r="O322" s="16"/>
      <c r="P322" s="12"/>
      <c r="Q322" s="12"/>
      <c r="R322" s="12"/>
      <c r="S322" s="16"/>
    </row>
    <row r="323" spans="12:19" x14ac:dyDescent="0.3">
      <c r="L323" s="12"/>
      <c r="M323" s="12"/>
      <c r="N323" s="12"/>
      <c r="O323" s="16"/>
      <c r="P323" s="12"/>
      <c r="Q323" s="12"/>
      <c r="R323" s="12"/>
      <c r="S323" s="16"/>
    </row>
    <row r="324" spans="12:19" x14ac:dyDescent="0.3">
      <c r="L324" s="12"/>
      <c r="M324" s="12"/>
      <c r="N324" s="12"/>
      <c r="O324" s="16"/>
      <c r="P324" s="12"/>
      <c r="Q324" s="12"/>
      <c r="R324" s="12"/>
      <c r="S324" s="16"/>
    </row>
    <row r="325" spans="12:19" x14ac:dyDescent="0.3">
      <c r="L325" s="12"/>
      <c r="M325" s="12"/>
      <c r="N325" s="12"/>
      <c r="O325" s="16"/>
      <c r="P325" s="12"/>
      <c r="Q325" s="12"/>
      <c r="R325" s="12"/>
      <c r="S325" s="16"/>
    </row>
    <row r="326" spans="12:19" x14ac:dyDescent="0.3">
      <c r="L326" s="12"/>
      <c r="M326" s="12"/>
      <c r="N326" s="12"/>
      <c r="O326" s="16"/>
      <c r="P326" s="12"/>
      <c r="Q326" s="12"/>
      <c r="R326" s="12"/>
      <c r="S326" s="16"/>
    </row>
    <row r="327" spans="12:19" x14ac:dyDescent="0.3">
      <c r="L327" s="12"/>
      <c r="M327" s="12"/>
      <c r="N327" s="12"/>
      <c r="O327" s="16"/>
      <c r="P327" s="12"/>
      <c r="Q327" s="12"/>
      <c r="R327" s="12"/>
      <c r="S327" s="16"/>
    </row>
    <row r="328" spans="12:19" x14ac:dyDescent="0.3">
      <c r="L328" s="12"/>
      <c r="M328" s="12"/>
      <c r="N328" s="12"/>
      <c r="O328" s="16"/>
      <c r="P328" s="12"/>
      <c r="Q328" s="12"/>
      <c r="R328" s="12"/>
      <c r="S328" s="16"/>
    </row>
    <row r="329" spans="12:19" x14ac:dyDescent="0.3">
      <c r="L329" s="12"/>
      <c r="M329" s="12"/>
      <c r="N329" s="12"/>
      <c r="O329" s="16"/>
      <c r="P329" s="12"/>
      <c r="Q329" s="12"/>
      <c r="R329" s="12"/>
      <c r="S329" s="16"/>
    </row>
    <row r="330" spans="12:19" x14ac:dyDescent="0.3">
      <c r="L330" s="12"/>
      <c r="M330" s="12"/>
      <c r="N330" s="12"/>
      <c r="O330" s="16"/>
      <c r="P330" s="12"/>
      <c r="Q330" s="12"/>
      <c r="R330" s="12"/>
      <c r="S330" s="16"/>
    </row>
    <row r="331" spans="12:19" x14ac:dyDescent="0.3">
      <c r="L331" s="12"/>
      <c r="M331" s="12"/>
      <c r="N331" s="12"/>
      <c r="O331" s="16"/>
      <c r="P331" s="12"/>
      <c r="Q331" s="12"/>
      <c r="R331" s="12"/>
      <c r="S331" s="16"/>
    </row>
    <row r="332" spans="12:19" x14ac:dyDescent="0.3">
      <c r="L332" s="12"/>
      <c r="M332" s="12"/>
      <c r="N332" s="12"/>
      <c r="O332" s="16"/>
      <c r="P332" s="12"/>
      <c r="Q332" s="12"/>
      <c r="R332" s="12"/>
      <c r="S332" s="16"/>
    </row>
    <row r="333" spans="12:19" x14ac:dyDescent="0.3">
      <c r="L333" s="12"/>
      <c r="M333" s="12"/>
      <c r="N333" s="12"/>
      <c r="O333" s="16"/>
      <c r="P333" s="12"/>
      <c r="Q333" s="12"/>
      <c r="R333" s="12"/>
      <c r="S333" s="16"/>
    </row>
    <row r="334" spans="12:19" x14ac:dyDescent="0.3">
      <c r="L334" s="12"/>
      <c r="M334" s="12"/>
      <c r="N334" s="12"/>
      <c r="O334" s="16"/>
      <c r="P334" s="12"/>
      <c r="Q334" s="12"/>
      <c r="R334" s="12"/>
      <c r="S334" s="16"/>
    </row>
    <row r="335" spans="12:19" x14ac:dyDescent="0.3">
      <c r="L335" s="12"/>
      <c r="M335" s="12"/>
      <c r="N335" s="12"/>
      <c r="O335" s="16"/>
      <c r="P335" s="12"/>
      <c r="Q335" s="12"/>
      <c r="R335" s="12"/>
      <c r="S335" s="16"/>
    </row>
    <row r="336" spans="12:19" x14ac:dyDescent="0.3">
      <c r="L336" s="12"/>
      <c r="M336" s="12"/>
      <c r="N336" s="12"/>
      <c r="O336" s="16"/>
      <c r="P336" s="12"/>
      <c r="Q336" s="12"/>
      <c r="R336" s="12"/>
      <c r="S336" s="16"/>
    </row>
    <row r="337" spans="12:19" x14ac:dyDescent="0.3">
      <c r="L337" s="12"/>
      <c r="M337" s="12"/>
      <c r="N337" s="12"/>
      <c r="O337" s="16"/>
      <c r="P337" s="12"/>
      <c r="Q337" s="12"/>
      <c r="R337" s="12"/>
      <c r="S337" s="16"/>
    </row>
    <row r="338" spans="12:19" x14ac:dyDescent="0.3">
      <c r="L338" s="12"/>
      <c r="M338" s="12"/>
      <c r="N338" s="12"/>
      <c r="O338" s="16"/>
      <c r="P338" s="12"/>
      <c r="Q338" s="12"/>
      <c r="R338" s="12"/>
      <c r="S338" s="16"/>
    </row>
    <row r="339" spans="12:19" x14ac:dyDescent="0.3">
      <c r="L339" s="12"/>
      <c r="M339" s="12"/>
      <c r="N339" s="12"/>
      <c r="O339" s="16"/>
      <c r="P339" s="12"/>
      <c r="Q339" s="12"/>
      <c r="R339" s="12"/>
      <c r="S339" s="16"/>
    </row>
    <row r="340" spans="12:19" x14ac:dyDescent="0.3">
      <c r="L340" s="12"/>
      <c r="M340" s="12"/>
      <c r="N340" s="12"/>
      <c r="O340" s="16"/>
      <c r="P340" s="12"/>
      <c r="Q340" s="12"/>
      <c r="R340" s="12"/>
      <c r="S340" s="16"/>
    </row>
    <row r="341" spans="12:19" x14ac:dyDescent="0.3">
      <c r="L341" s="12"/>
      <c r="M341" s="12"/>
      <c r="N341" s="12"/>
      <c r="O341" s="16"/>
      <c r="P341" s="12"/>
      <c r="Q341" s="12"/>
      <c r="R341" s="12"/>
      <c r="S341" s="16"/>
    </row>
    <row r="342" spans="12:19" x14ac:dyDescent="0.3">
      <c r="L342" s="12"/>
      <c r="M342" s="12"/>
      <c r="N342" s="12"/>
      <c r="O342" s="16"/>
      <c r="P342" s="12"/>
      <c r="Q342" s="12"/>
      <c r="R342" s="12"/>
      <c r="S342" s="16"/>
    </row>
    <row r="343" spans="12:19" x14ac:dyDescent="0.3">
      <c r="L343" s="12"/>
      <c r="M343" s="12"/>
      <c r="N343" s="12"/>
      <c r="O343" s="16"/>
      <c r="P343" s="12"/>
      <c r="Q343" s="12"/>
      <c r="R343" s="12"/>
      <c r="S343" s="16"/>
    </row>
    <row r="344" spans="12:19" x14ac:dyDescent="0.3">
      <c r="L344" s="12"/>
      <c r="M344" s="12"/>
      <c r="N344" s="12"/>
      <c r="O344" s="16"/>
      <c r="P344" s="12"/>
      <c r="Q344" s="12"/>
      <c r="R344" s="12"/>
      <c r="S344" s="16"/>
    </row>
    <row r="345" spans="12:19" x14ac:dyDescent="0.3">
      <c r="L345" s="12"/>
      <c r="M345" s="12"/>
      <c r="N345" s="12"/>
      <c r="O345" s="16"/>
      <c r="P345" s="12"/>
      <c r="Q345" s="12"/>
      <c r="R345" s="12"/>
      <c r="S345" s="16"/>
    </row>
    <row r="346" spans="12:19" x14ac:dyDescent="0.3">
      <c r="L346" s="12"/>
      <c r="M346" s="12"/>
      <c r="N346" s="12"/>
      <c r="O346" s="16"/>
      <c r="P346" s="12"/>
      <c r="Q346" s="12"/>
      <c r="R346" s="12"/>
      <c r="S346" s="16"/>
    </row>
    <row r="347" spans="12:19" x14ac:dyDescent="0.3">
      <c r="L347" s="12"/>
      <c r="M347" s="12"/>
      <c r="N347" s="12"/>
      <c r="O347" s="16"/>
      <c r="P347" s="12"/>
      <c r="Q347" s="12"/>
      <c r="R347" s="12"/>
      <c r="S347" s="16"/>
    </row>
    <row r="348" spans="12:19" x14ac:dyDescent="0.3">
      <c r="L348" s="12"/>
      <c r="M348" s="12"/>
      <c r="N348" s="12"/>
      <c r="O348" s="16"/>
      <c r="P348" s="12"/>
      <c r="Q348" s="12"/>
      <c r="R348" s="12"/>
      <c r="S348" s="16"/>
    </row>
    <row r="349" spans="12:19" x14ac:dyDescent="0.3">
      <c r="L349" s="12"/>
      <c r="M349" s="12"/>
      <c r="N349" s="12"/>
      <c r="O349" s="16"/>
      <c r="P349" s="12"/>
      <c r="Q349" s="12"/>
      <c r="R349" s="12"/>
      <c r="S349" s="16"/>
    </row>
    <row r="350" spans="12:19" x14ac:dyDescent="0.3">
      <c r="L350" s="12"/>
      <c r="M350" s="12"/>
      <c r="N350" s="12"/>
      <c r="O350" s="16"/>
      <c r="P350" s="12"/>
      <c r="Q350" s="12"/>
      <c r="R350" s="12"/>
      <c r="S350" s="16"/>
    </row>
    <row r="351" spans="12:19" x14ac:dyDescent="0.3">
      <c r="L351" s="12"/>
      <c r="M351" s="12"/>
      <c r="N351" s="12"/>
      <c r="O351" s="16"/>
      <c r="P351" s="12"/>
      <c r="Q351" s="12"/>
      <c r="R351" s="12"/>
      <c r="S351" s="16"/>
    </row>
    <row r="352" spans="12:19" x14ac:dyDescent="0.3">
      <c r="L352" s="12"/>
      <c r="M352" s="12"/>
      <c r="N352" s="12"/>
      <c r="O352" s="16"/>
      <c r="P352" s="12"/>
      <c r="Q352" s="12"/>
      <c r="R352" s="12"/>
      <c r="S352" s="16"/>
    </row>
    <row r="353" spans="12:19" x14ac:dyDescent="0.3">
      <c r="L353" s="12"/>
      <c r="M353" s="12"/>
      <c r="N353" s="12"/>
      <c r="O353" s="16"/>
      <c r="P353" s="12"/>
      <c r="Q353" s="12"/>
      <c r="R353" s="12"/>
      <c r="S353" s="16"/>
    </row>
    <row r="354" spans="12:19" x14ac:dyDescent="0.3">
      <c r="L354" s="12"/>
      <c r="M354" s="12"/>
      <c r="N354" s="12"/>
      <c r="O354" s="16"/>
      <c r="P354" s="12"/>
      <c r="Q354" s="12"/>
      <c r="R354" s="12"/>
      <c r="S354" s="16"/>
    </row>
    <row r="355" spans="12:19" x14ac:dyDescent="0.3">
      <c r="L355" s="12"/>
      <c r="M355" s="12"/>
      <c r="N355" s="12"/>
      <c r="O355" s="16"/>
      <c r="P355" s="12"/>
      <c r="Q355" s="12"/>
      <c r="R355" s="12"/>
      <c r="S355" s="16"/>
    </row>
    <row r="356" spans="12:19" x14ac:dyDescent="0.3">
      <c r="L356" s="12"/>
      <c r="M356" s="12"/>
      <c r="N356" s="12"/>
      <c r="O356" s="16"/>
      <c r="P356" s="12"/>
      <c r="Q356" s="12"/>
      <c r="R356" s="12"/>
      <c r="S356" s="16"/>
    </row>
    <row r="357" spans="12:19" x14ac:dyDescent="0.3">
      <c r="L357" s="12"/>
      <c r="M357" s="12"/>
      <c r="N357" s="12"/>
      <c r="O357" s="16"/>
      <c r="P357" s="12"/>
      <c r="Q357" s="12"/>
      <c r="R357" s="12"/>
      <c r="S357" s="16"/>
    </row>
    <row r="358" spans="12:19" x14ac:dyDescent="0.3">
      <c r="L358" s="12"/>
      <c r="M358" s="12"/>
      <c r="N358" s="12"/>
      <c r="O358" s="16"/>
      <c r="P358" s="12"/>
      <c r="Q358" s="12"/>
      <c r="R358" s="12"/>
      <c r="S358" s="16"/>
    </row>
    <row r="359" spans="12:19" x14ac:dyDescent="0.3">
      <c r="L359" s="12"/>
      <c r="M359" s="12"/>
      <c r="N359" s="12"/>
      <c r="O359" s="16"/>
      <c r="P359" s="12"/>
      <c r="Q359" s="12"/>
      <c r="R359" s="12"/>
      <c r="S359" s="16"/>
    </row>
    <row r="360" spans="12:19" x14ac:dyDescent="0.3">
      <c r="L360" s="12"/>
      <c r="M360" s="12"/>
      <c r="N360" s="12"/>
      <c r="O360" s="16"/>
      <c r="P360" s="12"/>
      <c r="Q360" s="12"/>
      <c r="R360" s="12"/>
      <c r="S360" s="16"/>
    </row>
    <row r="361" spans="12:19" x14ac:dyDescent="0.3">
      <c r="L361" s="12"/>
      <c r="M361" s="12"/>
      <c r="N361" s="12"/>
      <c r="O361" s="16"/>
      <c r="P361" s="12"/>
      <c r="Q361" s="12"/>
      <c r="R361" s="12"/>
      <c r="S361" s="16"/>
    </row>
    <row r="362" spans="12:19" x14ac:dyDescent="0.3">
      <c r="L362" s="12"/>
      <c r="M362" s="12"/>
      <c r="N362" s="12"/>
      <c r="O362" s="16"/>
      <c r="P362" s="12"/>
      <c r="Q362" s="12"/>
      <c r="R362" s="12"/>
      <c r="S362" s="16"/>
    </row>
    <row r="363" spans="12:19" x14ac:dyDescent="0.3">
      <c r="L363" s="12"/>
      <c r="M363" s="12"/>
      <c r="N363" s="12"/>
      <c r="O363" s="16"/>
      <c r="P363" s="12"/>
      <c r="Q363" s="12"/>
      <c r="R363" s="12"/>
      <c r="S363" s="16"/>
    </row>
    <row r="364" spans="12:19" x14ac:dyDescent="0.3">
      <c r="L364" s="12"/>
      <c r="M364" s="12"/>
      <c r="N364" s="12"/>
      <c r="O364" s="16"/>
      <c r="P364" s="12"/>
      <c r="Q364" s="12"/>
      <c r="R364" s="12"/>
      <c r="S364" s="16"/>
    </row>
    <row r="365" spans="12:19" x14ac:dyDescent="0.3">
      <c r="L365" s="12"/>
      <c r="M365" s="12"/>
      <c r="N365" s="12"/>
      <c r="O365" s="16"/>
      <c r="P365" s="12"/>
      <c r="Q365" s="12"/>
      <c r="R365" s="12"/>
      <c r="S365" s="16"/>
    </row>
    <row r="366" spans="12:19" x14ac:dyDescent="0.3">
      <c r="L366" s="12"/>
      <c r="M366" s="12"/>
      <c r="N366" s="12"/>
      <c r="O366" s="16"/>
      <c r="P366" s="12"/>
      <c r="Q366" s="12"/>
      <c r="R366" s="12"/>
      <c r="S366" s="16"/>
    </row>
    <row r="367" spans="12:19" x14ac:dyDescent="0.3">
      <c r="L367" s="12"/>
      <c r="M367" s="12"/>
      <c r="N367" s="12"/>
      <c r="O367" s="16"/>
      <c r="P367" s="12"/>
      <c r="Q367" s="12"/>
      <c r="R367" s="12"/>
      <c r="S367" s="16"/>
    </row>
    <row r="368" spans="12:19" x14ac:dyDescent="0.3">
      <c r="L368" s="12"/>
      <c r="M368" s="12"/>
      <c r="N368" s="12"/>
      <c r="O368" s="16"/>
      <c r="P368" s="12"/>
      <c r="Q368" s="12"/>
      <c r="R368" s="12"/>
      <c r="S368" s="16"/>
    </row>
    <row r="369" spans="12:19" x14ac:dyDescent="0.3">
      <c r="L369" s="12"/>
      <c r="M369" s="12"/>
      <c r="N369" s="12"/>
      <c r="O369" s="16"/>
      <c r="P369" s="12"/>
      <c r="Q369" s="12"/>
      <c r="R369" s="12"/>
      <c r="S369" s="16"/>
    </row>
    <row r="370" spans="12:19" x14ac:dyDescent="0.3">
      <c r="L370" s="12"/>
      <c r="M370" s="12"/>
      <c r="N370" s="12"/>
      <c r="O370" s="16"/>
      <c r="P370" s="12"/>
      <c r="Q370" s="12"/>
      <c r="R370" s="12"/>
      <c r="S370" s="20"/>
    </row>
    <row r="371" spans="12:19" x14ac:dyDescent="0.3">
      <c r="L371" s="12"/>
      <c r="M371" s="12"/>
      <c r="N371" s="12"/>
      <c r="O371" s="16"/>
      <c r="P371" s="12"/>
      <c r="Q371" s="12"/>
      <c r="R371" s="12"/>
      <c r="S371" s="20"/>
    </row>
    <row r="372" spans="12:19" x14ac:dyDescent="0.3">
      <c r="L372" s="12"/>
      <c r="M372" s="12"/>
      <c r="N372" s="12"/>
      <c r="O372" s="16"/>
      <c r="P372" s="12"/>
      <c r="Q372" s="12"/>
      <c r="R372" s="12"/>
      <c r="S372" s="20"/>
    </row>
    <row r="373" spans="12:19" x14ac:dyDescent="0.3">
      <c r="L373" s="12"/>
      <c r="M373" s="12"/>
      <c r="N373" s="12"/>
      <c r="O373" s="16"/>
      <c r="P373" s="12"/>
      <c r="Q373" s="12"/>
      <c r="R373" s="12"/>
      <c r="S373" s="20"/>
    </row>
    <row r="374" spans="12:19" x14ac:dyDescent="0.3">
      <c r="L374" s="12"/>
      <c r="M374" s="12"/>
      <c r="N374" s="12"/>
      <c r="O374" s="16"/>
      <c r="P374" s="12"/>
      <c r="Q374" s="12"/>
      <c r="R374" s="12"/>
      <c r="S374" s="20"/>
    </row>
    <row r="375" spans="12:19" x14ac:dyDescent="0.3">
      <c r="L375" s="12"/>
      <c r="M375" s="12"/>
      <c r="N375" s="12"/>
      <c r="O375" s="16"/>
      <c r="P375" s="12"/>
      <c r="Q375" s="12"/>
      <c r="R375" s="12"/>
      <c r="S375" s="20"/>
    </row>
    <row r="376" spans="12:19" x14ac:dyDescent="0.3">
      <c r="L376" s="12"/>
      <c r="M376" s="12"/>
      <c r="N376" s="12"/>
      <c r="O376" s="16"/>
      <c r="P376" s="12"/>
      <c r="Q376" s="12"/>
      <c r="R376" s="12"/>
      <c r="S376" s="20"/>
    </row>
    <row r="377" spans="12:19" x14ac:dyDescent="0.3">
      <c r="L377" s="12"/>
      <c r="M377" s="12"/>
      <c r="N377" s="12"/>
      <c r="O377" s="16"/>
      <c r="P377" s="12"/>
      <c r="Q377" s="12"/>
      <c r="R377" s="12"/>
      <c r="S377" s="20"/>
    </row>
    <row r="378" spans="12:19" x14ac:dyDescent="0.3">
      <c r="L378" s="12"/>
      <c r="M378" s="12"/>
      <c r="N378" s="12"/>
      <c r="O378" s="16"/>
      <c r="P378" s="12"/>
      <c r="Q378" s="12"/>
      <c r="R378" s="12"/>
      <c r="S378" s="20"/>
    </row>
    <row r="379" spans="12:19" x14ac:dyDescent="0.3">
      <c r="L379" s="12"/>
      <c r="M379" s="12"/>
      <c r="N379" s="12"/>
      <c r="O379" s="16"/>
      <c r="P379" s="12"/>
      <c r="Q379" s="12"/>
      <c r="R379" s="12"/>
      <c r="S379" s="20"/>
    </row>
    <row r="380" spans="12:19" x14ac:dyDescent="0.3">
      <c r="L380" s="12"/>
      <c r="M380" s="12"/>
      <c r="N380" s="12"/>
      <c r="O380" s="16"/>
      <c r="P380" s="12"/>
      <c r="Q380" s="12"/>
      <c r="R380" s="12"/>
      <c r="S380" s="20"/>
    </row>
    <row r="381" spans="12:19" x14ac:dyDescent="0.3">
      <c r="L381" s="12"/>
      <c r="M381" s="12"/>
      <c r="N381" s="12"/>
      <c r="O381" s="16"/>
      <c r="P381" s="12"/>
      <c r="Q381" s="12"/>
      <c r="R381" s="12"/>
      <c r="S381" s="20"/>
    </row>
    <row r="382" spans="12:19" x14ac:dyDescent="0.3">
      <c r="L382" s="12"/>
      <c r="M382" s="12"/>
      <c r="N382" s="12"/>
      <c r="O382" s="16"/>
      <c r="P382" s="12"/>
      <c r="Q382" s="12"/>
      <c r="R382" s="12"/>
      <c r="S382" s="20"/>
    </row>
    <row r="383" spans="12:19" x14ac:dyDescent="0.3">
      <c r="L383" s="12"/>
      <c r="M383" s="12"/>
      <c r="N383" s="12"/>
      <c r="O383" s="16"/>
      <c r="P383" s="12"/>
      <c r="Q383" s="12"/>
      <c r="R383" s="12"/>
      <c r="S383" s="20"/>
    </row>
    <row r="384" spans="12:19" x14ac:dyDescent="0.3">
      <c r="L384" s="12"/>
      <c r="M384" s="12"/>
      <c r="N384" s="12"/>
      <c r="O384" s="16"/>
      <c r="P384" s="12"/>
      <c r="Q384" s="12"/>
      <c r="R384" s="12"/>
      <c r="S384" s="20"/>
    </row>
    <row r="385" spans="12:19" x14ac:dyDescent="0.3">
      <c r="L385" s="12"/>
      <c r="M385" s="12"/>
      <c r="N385" s="12"/>
      <c r="O385" s="16"/>
      <c r="P385" s="12"/>
      <c r="Q385" s="12"/>
      <c r="R385" s="12"/>
      <c r="S385" s="20"/>
    </row>
    <row r="386" spans="12:19" x14ac:dyDescent="0.3">
      <c r="L386" s="12"/>
      <c r="M386" s="12"/>
      <c r="N386" s="12"/>
      <c r="O386" s="16"/>
      <c r="P386" s="12"/>
      <c r="Q386" s="12"/>
      <c r="R386" s="12"/>
      <c r="S386" s="20"/>
    </row>
    <row r="387" spans="12:19" x14ac:dyDescent="0.3">
      <c r="L387" s="12"/>
      <c r="M387" s="12"/>
      <c r="N387" s="12"/>
      <c r="O387" s="16"/>
      <c r="P387" s="12"/>
      <c r="Q387" s="12"/>
      <c r="R387" s="12"/>
      <c r="S387" s="20"/>
    </row>
    <row r="388" spans="12:19" x14ac:dyDescent="0.3">
      <c r="L388" s="12"/>
      <c r="M388" s="12"/>
      <c r="N388" s="12"/>
      <c r="O388" s="16"/>
      <c r="P388" s="12"/>
      <c r="Q388" s="12"/>
      <c r="R388" s="12"/>
      <c r="S388" s="20"/>
    </row>
    <row r="389" spans="12:19" x14ac:dyDescent="0.3">
      <c r="L389" s="12"/>
      <c r="M389" s="12"/>
      <c r="N389" s="12"/>
      <c r="O389" s="16"/>
      <c r="P389" s="12"/>
      <c r="Q389" s="12"/>
      <c r="R389" s="12"/>
      <c r="S389" s="20"/>
    </row>
    <row r="390" spans="12:19" x14ac:dyDescent="0.3">
      <c r="L390" s="12"/>
      <c r="M390" s="12"/>
      <c r="N390" s="12"/>
      <c r="O390" s="16"/>
      <c r="P390" s="12"/>
      <c r="Q390" s="12"/>
      <c r="R390" s="12"/>
      <c r="S390" s="20"/>
    </row>
    <row r="391" spans="12:19" x14ac:dyDescent="0.3">
      <c r="L391" s="12"/>
      <c r="M391" s="12"/>
      <c r="N391" s="12"/>
      <c r="O391" s="16"/>
      <c r="P391" s="12"/>
      <c r="Q391" s="12"/>
      <c r="R391" s="12"/>
      <c r="S391" s="20"/>
    </row>
    <row r="392" spans="12:19" x14ac:dyDescent="0.3">
      <c r="L392" s="12"/>
      <c r="M392" s="12"/>
      <c r="N392" s="12"/>
      <c r="O392" s="16"/>
      <c r="P392" s="12"/>
      <c r="Q392" s="12"/>
      <c r="R392" s="12"/>
      <c r="S392" s="20"/>
    </row>
    <row r="393" spans="12:19" x14ac:dyDescent="0.3">
      <c r="L393" s="12"/>
      <c r="M393" s="12"/>
      <c r="N393" s="12"/>
      <c r="O393" s="16"/>
      <c r="P393" s="12"/>
      <c r="Q393" s="12"/>
      <c r="R393" s="12"/>
      <c r="S393" s="20"/>
    </row>
    <row r="394" spans="12:19" x14ac:dyDescent="0.3">
      <c r="L394" s="12"/>
      <c r="M394" s="12"/>
      <c r="N394" s="12"/>
      <c r="O394" s="16"/>
      <c r="P394" s="12"/>
      <c r="Q394" s="12"/>
      <c r="R394" s="12"/>
      <c r="S394" s="20"/>
    </row>
    <row r="395" spans="12:19" x14ac:dyDescent="0.3">
      <c r="L395" s="12"/>
      <c r="M395" s="12"/>
      <c r="N395" s="12"/>
      <c r="O395" s="16"/>
      <c r="P395" s="12"/>
      <c r="Q395" s="12"/>
      <c r="R395" s="12"/>
      <c r="S395" s="20"/>
    </row>
    <row r="396" spans="12:19" x14ac:dyDescent="0.3">
      <c r="L396" s="12"/>
      <c r="M396" s="12"/>
      <c r="N396" s="12"/>
      <c r="O396" s="16"/>
      <c r="P396" s="12"/>
      <c r="Q396" s="12"/>
      <c r="R396" s="12"/>
      <c r="S396" s="20"/>
    </row>
    <row r="397" spans="12:19" x14ac:dyDescent="0.3">
      <c r="L397" s="12"/>
      <c r="M397" s="12"/>
      <c r="N397" s="12"/>
      <c r="O397" s="16"/>
      <c r="P397" s="12"/>
      <c r="Q397" s="12"/>
      <c r="R397" s="12"/>
      <c r="S397" s="20"/>
    </row>
    <row r="398" spans="12:19" x14ac:dyDescent="0.3">
      <c r="L398" s="12"/>
      <c r="M398" s="12"/>
      <c r="N398" s="12"/>
      <c r="O398" s="16"/>
      <c r="P398" s="12"/>
      <c r="Q398" s="12"/>
      <c r="R398" s="12"/>
      <c r="S398" s="20"/>
    </row>
    <row r="399" spans="12:19" x14ac:dyDescent="0.3">
      <c r="L399" s="12"/>
      <c r="M399" s="12"/>
      <c r="N399" s="12"/>
      <c r="O399" s="16"/>
      <c r="P399" s="12"/>
      <c r="Q399" s="12"/>
      <c r="R399" s="12"/>
      <c r="S399" s="20"/>
    </row>
    <row r="400" spans="12:19" x14ac:dyDescent="0.3">
      <c r="L400" s="12"/>
      <c r="M400" s="12"/>
      <c r="N400" s="12"/>
      <c r="O400" s="16"/>
      <c r="P400" s="12"/>
      <c r="Q400" s="12"/>
      <c r="R400" s="12"/>
      <c r="S400" s="20"/>
    </row>
    <row r="401" spans="12:19" x14ac:dyDescent="0.3">
      <c r="L401" s="12"/>
      <c r="M401" s="12"/>
      <c r="N401" s="12"/>
      <c r="O401" s="16"/>
      <c r="P401" s="12"/>
      <c r="Q401" s="12"/>
      <c r="R401" s="12"/>
      <c r="S401" s="20"/>
    </row>
    <row r="402" spans="12:19" x14ac:dyDescent="0.3">
      <c r="L402" s="12"/>
      <c r="M402" s="12"/>
      <c r="N402" s="12"/>
      <c r="O402" s="16"/>
      <c r="P402" s="12"/>
      <c r="Q402" s="12"/>
      <c r="R402" s="12"/>
      <c r="S402" s="20"/>
    </row>
    <row r="403" spans="12:19" x14ac:dyDescent="0.3">
      <c r="L403" s="12"/>
      <c r="M403" s="12"/>
      <c r="N403" s="12"/>
      <c r="O403" s="16"/>
      <c r="P403" s="12"/>
      <c r="Q403" s="12"/>
      <c r="R403" s="12"/>
      <c r="S403" s="20"/>
    </row>
    <row r="404" spans="12:19" x14ac:dyDescent="0.3">
      <c r="L404" s="12"/>
      <c r="M404" s="12"/>
      <c r="N404" s="12"/>
      <c r="O404" s="16"/>
      <c r="P404" s="12"/>
      <c r="Q404" s="12"/>
      <c r="R404" s="12"/>
      <c r="S404" s="20"/>
    </row>
    <row r="405" spans="12:19" x14ac:dyDescent="0.3">
      <c r="L405" s="12"/>
      <c r="M405" s="12"/>
      <c r="N405" s="12"/>
      <c r="O405" s="16"/>
      <c r="P405" s="12"/>
      <c r="Q405" s="12"/>
      <c r="R405" s="12"/>
      <c r="S405" s="20"/>
    </row>
    <row r="406" spans="12:19" x14ac:dyDescent="0.3">
      <c r="L406" s="12"/>
      <c r="M406" s="12"/>
      <c r="N406" s="12"/>
      <c r="O406" s="16"/>
      <c r="P406" s="12"/>
      <c r="Q406" s="12"/>
      <c r="R406" s="12"/>
      <c r="S406" s="20"/>
    </row>
    <row r="407" spans="12:19" x14ac:dyDescent="0.3">
      <c r="L407" s="12"/>
      <c r="M407" s="12"/>
      <c r="N407" s="12"/>
      <c r="O407" s="16"/>
      <c r="P407" s="12"/>
      <c r="Q407" s="12"/>
      <c r="R407" s="12"/>
      <c r="S407" s="20"/>
    </row>
    <row r="408" spans="12:19" x14ac:dyDescent="0.3">
      <c r="L408" s="12"/>
      <c r="M408" s="12"/>
      <c r="N408" s="12"/>
      <c r="O408" s="16"/>
      <c r="P408" s="12"/>
      <c r="Q408" s="12"/>
      <c r="R408" s="12"/>
      <c r="S408" s="20"/>
    </row>
    <row r="409" spans="12:19" x14ac:dyDescent="0.3">
      <c r="L409" s="12"/>
      <c r="M409" s="12"/>
      <c r="N409" s="12"/>
      <c r="O409" s="16"/>
      <c r="P409" s="12"/>
      <c r="Q409" s="12"/>
      <c r="R409" s="12"/>
      <c r="S409" s="20"/>
    </row>
    <row r="410" spans="12:19" x14ac:dyDescent="0.3">
      <c r="L410" s="12"/>
      <c r="M410" s="12"/>
      <c r="N410" s="12"/>
      <c r="O410" s="16"/>
      <c r="P410" s="12"/>
      <c r="Q410" s="12"/>
      <c r="R410" s="12"/>
      <c r="S410" s="20"/>
    </row>
    <row r="411" spans="12:19" x14ac:dyDescent="0.3">
      <c r="L411" s="12"/>
      <c r="M411" s="12"/>
      <c r="N411" s="12"/>
      <c r="O411" s="16"/>
      <c r="P411" s="12"/>
      <c r="Q411" s="12"/>
      <c r="R411" s="12"/>
      <c r="S411" s="20"/>
    </row>
    <row r="412" spans="12:19" x14ac:dyDescent="0.3">
      <c r="L412" s="12"/>
      <c r="M412" s="12"/>
      <c r="N412" s="12"/>
      <c r="O412" s="16"/>
      <c r="P412" s="12"/>
      <c r="Q412" s="12"/>
      <c r="R412" s="12"/>
      <c r="S412" s="20"/>
    </row>
    <row r="413" spans="12:19" x14ac:dyDescent="0.3">
      <c r="L413" s="12"/>
      <c r="M413" s="12"/>
      <c r="N413" s="12"/>
      <c r="O413" s="16"/>
      <c r="P413" s="12"/>
      <c r="Q413" s="12"/>
      <c r="R413" s="12"/>
      <c r="S413" s="20"/>
    </row>
    <row r="414" spans="12:19" x14ac:dyDescent="0.3">
      <c r="L414" s="12"/>
      <c r="M414" s="12"/>
      <c r="N414" s="12"/>
      <c r="O414" s="16"/>
      <c r="P414" s="12"/>
      <c r="Q414" s="12"/>
      <c r="R414" s="12"/>
      <c r="S414" s="20"/>
    </row>
    <row r="415" spans="12:19" x14ac:dyDescent="0.3">
      <c r="L415" s="12"/>
      <c r="M415" s="12"/>
      <c r="N415" s="12"/>
      <c r="O415" s="16"/>
      <c r="P415" s="12"/>
      <c r="Q415" s="12"/>
      <c r="R415" s="12"/>
      <c r="S415" s="20"/>
    </row>
    <row r="416" spans="12:19" x14ac:dyDescent="0.3">
      <c r="L416" s="12"/>
      <c r="M416" s="12"/>
      <c r="N416" s="12"/>
      <c r="O416" s="16"/>
      <c r="P416" s="12"/>
      <c r="Q416" s="12"/>
      <c r="R416" s="12"/>
      <c r="S416" s="20"/>
    </row>
    <row r="417" spans="12:19" x14ac:dyDescent="0.3">
      <c r="L417" s="12"/>
      <c r="M417" s="12"/>
      <c r="N417" s="12"/>
      <c r="O417" s="16"/>
      <c r="P417" s="12"/>
      <c r="Q417" s="12"/>
      <c r="R417" s="12"/>
      <c r="S417" s="20"/>
    </row>
    <row r="418" spans="12:19" x14ac:dyDescent="0.3">
      <c r="L418" s="12"/>
      <c r="M418" s="12"/>
      <c r="N418" s="12"/>
      <c r="O418" s="16"/>
      <c r="P418" s="12"/>
      <c r="Q418" s="12"/>
      <c r="R418" s="12"/>
      <c r="S418" s="20"/>
    </row>
    <row r="419" spans="12:19" x14ac:dyDescent="0.3">
      <c r="L419" s="12"/>
      <c r="M419" s="12"/>
      <c r="N419" s="12"/>
      <c r="O419" s="16"/>
      <c r="P419" s="12"/>
      <c r="Q419" s="12"/>
      <c r="R419" s="12"/>
      <c r="S419" s="20"/>
    </row>
    <row r="420" spans="12:19" x14ac:dyDescent="0.3">
      <c r="L420" s="12"/>
      <c r="M420" s="12"/>
      <c r="N420" s="12"/>
      <c r="O420" s="16"/>
      <c r="P420" s="12"/>
      <c r="Q420" s="12"/>
      <c r="R420" s="12"/>
      <c r="S420" s="20"/>
    </row>
    <row r="421" spans="12:19" x14ac:dyDescent="0.3">
      <c r="L421" s="12"/>
      <c r="M421" s="12"/>
      <c r="N421" s="12"/>
      <c r="O421" s="16"/>
      <c r="P421" s="12"/>
      <c r="Q421" s="12"/>
      <c r="R421" s="12"/>
      <c r="S421" s="16"/>
    </row>
    <row r="422" spans="12:19" x14ac:dyDescent="0.3">
      <c r="L422" s="12"/>
      <c r="M422" s="12"/>
      <c r="N422" s="12"/>
      <c r="O422" s="16"/>
      <c r="P422" s="12"/>
      <c r="Q422" s="12"/>
      <c r="R422" s="12"/>
      <c r="S422" s="16"/>
    </row>
    <row r="423" spans="12:19" x14ac:dyDescent="0.3">
      <c r="L423" s="12"/>
      <c r="M423" s="12"/>
      <c r="N423" s="12"/>
      <c r="O423" s="16"/>
      <c r="P423" s="12"/>
      <c r="Q423" s="12"/>
      <c r="R423" s="12"/>
      <c r="S423" s="16"/>
    </row>
    <row r="424" spans="12:19" x14ac:dyDescent="0.3">
      <c r="L424" s="12"/>
      <c r="M424" s="12"/>
      <c r="N424" s="12"/>
      <c r="O424" s="16"/>
      <c r="P424" s="12"/>
      <c r="Q424" s="12"/>
      <c r="R424" s="12"/>
      <c r="S424" s="16"/>
    </row>
    <row r="425" spans="12:19" x14ac:dyDescent="0.3">
      <c r="L425" s="12"/>
      <c r="M425" s="12"/>
      <c r="N425" s="12"/>
      <c r="O425" s="16"/>
      <c r="P425" s="12"/>
      <c r="Q425" s="12"/>
      <c r="R425" s="12"/>
      <c r="S425" s="16"/>
    </row>
    <row r="426" spans="12:19" x14ac:dyDescent="0.3">
      <c r="L426" s="12"/>
      <c r="M426" s="12"/>
      <c r="N426" s="12"/>
      <c r="O426" s="16"/>
      <c r="P426" s="12"/>
      <c r="Q426" s="12"/>
      <c r="R426" s="12"/>
      <c r="S426" s="16"/>
    </row>
    <row r="427" spans="12:19" x14ac:dyDescent="0.3">
      <c r="L427" s="12"/>
      <c r="M427" s="12"/>
      <c r="N427" s="12"/>
      <c r="O427" s="16"/>
      <c r="P427" s="12"/>
      <c r="Q427" s="12"/>
      <c r="R427" s="12"/>
      <c r="S427" s="16"/>
    </row>
    <row r="428" spans="12:19" x14ac:dyDescent="0.3">
      <c r="L428" s="12"/>
      <c r="M428" s="12"/>
      <c r="N428" s="12"/>
      <c r="O428" s="16"/>
      <c r="P428" s="12"/>
      <c r="Q428" s="12"/>
      <c r="R428" s="12"/>
      <c r="S428" s="16"/>
    </row>
    <row r="429" spans="12:19" x14ac:dyDescent="0.3">
      <c r="L429" s="12"/>
      <c r="M429" s="12"/>
      <c r="N429" s="12"/>
      <c r="O429" s="16"/>
      <c r="P429" s="12"/>
      <c r="Q429" s="12"/>
      <c r="R429" s="12"/>
      <c r="S429" s="16"/>
    </row>
    <row r="430" spans="12:19" x14ac:dyDescent="0.3">
      <c r="L430" s="12"/>
      <c r="M430" s="12"/>
      <c r="N430" s="12"/>
      <c r="O430" s="16"/>
      <c r="P430" s="12"/>
      <c r="Q430" s="12"/>
      <c r="R430" s="12"/>
      <c r="S430" s="16"/>
    </row>
    <row r="431" spans="12:19" x14ac:dyDescent="0.3">
      <c r="L431" s="12"/>
      <c r="M431" s="12"/>
      <c r="N431" s="12"/>
      <c r="O431" s="16"/>
      <c r="P431" s="12"/>
      <c r="Q431" s="12"/>
      <c r="R431" s="12"/>
      <c r="S431" s="16"/>
    </row>
    <row r="432" spans="12:19" x14ac:dyDescent="0.3">
      <c r="L432" s="12"/>
      <c r="M432" s="12"/>
      <c r="N432" s="12"/>
      <c r="O432" s="16"/>
      <c r="P432" s="12"/>
      <c r="Q432" s="12"/>
      <c r="R432" s="12"/>
      <c r="S432" s="16"/>
    </row>
    <row r="433" spans="12:19" x14ac:dyDescent="0.3">
      <c r="L433" s="12"/>
      <c r="M433" s="12"/>
      <c r="N433" s="12"/>
      <c r="O433" s="16"/>
      <c r="P433" s="12"/>
      <c r="Q433" s="12"/>
      <c r="R433" s="12"/>
      <c r="S433" s="16"/>
    </row>
    <row r="434" spans="12:19" x14ac:dyDescent="0.3">
      <c r="L434" s="12"/>
      <c r="M434" s="12"/>
      <c r="N434" s="12"/>
      <c r="O434" s="16"/>
      <c r="P434" s="12"/>
      <c r="Q434" s="12"/>
      <c r="R434" s="12"/>
      <c r="S434" s="16"/>
    </row>
    <row r="435" spans="12:19" x14ac:dyDescent="0.3">
      <c r="L435" s="12"/>
      <c r="M435" s="12"/>
      <c r="N435" s="12"/>
      <c r="O435" s="16"/>
      <c r="P435" s="12"/>
      <c r="Q435" s="12"/>
      <c r="R435" s="12"/>
      <c r="S435" s="16"/>
    </row>
    <row r="436" spans="12:19" x14ac:dyDescent="0.3">
      <c r="L436" s="12"/>
      <c r="M436" s="12"/>
      <c r="N436" s="12"/>
      <c r="O436" s="16"/>
      <c r="P436" s="12"/>
      <c r="Q436" s="12"/>
      <c r="R436" s="12"/>
      <c r="S436" s="16"/>
    </row>
    <row r="437" spans="12:19" x14ac:dyDescent="0.3">
      <c r="L437" s="12"/>
      <c r="M437" s="12"/>
      <c r="N437" s="12"/>
      <c r="O437" s="16"/>
      <c r="P437" s="12"/>
      <c r="Q437" s="12"/>
      <c r="R437" s="12"/>
      <c r="S437" s="16"/>
    </row>
    <row r="438" spans="12:19" x14ac:dyDescent="0.3">
      <c r="L438" s="12"/>
      <c r="M438" s="12"/>
      <c r="N438" s="12"/>
      <c r="O438" s="16"/>
      <c r="P438" s="12"/>
      <c r="Q438" s="12"/>
      <c r="R438" s="12"/>
      <c r="S438" s="16"/>
    </row>
    <row r="439" spans="12:19" x14ac:dyDescent="0.3">
      <c r="L439" s="12"/>
      <c r="M439" s="12"/>
      <c r="N439" s="12"/>
      <c r="O439" s="16"/>
      <c r="P439" s="12"/>
      <c r="Q439" s="12"/>
      <c r="R439" s="12"/>
      <c r="S439" s="16"/>
    </row>
    <row r="440" spans="12:19" x14ac:dyDescent="0.3">
      <c r="L440" s="12"/>
      <c r="M440" s="12"/>
      <c r="N440" s="12"/>
      <c r="O440" s="16"/>
      <c r="P440" s="12"/>
      <c r="Q440" s="12"/>
      <c r="R440" s="12"/>
      <c r="S440" s="16"/>
    </row>
    <row r="441" spans="12:19" x14ac:dyDescent="0.3">
      <c r="L441" s="12"/>
      <c r="M441" s="12"/>
      <c r="N441" s="12"/>
      <c r="O441" s="16"/>
      <c r="P441" s="12"/>
      <c r="Q441" s="12"/>
      <c r="R441" s="12"/>
      <c r="S441" s="16"/>
    </row>
    <row r="442" spans="12:19" x14ac:dyDescent="0.3">
      <c r="L442" s="12"/>
      <c r="M442" s="12"/>
      <c r="N442" s="12"/>
      <c r="O442" s="16"/>
      <c r="P442" s="12"/>
      <c r="Q442" s="12"/>
      <c r="R442" s="12"/>
      <c r="S442" s="16"/>
    </row>
    <row r="443" spans="12:19" x14ac:dyDescent="0.3">
      <c r="L443" s="12"/>
      <c r="M443" s="12"/>
      <c r="N443" s="12"/>
      <c r="O443" s="16"/>
      <c r="P443" s="12"/>
      <c r="Q443" s="12"/>
      <c r="R443" s="12"/>
      <c r="S443" s="16"/>
    </row>
    <row r="444" spans="12:19" x14ac:dyDescent="0.3">
      <c r="L444" s="12"/>
      <c r="M444" s="12"/>
      <c r="N444" s="12"/>
      <c r="O444" s="16"/>
      <c r="P444" s="12"/>
      <c r="Q444" s="12"/>
      <c r="R444" s="12"/>
      <c r="S444" s="16"/>
    </row>
    <row r="445" spans="12:19" x14ac:dyDescent="0.3">
      <c r="L445" s="12"/>
      <c r="M445" s="12"/>
      <c r="N445" s="12"/>
      <c r="O445" s="16"/>
      <c r="P445" s="12"/>
      <c r="Q445" s="12"/>
      <c r="R445" s="12"/>
      <c r="S445" s="16"/>
    </row>
    <row r="446" spans="12:19" x14ac:dyDescent="0.3">
      <c r="L446" s="12"/>
      <c r="M446" s="12"/>
      <c r="N446" s="12"/>
      <c r="O446" s="16"/>
      <c r="P446" s="12"/>
      <c r="Q446" s="12"/>
      <c r="R446" s="12"/>
      <c r="S446" s="16"/>
    </row>
    <row r="447" spans="12:19" x14ac:dyDescent="0.3">
      <c r="L447" s="12"/>
      <c r="M447" s="12"/>
      <c r="N447" s="12"/>
      <c r="O447" s="16"/>
      <c r="P447" s="12"/>
      <c r="Q447" s="12"/>
      <c r="R447" s="12"/>
      <c r="S447" s="16"/>
    </row>
    <row r="448" spans="12:19" x14ac:dyDescent="0.3">
      <c r="L448" s="12"/>
      <c r="M448" s="12"/>
      <c r="N448" s="12"/>
      <c r="O448" s="16"/>
      <c r="P448" s="12"/>
      <c r="Q448" s="12"/>
      <c r="R448" s="12"/>
      <c r="S448" s="16"/>
    </row>
    <row r="449" spans="12:19" x14ac:dyDescent="0.3">
      <c r="L449" s="12"/>
      <c r="M449" s="12"/>
      <c r="N449" s="12"/>
      <c r="O449" s="16"/>
      <c r="P449" s="12"/>
      <c r="Q449" s="12"/>
      <c r="R449" s="12"/>
      <c r="S449" s="16"/>
    </row>
    <row r="450" spans="12:19" x14ac:dyDescent="0.3">
      <c r="L450" s="12"/>
      <c r="M450" s="12"/>
      <c r="N450" s="12"/>
      <c r="O450" s="16"/>
      <c r="P450" s="12"/>
      <c r="Q450" s="12"/>
      <c r="R450" s="12"/>
      <c r="S450" s="16"/>
    </row>
    <row r="451" spans="12:19" x14ac:dyDescent="0.3">
      <c r="L451" s="12"/>
      <c r="M451" s="12"/>
      <c r="N451" s="12"/>
      <c r="O451" s="20"/>
      <c r="P451" s="12"/>
      <c r="Q451" s="12"/>
      <c r="R451" s="12"/>
      <c r="S451" s="16"/>
    </row>
    <row r="452" spans="12:19" x14ac:dyDescent="0.3">
      <c r="L452" s="12"/>
      <c r="M452" s="12"/>
      <c r="N452" s="12"/>
      <c r="O452" s="20"/>
      <c r="P452" s="12"/>
      <c r="Q452" s="12"/>
      <c r="R452" s="12"/>
      <c r="S452" s="16"/>
    </row>
    <row r="453" spans="12:19" x14ac:dyDescent="0.3">
      <c r="L453" s="12"/>
      <c r="M453" s="12"/>
      <c r="N453" s="12"/>
      <c r="O453" s="20"/>
      <c r="P453" s="12"/>
      <c r="Q453" s="12"/>
      <c r="R453" s="12"/>
      <c r="S453" s="16"/>
    </row>
    <row r="454" spans="12:19" x14ac:dyDescent="0.3">
      <c r="L454" s="12"/>
      <c r="M454" s="12"/>
      <c r="N454" s="12"/>
      <c r="O454" s="20"/>
      <c r="P454" s="12"/>
      <c r="Q454" s="12"/>
      <c r="R454" s="12"/>
      <c r="S454" s="16"/>
    </row>
    <row r="455" spans="12:19" x14ac:dyDescent="0.3">
      <c r="L455" s="12"/>
      <c r="M455" s="12"/>
      <c r="N455" s="12"/>
      <c r="O455" s="20"/>
      <c r="P455" s="12"/>
      <c r="Q455" s="12"/>
      <c r="R455" s="12"/>
      <c r="S455" s="16"/>
    </row>
    <row r="456" spans="12:19" x14ac:dyDescent="0.3">
      <c r="L456" s="12"/>
      <c r="M456" s="12"/>
      <c r="N456" s="12"/>
      <c r="O456" s="20"/>
      <c r="P456" s="12"/>
      <c r="Q456" s="12"/>
      <c r="R456" s="12"/>
      <c r="S456" s="16"/>
    </row>
    <row r="457" spans="12:19" x14ac:dyDescent="0.3">
      <c r="L457" s="12"/>
      <c r="M457" s="12"/>
      <c r="N457" s="12"/>
      <c r="O457" s="20"/>
      <c r="P457" s="12"/>
      <c r="Q457" s="12"/>
      <c r="R457" s="12"/>
      <c r="S457" s="16"/>
    </row>
    <row r="458" spans="12:19" x14ac:dyDescent="0.3">
      <c r="L458" s="12"/>
      <c r="M458" s="12"/>
      <c r="N458" s="12"/>
      <c r="O458" s="20"/>
      <c r="P458" s="12"/>
      <c r="Q458" s="12"/>
      <c r="R458" s="12"/>
      <c r="S458" s="16"/>
    </row>
    <row r="459" spans="12:19" x14ac:dyDescent="0.3">
      <c r="L459" s="12"/>
      <c r="M459" s="12"/>
      <c r="N459" s="12"/>
      <c r="O459" s="20"/>
      <c r="P459" s="12"/>
      <c r="Q459" s="12"/>
      <c r="R459" s="12"/>
      <c r="S459" s="16"/>
    </row>
    <row r="460" spans="12:19" x14ac:dyDescent="0.3">
      <c r="L460" s="12"/>
      <c r="M460" s="12"/>
      <c r="N460" s="12"/>
      <c r="O460" s="20"/>
      <c r="P460" s="12"/>
      <c r="Q460" s="12"/>
      <c r="R460" s="12"/>
      <c r="S460" s="16"/>
    </row>
    <row r="461" spans="12:19" x14ac:dyDescent="0.3">
      <c r="L461" s="12"/>
      <c r="M461" s="12"/>
      <c r="N461" s="12"/>
      <c r="O461" s="20"/>
      <c r="P461" s="12"/>
      <c r="Q461" s="12"/>
      <c r="R461" s="12"/>
      <c r="S461" s="16"/>
    </row>
    <row r="462" spans="12:19" x14ac:dyDescent="0.3">
      <c r="L462" s="12"/>
      <c r="M462" s="12"/>
      <c r="N462" s="12"/>
      <c r="O462" s="20"/>
      <c r="P462" s="12"/>
      <c r="Q462" s="12"/>
      <c r="R462" s="12"/>
      <c r="S462" s="16"/>
    </row>
    <row r="463" spans="12:19" x14ac:dyDescent="0.3">
      <c r="L463" s="12"/>
      <c r="M463" s="12"/>
      <c r="N463" s="12"/>
      <c r="O463" s="20"/>
      <c r="P463" s="12"/>
      <c r="Q463" s="12"/>
      <c r="R463" s="12"/>
      <c r="S463" s="16"/>
    </row>
    <row r="464" spans="12:19" x14ac:dyDescent="0.3">
      <c r="L464" s="12"/>
      <c r="M464" s="12"/>
      <c r="N464" s="12"/>
      <c r="O464" s="20"/>
      <c r="P464" s="12"/>
      <c r="Q464" s="12"/>
      <c r="R464" s="12"/>
      <c r="S464" s="16"/>
    </row>
    <row r="465" spans="8:19" x14ac:dyDescent="0.3">
      <c r="L465" s="12"/>
      <c r="M465" s="12"/>
      <c r="N465" s="12"/>
      <c r="O465" s="20"/>
      <c r="P465" s="12"/>
      <c r="Q465" s="12"/>
      <c r="R465" s="12"/>
      <c r="S465" s="16"/>
    </row>
    <row r="466" spans="8:19" x14ac:dyDescent="0.3">
      <c r="L466" s="12"/>
      <c r="M466" s="12"/>
      <c r="N466" s="12"/>
      <c r="O466" s="20"/>
      <c r="P466" s="12"/>
      <c r="Q466" s="12"/>
      <c r="R466" s="12"/>
      <c r="S466" s="16"/>
    </row>
    <row r="467" spans="8:19" x14ac:dyDescent="0.3">
      <c r="L467" s="12"/>
      <c r="M467" s="12"/>
      <c r="N467" s="12"/>
      <c r="O467" s="20"/>
      <c r="P467" s="12"/>
      <c r="Q467" s="12"/>
      <c r="R467" s="12"/>
      <c r="S467" s="16"/>
    </row>
    <row r="468" spans="8:19" x14ac:dyDescent="0.3">
      <c r="L468" s="12"/>
      <c r="M468" s="12"/>
      <c r="N468" s="12"/>
      <c r="O468" s="20"/>
      <c r="P468" s="12"/>
      <c r="Q468" s="12"/>
      <c r="R468" s="12"/>
      <c r="S468" s="16"/>
    </row>
    <row r="469" spans="8:19" x14ac:dyDescent="0.3">
      <c r="L469" s="12"/>
      <c r="M469" s="12"/>
      <c r="N469" s="12"/>
      <c r="O469" s="20"/>
      <c r="P469" s="12"/>
      <c r="Q469" s="12"/>
      <c r="R469" s="12"/>
      <c r="S469" s="16"/>
    </row>
    <row r="470" spans="8:19" x14ac:dyDescent="0.3">
      <c r="L470" s="12"/>
      <c r="M470" s="12"/>
      <c r="N470" s="12"/>
      <c r="O470" s="20"/>
      <c r="P470" s="12"/>
      <c r="Q470" s="12"/>
      <c r="R470" s="12"/>
      <c r="S470" s="16"/>
    </row>
    <row r="471" spans="8:19" x14ac:dyDescent="0.3">
      <c r="H471" s="1"/>
      <c r="I471" s="1"/>
      <c r="L471" s="12"/>
      <c r="M471" s="12"/>
      <c r="N471" s="12"/>
      <c r="O471" s="20"/>
      <c r="P471" s="12"/>
      <c r="Q471" s="12"/>
      <c r="R471" s="12"/>
      <c r="S471" s="16"/>
    </row>
    <row r="472" spans="8:19" x14ac:dyDescent="0.3">
      <c r="H472" s="1"/>
      <c r="I472" s="1"/>
      <c r="L472" s="12"/>
      <c r="M472" s="12"/>
      <c r="N472" s="12"/>
      <c r="O472" s="20"/>
      <c r="P472" s="12"/>
      <c r="Q472" s="12"/>
      <c r="R472" s="12"/>
      <c r="S472" s="16"/>
    </row>
    <row r="473" spans="8:19" x14ac:dyDescent="0.3">
      <c r="H473" s="1"/>
      <c r="I473" s="1"/>
      <c r="L473" s="12"/>
      <c r="M473" s="12"/>
      <c r="N473" s="12"/>
      <c r="O473" s="20"/>
      <c r="P473" s="12"/>
      <c r="Q473" s="12"/>
      <c r="R473" s="12"/>
      <c r="S473" s="16"/>
    </row>
    <row r="474" spans="8:19" x14ac:dyDescent="0.3">
      <c r="H474" s="1"/>
      <c r="I474" s="1"/>
      <c r="L474" s="12"/>
      <c r="M474" s="12"/>
      <c r="N474" s="12"/>
      <c r="O474" s="20"/>
      <c r="P474" s="12"/>
      <c r="Q474" s="12"/>
      <c r="R474" s="12"/>
      <c r="S474" s="16"/>
    </row>
    <row r="475" spans="8:19" x14ac:dyDescent="0.3">
      <c r="H475" s="1"/>
      <c r="I475" s="1"/>
      <c r="L475" s="12"/>
      <c r="M475" s="12"/>
      <c r="N475" s="12"/>
      <c r="O475" s="20"/>
      <c r="P475" s="12"/>
      <c r="Q475" s="12"/>
      <c r="R475" s="12"/>
      <c r="S475" s="16"/>
    </row>
    <row r="476" spans="8:19" x14ac:dyDescent="0.3">
      <c r="H476" s="1"/>
      <c r="I476" s="1"/>
      <c r="L476" s="12"/>
      <c r="M476" s="12"/>
      <c r="N476" s="12"/>
      <c r="O476" s="20"/>
      <c r="P476" s="12"/>
      <c r="Q476" s="12"/>
      <c r="R476" s="12"/>
      <c r="S476" s="16"/>
    </row>
    <row r="477" spans="8:19" x14ac:dyDescent="0.3">
      <c r="H477" s="1"/>
      <c r="I477" s="1"/>
      <c r="L477" s="12"/>
      <c r="M477" s="12"/>
      <c r="N477" s="12"/>
      <c r="O477" s="20"/>
      <c r="P477" s="12"/>
      <c r="Q477" s="12"/>
      <c r="R477" s="12"/>
      <c r="S477" s="16"/>
    </row>
    <row r="478" spans="8:19" x14ac:dyDescent="0.3">
      <c r="H478" s="1"/>
      <c r="I478" s="1"/>
      <c r="L478" s="12"/>
      <c r="M478" s="12"/>
      <c r="N478" s="12"/>
      <c r="O478" s="20"/>
      <c r="P478" s="12"/>
      <c r="Q478" s="12"/>
      <c r="R478" s="12"/>
      <c r="S478" s="16"/>
    </row>
    <row r="479" spans="8:19" x14ac:dyDescent="0.3">
      <c r="H479" s="1"/>
      <c r="I479" s="1"/>
      <c r="L479" s="12"/>
      <c r="M479" s="12"/>
      <c r="N479" s="12"/>
      <c r="O479" s="20"/>
      <c r="P479" s="12"/>
      <c r="Q479" s="12"/>
      <c r="R479" s="12"/>
      <c r="S479" s="16"/>
    </row>
    <row r="480" spans="8:19" x14ac:dyDescent="0.3">
      <c r="H480" s="1"/>
      <c r="I480" s="1"/>
      <c r="L480" s="12"/>
      <c r="M480" s="12"/>
      <c r="N480" s="12"/>
      <c r="O480" s="20"/>
      <c r="P480" s="12"/>
      <c r="Q480" s="12"/>
      <c r="R480" s="12"/>
      <c r="S480" s="16"/>
    </row>
    <row r="481" spans="5:19" x14ac:dyDescent="0.3">
      <c r="H481" s="1"/>
      <c r="I481" s="1"/>
      <c r="L481" s="12"/>
      <c r="M481" s="12"/>
      <c r="N481" s="12"/>
      <c r="O481" s="20"/>
      <c r="P481" s="12"/>
      <c r="Q481" s="12"/>
      <c r="R481" s="12"/>
      <c r="S481" s="16"/>
    </row>
    <row r="482" spans="5:19" x14ac:dyDescent="0.3">
      <c r="H482" s="1"/>
      <c r="I482" s="1"/>
      <c r="L482" s="12"/>
      <c r="M482" s="12"/>
      <c r="N482" s="12"/>
      <c r="O482" s="20"/>
      <c r="P482" s="12"/>
      <c r="Q482" s="12"/>
      <c r="R482" s="12"/>
      <c r="S482" s="16"/>
    </row>
    <row r="483" spans="5:19" x14ac:dyDescent="0.3">
      <c r="H483" s="1"/>
      <c r="I483" s="1"/>
      <c r="L483" s="12"/>
      <c r="M483" s="12"/>
      <c r="N483" s="12"/>
      <c r="O483" s="20"/>
      <c r="P483" s="12"/>
      <c r="Q483" s="12"/>
      <c r="R483" s="12"/>
      <c r="S483" s="16"/>
    </row>
    <row r="484" spans="5:19" x14ac:dyDescent="0.3">
      <c r="H484" s="1"/>
      <c r="I484" s="1"/>
      <c r="L484" s="12"/>
      <c r="M484" s="12"/>
      <c r="N484" s="12"/>
      <c r="O484" s="20"/>
    </row>
    <row r="485" spans="5:19" x14ac:dyDescent="0.3">
      <c r="H485" s="1"/>
      <c r="I485" s="1"/>
      <c r="L485" s="12"/>
      <c r="M485" s="12"/>
      <c r="N485" s="12"/>
      <c r="O485" s="20"/>
    </row>
    <row r="486" spans="5:19" x14ac:dyDescent="0.3">
      <c r="E486" s="1"/>
      <c r="H486" s="1"/>
      <c r="I486" s="1"/>
      <c r="L486" s="12"/>
      <c r="M486" s="12"/>
      <c r="N486" s="12"/>
      <c r="O486" s="20"/>
    </row>
    <row r="487" spans="5:19" x14ac:dyDescent="0.3">
      <c r="E487" s="1"/>
      <c r="H487" s="1"/>
      <c r="I487" s="1"/>
      <c r="L487" s="12"/>
      <c r="M487" s="12"/>
      <c r="N487" s="12"/>
      <c r="O487" s="20"/>
    </row>
    <row r="488" spans="5:19" x14ac:dyDescent="0.3">
      <c r="E488" s="1"/>
      <c r="H488" s="1"/>
      <c r="I488" s="1"/>
      <c r="L488" s="12"/>
      <c r="M488" s="12"/>
      <c r="N488" s="12"/>
      <c r="O488" s="20"/>
    </row>
    <row r="489" spans="5:19" x14ac:dyDescent="0.3">
      <c r="E489" s="1"/>
      <c r="H489" s="1"/>
      <c r="I489" s="1"/>
      <c r="L489" s="12"/>
      <c r="M489" s="12"/>
      <c r="N489" s="12"/>
      <c r="O489" s="20"/>
    </row>
    <row r="490" spans="5:19" x14ac:dyDescent="0.3">
      <c r="E490" s="1"/>
      <c r="H490" s="1"/>
      <c r="I490" s="1"/>
      <c r="L490" s="12"/>
      <c r="M490" s="12"/>
      <c r="N490" s="12"/>
      <c r="O490" s="20"/>
    </row>
    <row r="491" spans="5:19" x14ac:dyDescent="0.3">
      <c r="E491" s="1"/>
      <c r="H491" s="1"/>
      <c r="I491" s="1"/>
      <c r="L491" s="12"/>
      <c r="M491" s="12"/>
      <c r="N491" s="12"/>
      <c r="O491" s="20"/>
    </row>
    <row r="492" spans="5:19" x14ac:dyDescent="0.3">
      <c r="E492" s="1"/>
      <c r="H492" s="1"/>
      <c r="I492" s="1"/>
      <c r="L492" s="12"/>
      <c r="M492" s="12"/>
      <c r="N492" s="12"/>
      <c r="O492" s="20"/>
    </row>
    <row r="493" spans="5:19" x14ac:dyDescent="0.3">
      <c r="E493" s="1"/>
      <c r="H493" s="1"/>
      <c r="I493" s="1"/>
      <c r="L493" s="12"/>
      <c r="M493" s="12"/>
      <c r="N493" s="12"/>
      <c r="O493" s="20"/>
    </row>
    <row r="494" spans="5:19" x14ac:dyDescent="0.3">
      <c r="E494" s="1"/>
      <c r="H494" s="1"/>
      <c r="I494" s="1"/>
      <c r="L494" s="12"/>
      <c r="M494" s="12"/>
      <c r="N494" s="12"/>
      <c r="O494" s="20"/>
    </row>
    <row r="495" spans="5:19" x14ac:dyDescent="0.3">
      <c r="E495" s="1"/>
      <c r="H495" s="1"/>
      <c r="I495" s="1"/>
      <c r="L495" s="12"/>
      <c r="M495" s="12"/>
      <c r="N495" s="12"/>
      <c r="O495" s="20"/>
    </row>
    <row r="496" spans="5:19" x14ac:dyDescent="0.3">
      <c r="E496" s="1"/>
      <c r="H496" s="1"/>
      <c r="I496" s="1"/>
      <c r="L496" s="12"/>
      <c r="M496" s="12"/>
      <c r="N496" s="12"/>
      <c r="O496" s="20"/>
    </row>
    <row r="497" spans="5:15" x14ac:dyDescent="0.3">
      <c r="E497" s="1"/>
      <c r="H497" s="1"/>
      <c r="I497" s="1"/>
      <c r="L497" s="12"/>
      <c r="M497" s="12"/>
      <c r="N497" s="12"/>
      <c r="O497" s="20"/>
    </row>
    <row r="498" spans="5:15" x14ac:dyDescent="0.3">
      <c r="E498" s="1"/>
      <c r="H498" s="1"/>
      <c r="I498" s="1"/>
      <c r="L498" s="12"/>
      <c r="M498" s="12"/>
      <c r="N498" s="12"/>
      <c r="O498" s="20"/>
    </row>
    <row r="499" spans="5:15" x14ac:dyDescent="0.3">
      <c r="E499" s="1"/>
      <c r="H499" s="1"/>
      <c r="I499" s="1"/>
      <c r="L499" s="12"/>
      <c r="M499" s="12"/>
      <c r="N499" s="12"/>
      <c r="O499" s="20"/>
    </row>
    <row r="500" spans="5:15" x14ac:dyDescent="0.3">
      <c r="E500" s="1"/>
      <c r="H500" s="1"/>
      <c r="I500" s="1"/>
      <c r="L500" s="12"/>
      <c r="M500" s="12"/>
      <c r="N500" s="12"/>
      <c r="O500" s="20"/>
    </row>
    <row r="501" spans="5:15" x14ac:dyDescent="0.3">
      <c r="E501" s="1"/>
      <c r="H501" s="1"/>
      <c r="I501" s="1"/>
      <c r="L501" s="12"/>
      <c r="M501" s="12"/>
      <c r="N501" s="12"/>
      <c r="O501" s="20"/>
    </row>
    <row r="502" spans="5:15" x14ac:dyDescent="0.3">
      <c r="E502" s="1"/>
      <c r="H502" s="1"/>
      <c r="I502" s="1"/>
      <c r="L502" s="12"/>
      <c r="M502" s="12"/>
      <c r="N502" s="12"/>
      <c r="O502" s="16"/>
    </row>
    <row r="503" spans="5:15" x14ac:dyDescent="0.3">
      <c r="E503" s="1"/>
      <c r="H503" s="1"/>
      <c r="I503" s="1"/>
      <c r="L503" s="12"/>
      <c r="M503" s="12"/>
      <c r="N503" s="12"/>
      <c r="O503" s="16"/>
    </row>
    <row r="504" spans="5:15" x14ac:dyDescent="0.3">
      <c r="E504" s="1"/>
      <c r="H504" s="1"/>
      <c r="I504" s="1"/>
      <c r="L504" s="12"/>
      <c r="M504" s="12"/>
      <c r="N504" s="12"/>
      <c r="O504" s="16"/>
    </row>
    <row r="505" spans="5:15" x14ac:dyDescent="0.3">
      <c r="E505" s="1"/>
      <c r="H505" s="1"/>
      <c r="I505" s="1"/>
      <c r="L505" s="12"/>
      <c r="M505" s="12"/>
      <c r="N505" s="12"/>
      <c r="O505" s="16"/>
    </row>
    <row r="506" spans="5:15" x14ac:dyDescent="0.3">
      <c r="E506" s="1"/>
      <c r="H506" s="1"/>
      <c r="I506" s="1"/>
      <c r="L506" s="12"/>
      <c r="M506" s="12"/>
      <c r="N506" s="12"/>
      <c r="O506" s="16"/>
    </row>
    <row r="507" spans="5:15" x14ac:dyDescent="0.3">
      <c r="E507" s="1"/>
      <c r="H507" s="1"/>
      <c r="I507" s="1"/>
      <c r="L507" s="12"/>
      <c r="M507" s="12"/>
      <c r="N507" s="12"/>
      <c r="O507" s="16"/>
    </row>
    <row r="508" spans="5:15" x14ac:dyDescent="0.3">
      <c r="E508" s="1"/>
      <c r="H508" s="1"/>
      <c r="I508" s="1"/>
      <c r="L508" s="12"/>
      <c r="M508" s="12"/>
      <c r="N508" s="12"/>
      <c r="O508" s="16"/>
    </row>
    <row r="509" spans="5:15" x14ac:dyDescent="0.3">
      <c r="E509" s="1"/>
      <c r="H509" s="1"/>
      <c r="I509" s="1"/>
      <c r="L509" s="12"/>
      <c r="M509" s="12"/>
      <c r="N509" s="12"/>
      <c r="O509" s="16"/>
    </row>
    <row r="510" spans="5:15" x14ac:dyDescent="0.3">
      <c r="E510" s="1"/>
      <c r="H510" s="1"/>
      <c r="I510" s="1"/>
      <c r="L510" s="12"/>
      <c r="M510" s="12"/>
      <c r="N510" s="12"/>
      <c r="O510" s="16"/>
    </row>
    <row r="511" spans="5:15" x14ac:dyDescent="0.3">
      <c r="E511" s="1"/>
      <c r="H511" s="1"/>
      <c r="I511" s="1"/>
      <c r="L511" s="12"/>
      <c r="M511" s="12"/>
      <c r="N511" s="12"/>
      <c r="O511" s="16"/>
    </row>
    <row r="512" spans="5:15" x14ac:dyDescent="0.3">
      <c r="E512" s="1"/>
      <c r="H512" s="1"/>
      <c r="I512" s="1"/>
      <c r="L512" s="12"/>
      <c r="M512" s="12"/>
      <c r="N512" s="12"/>
      <c r="O512" s="16"/>
    </row>
    <row r="513" spans="5:15" x14ac:dyDescent="0.3">
      <c r="E513" s="1"/>
      <c r="H513" s="1"/>
      <c r="I513" s="1"/>
      <c r="L513" s="12"/>
      <c r="M513" s="12"/>
      <c r="N513" s="12"/>
      <c r="O513" s="16"/>
    </row>
    <row r="514" spans="5:15" x14ac:dyDescent="0.3">
      <c r="E514" s="1"/>
      <c r="H514" s="1"/>
      <c r="I514" s="1"/>
      <c r="L514" s="12"/>
      <c r="M514" s="12"/>
      <c r="N514" s="12"/>
      <c r="O514" s="16"/>
    </row>
    <row r="515" spans="5:15" x14ac:dyDescent="0.3">
      <c r="E515" s="1"/>
      <c r="H515" s="1"/>
      <c r="I515" s="1"/>
      <c r="L515" s="12"/>
      <c r="M515" s="12"/>
      <c r="N515" s="12"/>
      <c r="O515" s="16"/>
    </row>
    <row r="516" spans="5:15" x14ac:dyDescent="0.3">
      <c r="E516" s="1"/>
      <c r="H516" s="1"/>
      <c r="I516" s="1"/>
      <c r="L516" s="12"/>
      <c r="M516" s="12"/>
      <c r="N516" s="12"/>
      <c r="O516" s="16"/>
    </row>
    <row r="517" spans="5:15" x14ac:dyDescent="0.3">
      <c r="E517" s="1"/>
      <c r="H517" s="1"/>
      <c r="I517" s="1"/>
      <c r="L517" s="12"/>
      <c r="M517" s="12"/>
      <c r="N517" s="12"/>
      <c r="O517" s="16"/>
    </row>
    <row r="518" spans="5:15" x14ac:dyDescent="0.3">
      <c r="E518" s="1"/>
      <c r="H518" s="1"/>
      <c r="I518" s="1"/>
      <c r="L518" s="12"/>
      <c r="M518" s="12"/>
      <c r="N518" s="12"/>
      <c r="O518" s="16"/>
    </row>
    <row r="519" spans="5:15" x14ac:dyDescent="0.3">
      <c r="E519" s="1"/>
      <c r="H519" s="1"/>
      <c r="I519" s="1"/>
      <c r="L519" s="12"/>
      <c r="M519" s="12"/>
      <c r="N519" s="12"/>
      <c r="O519" s="16"/>
    </row>
    <row r="520" spans="5:15" x14ac:dyDescent="0.3">
      <c r="E520" s="1"/>
      <c r="H520" s="1"/>
      <c r="I520" s="1"/>
      <c r="L520" s="12"/>
      <c r="M520" s="12"/>
      <c r="N520" s="12"/>
      <c r="O520" s="16"/>
    </row>
    <row r="521" spans="5:15" x14ac:dyDescent="0.3">
      <c r="E521" s="1"/>
      <c r="H521" s="1"/>
      <c r="I521" s="1"/>
      <c r="L521" s="12"/>
      <c r="M521" s="12"/>
      <c r="N521" s="12"/>
      <c r="O521" s="16"/>
    </row>
    <row r="522" spans="5:15" x14ac:dyDescent="0.3">
      <c r="E522" s="1"/>
      <c r="H522" s="1"/>
      <c r="I522" s="1"/>
      <c r="L522" s="12"/>
      <c r="M522" s="12"/>
      <c r="N522" s="12"/>
      <c r="O522" s="16"/>
    </row>
    <row r="523" spans="5:15" x14ac:dyDescent="0.3">
      <c r="E523" s="1"/>
      <c r="H523" s="1"/>
      <c r="I523" s="1"/>
      <c r="L523" s="12"/>
      <c r="M523" s="12"/>
      <c r="N523" s="12"/>
      <c r="O523" s="16"/>
    </row>
    <row r="524" spans="5:15" x14ac:dyDescent="0.3">
      <c r="E524" s="1"/>
      <c r="H524" s="1"/>
      <c r="I524" s="1"/>
      <c r="L524" s="12"/>
      <c r="M524" s="12"/>
      <c r="N524" s="12"/>
      <c r="O524" s="16"/>
    </row>
    <row r="525" spans="5:15" x14ac:dyDescent="0.3">
      <c r="E525" s="1"/>
      <c r="H525" s="1"/>
      <c r="I525" s="1"/>
      <c r="L525" s="12"/>
      <c r="M525" s="12"/>
      <c r="N525" s="12"/>
      <c r="O525" s="16"/>
    </row>
    <row r="526" spans="5:15" x14ac:dyDescent="0.3">
      <c r="E526" s="1"/>
      <c r="H526" s="1"/>
      <c r="I526" s="1"/>
      <c r="L526" s="12"/>
      <c r="M526" s="12"/>
      <c r="N526" s="12"/>
      <c r="O526" s="16"/>
    </row>
    <row r="527" spans="5:15" x14ac:dyDescent="0.3">
      <c r="E527" s="1"/>
      <c r="H527" s="1"/>
      <c r="I527" s="1"/>
      <c r="L527" s="12"/>
      <c r="M527" s="12"/>
      <c r="N527" s="12"/>
      <c r="O527" s="16"/>
    </row>
    <row r="528" spans="5:15" x14ac:dyDescent="0.3">
      <c r="E528" s="1"/>
      <c r="H528" s="1"/>
      <c r="I528" s="1"/>
      <c r="L528" s="12"/>
      <c r="M528" s="12"/>
      <c r="N528" s="12"/>
      <c r="O528" s="16"/>
    </row>
    <row r="529" spans="5:15" x14ac:dyDescent="0.3">
      <c r="E529" s="1"/>
      <c r="H529" s="1"/>
      <c r="I529" s="1"/>
      <c r="L529" s="12"/>
      <c r="M529" s="12"/>
      <c r="N529" s="12"/>
      <c r="O529" s="16"/>
    </row>
    <row r="530" spans="5:15" x14ac:dyDescent="0.3">
      <c r="E530" s="1"/>
      <c r="H530" s="1"/>
      <c r="I530" s="1"/>
      <c r="L530" s="12"/>
      <c r="M530" s="12"/>
      <c r="N530" s="12"/>
      <c r="O530" s="16"/>
    </row>
    <row r="531" spans="5:15" x14ac:dyDescent="0.3">
      <c r="E531" s="1"/>
      <c r="H531" s="1"/>
      <c r="I531" s="1"/>
      <c r="L531" s="12"/>
      <c r="M531" s="12"/>
      <c r="N531" s="12"/>
      <c r="O531" s="16"/>
    </row>
    <row r="532" spans="5:15" x14ac:dyDescent="0.3">
      <c r="E532" s="1"/>
      <c r="H532" s="1"/>
      <c r="I532" s="1"/>
      <c r="L532" s="12"/>
      <c r="M532" s="12"/>
      <c r="N532" s="12"/>
      <c r="O532" s="16"/>
    </row>
    <row r="533" spans="5:15" x14ac:dyDescent="0.3">
      <c r="E533" s="1"/>
      <c r="H533" s="1"/>
      <c r="I533" s="1"/>
      <c r="L533" s="12"/>
      <c r="M533" s="12"/>
      <c r="N533" s="12"/>
      <c r="O533" s="16"/>
    </row>
    <row r="534" spans="5:15" x14ac:dyDescent="0.3">
      <c r="E534" s="1"/>
      <c r="H534" s="1"/>
      <c r="I534" s="1"/>
      <c r="L534" s="12"/>
      <c r="M534" s="12"/>
      <c r="N534" s="12"/>
      <c r="O534" s="16"/>
    </row>
    <row r="535" spans="5:15" x14ac:dyDescent="0.3">
      <c r="E535" s="1"/>
      <c r="H535" s="1"/>
      <c r="I535" s="1"/>
      <c r="L535" s="12"/>
      <c r="M535" s="12"/>
      <c r="N535" s="12"/>
      <c r="O535" s="16"/>
    </row>
    <row r="536" spans="5:15" x14ac:dyDescent="0.3">
      <c r="E536" s="1"/>
      <c r="H536" s="1"/>
      <c r="I536" s="1"/>
      <c r="L536" s="12"/>
      <c r="M536" s="12"/>
      <c r="N536" s="12"/>
      <c r="O536" s="16"/>
    </row>
    <row r="537" spans="5:15" x14ac:dyDescent="0.3">
      <c r="E537" s="1"/>
      <c r="H537" s="1"/>
      <c r="I537" s="1"/>
      <c r="L537" s="12"/>
      <c r="M537" s="12"/>
      <c r="N537" s="12"/>
      <c r="O537" s="16"/>
    </row>
    <row r="538" spans="5:15" x14ac:dyDescent="0.3">
      <c r="E538" s="1"/>
      <c r="H538" s="1"/>
      <c r="I538" s="1"/>
      <c r="L538" s="12"/>
      <c r="M538" s="12"/>
      <c r="N538" s="12"/>
      <c r="O538" s="16"/>
    </row>
    <row r="539" spans="5:15" x14ac:dyDescent="0.3">
      <c r="E539" s="1"/>
      <c r="H539" s="1"/>
      <c r="I539" s="1"/>
      <c r="L539" s="12"/>
      <c r="M539" s="12"/>
      <c r="N539" s="12"/>
      <c r="O539" s="16"/>
    </row>
    <row r="540" spans="5:15" x14ac:dyDescent="0.3">
      <c r="E540" s="1"/>
      <c r="H540" s="1"/>
      <c r="I540" s="1"/>
      <c r="L540" s="12"/>
      <c r="M540" s="12"/>
      <c r="N540" s="12"/>
      <c r="O540" s="16"/>
    </row>
    <row r="541" spans="5:15" x14ac:dyDescent="0.3">
      <c r="E541" s="1"/>
      <c r="H541" s="1"/>
      <c r="I541" s="1"/>
      <c r="L541" s="12"/>
      <c r="M541" s="12"/>
      <c r="N541" s="12"/>
      <c r="O541" s="16"/>
    </row>
    <row r="542" spans="5:15" x14ac:dyDescent="0.3">
      <c r="E542" s="1"/>
      <c r="H542" s="1"/>
      <c r="I542" s="1"/>
      <c r="L542" s="12"/>
      <c r="M542" s="12"/>
      <c r="N542" s="12"/>
      <c r="O542" s="16"/>
    </row>
    <row r="543" spans="5:15" x14ac:dyDescent="0.3">
      <c r="E543" s="1"/>
      <c r="H543" s="1"/>
      <c r="I543" s="1"/>
      <c r="L543" s="12"/>
      <c r="M543" s="12"/>
      <c r="N543" s="12"/>
      <c r="O543" s="16"/>
    </row>
    <row r="544" spans="5:15" x14ac:dyDescent="0.3">
      <c r="E544" s="1"/>
      <c r="H544" s="1"/>
      <c r="I544" s="1"/>
      <c r="L544" s="12"/>
      <c r="M544" s="12"/>
      <c r="N544" s="12"/>
      <c r="O544" s="16"/>
    </row>
    <row r="545" spans="5:15" x14ac:dyDescent="0.3">
      <c r="E545" s="1"/>
      <c r="H545" s="1"/>
      <c r="I545" s="1"/>
      <c r="L545" s="12"/>
      <c r="M545" s="12"/>
      <c r="N545" s="12"/>
      <c r="O545" s="16"/>
    </row>
    <row r="546" spans="5:15" x14ac:dyDescent="0.3">
      <c r="E546" s="1"/>
      <c r="H546" s="1"/>
      <c r="I546" s="1"/>
      <c r="L546" s="12"/>
      <c r="M546" s="12"/>
      <c r="N546" s="12"/>
      <c r="O546" s="16"/>
    </row>
    <row r="547" spans="5:15" x14ac:dyDescent="0.3">
      <c r="E547" s="1"/>
      <c r="H547" s="1"/>
      <c r="I547" s="1"/>
      <c r="L547" s="12"/>
      <c r="M547" s="12"/>
      <c r="N547" s="12"/>
      <c r="O547" s="16"/>
    </row>
    <row r="548" spans="5:15" x14ac:dyDescent="0.3">
      <c r="E548" s="1"/>
      <c r="H548" s="1"/>
      <c r="I548" s="1"/>
      <c r="L548" s="12"/>
      <c r="M548" s="12"/>
      <c r="N548" s="12"/>
      <c r="O548" s="16"/>
    </row>
    <row r="549" spans="5:15" x14ac:dyDescent="0.3">
      <c r="E549" s="1"/>
      <c r="H549" s="1"/>
      <c r="I549" s="1"/>
      <c r="L549" s="12"/>
      <c r="M549" s="12"/>
      <c r="N549" s="12"/>
      <c r="O549" s="16"/>
    </row>
    <row r="550" spans="5:15" x14ac:dyDescent="0.3">
      <c r="E550" s="1"/>
      <c r="H550" s="1"/>
      <c r="I550" s="1"/>
      <c r="L550" s="12"/>
      <c r="M550" s="12"/>
      <c r="N550" s="12"/>
      <c r="O550" s="16"/>
    </row>
    <row r="551" spans="5:15" x14ac:dyDescent="0.3">
      <c r="E551" s="1"/>
      <c r="H551" s="1"/>
      <c r="I551" s="1"/>
      <c r="L551" s="12"/>
      <c r="M551" s="12"/>
      <c r="N551" s="12"/>
      <c r="O551" s="16"/>
    </row>
    <row r="552" spans="5:15" x14ac:dyDescent="0.3">
      <c r="E552" s="1"/>
      <c r="H552" s="1"/>
      <c r="I552" s="1"/>
      <c r="L552" s="12"/>
      <c r="M552" s="12"/>
      <c r="N552" s="12"/>
      <c r="O552" s="16"/>
    </row>
    <row r="553" spans="5:15" x14ac:dyDescent="0.3">
      <c r="E553" s="1"/>
      <c r="H553" s="1"/>
      <c r="I553" s="1"/>
      <c r="L553" s="12"/>
      <c r="M553" s="12"/>
      <c r="N553" s="12"/>
      <c r="O553" s="16"/>
    </row>
    <row r="554" spans="5:15" x14ac:dyDescent="0.3">
      <c r="E554" s="1"/>
      <c r="H554" s="1"/>
      <c r="I554" s="1"/>
      <c r="L554" s="12"/>
      <c r="M554" s="12"/>
      <c r="N554" s="12"/>
      <c r="O554" s="16"/>
    </row>
    <row r="555" spans="5:15" x14ac:dyDescent="0.3">
      <c r="E555" s="1"/>
      <c r="H555" s="1"/>
      <c r="I555" s="1"/>
      <c r="L555" s="12"/>
      <c r="M555" s="12"/>
      <c r="N555" s="12"/>
      <c r="O555" s="16"/>
    </row>
    <row r="556" spans="5:15" x14ac:dyDescent="0.3">
      <c r="E556" s="1"/>
      <c r="H556" s="1"/>
      <c r="I556" s="1"/>
      <c r="L556" s="12"/>
      <c r="M556" s="12"/>
      <c r="N556" s="12"/>
      <c r="O556" s="16"/>
    </row>
    <row r="557" spans="5:15" x14ac:dyDescent="0.3">
      <c r="E557" s="1"/>
      <c r="H557" s="1"/>
      <c r="I557" s="1"/>
      <c r="L557" s="12"/>
      <c r="M557" s="12"/>
      <c r="N557" s="12"/>
      <c r="O557" s="16"/>
    </row>
    <row r="558" spans="5:15" x14ac:dyDescent="0.3">
      <c r="E558" s="1"/>
      <c r="H558" s="1"/>
      <c r="I558" s="1"/>
      <c r="L558" s="12"/>
      <c r="M558" s="12"/>
      <c r="N558" s="12"/>
      <c r="O558" s="16"/>
    </row>
    <row r="559" spans="5:15" x14ac:dyDescent="0.3">
      <c r="E559" s="1"/>
      <c r="H559" s="1"/>
      <c r="I559" s="1"/>
      <c r="L559" s="12"/>
      <c r="M559" s="12"/>
      <c r="N559" s="12"/>
      <c r="O559" s="16"/>
    </row>
    <row r="560" spans="5:15" x14ac:dyDescent="0.3">
      <c r="E560" s="1"/>
      <c r="H560" s="1"/>
      <c r="I560" s="1"/>
      <c r="L560" s="12"/>
      <c r="M560" s="12"/>
      <c r="N560" s="12"/>
      <c r="O560" s="16"/>
    </row>
    <row r="561" spans="5:15" x14ac:dyDescent="0.3">
      <c r="E561" s="1"/>
      <c r="H561" s="1"/>
      <c r="I561" s="1"/>
      <c r="L561" s="12"/>
      <c r="M561" s="12"/>
      <c r="N561" s="12"/>
      <c r="O561" s="16"/>
    </row>
    <row r="562" spans="5:15" x14ac:dyDescent="0.3">
      <c r="E562" s="1"/>
      <c r="H562" s="1"/>
      <c r="I562" s="1"/>
      <c r="L562" s="12"/>
      <c r="M562" s="12"/>
      <c r="N562" s="12"/>
      <c r="O562" s="16"/>
    </row>
    <row r="563" spans="5:15" x14ac:dyDescent="0.3">
      <c r="E563" s="1"/>
      <c r="H563" s="1"/>
      <c r="I563" s="1"/>
      <c r="L563" s="12"/>
      <c r="M563" s="12"/>
      <c r="N563" s="12"/>
      <c r="O563" s="16"/>
    </row>
    <row r="564" spans="5:15" x14ac:dyDescent="0.3">
      <c r="E564" s="1"/>
      <c r="H564" s="1"/>
      <c r="I564" s="1"/>
      <c r="L564" s="12"/>
      <c r="M564" s="12"/>
      <c r="N564" s="12"/>
      <c r="O564" s="16"/>
    </row>
    <row r="565" spans="5:15" x14ac:dyDescent="0.3">
      <c r="E565" s="1"/>
      <c r="H565" s="1"/>
      <c r="I565" s="1"/>
      <c r="L565" s="12"/>
      <c r="M565" s="12"/>
      <c r="N565" s="12"/>
      <c r="O565" s="16"/>
    </row>
    <row r="566" spans="5:15" x14ac:dyDescent="0.3">
      <c r="E566" s="1"/>
      <c r="H566" s="1"/>
      <c r="I566" s="1"/>
      <c r="L566" s="12"/>
      <c r="M566" s="12"/>
      <c r="N566" s="12"/>
      <c r="O566" s="16"/>
    </row>
    <row r="567" spans="5:15" x14ac:dyDescent="0.3">
      <c r="E567" s="1"/>
      <c r="I567" s="1"/>
      <c r="L567" s="12"/>
      <c r="M567" s="12"/>
      <c r="N567" s="12"/>
      <c r="O567" s="16"/>
    </row>
    <row r="568" spans="5:15" x14ac:dyDescent="0.3">
      <c r="E568" s="1"/>
      <c r="L568" s="12"/>
      <c r="M568" s="12"/>
      <c r="N568" s="12"/>
      <c r="O568" s="16"/>
    </row>
    <row r="569" spans="5:15" x14ac:dyDescent="0.3">
      <c r="E569" s="1"/>
      <c r="L569" s="12"/>
      <c r="M569" s="12"/>
      <c r="N569" s="12"/>
      <c r="O569" s="16"/>
    </row>
    <row r="570" spans="5:15" x14ac:dyDescent="0.3">
      <c r="E570" s="1"/>
      <c r="L570" s="12"/>
      <c r="M570" s="12"/>
      <c r="N570" s="12"/>
      <c r="O570" s="16"/>
    </row>
    <row r="571" spans="5:15" x14ac:dyDescent="0.3">
      <c r="E571" s="1"/>
      <c r="L571" s="12"/>
      <c r="M571" s="12"/>
      <c r="N571" s="12"/>
      <c r="O571" s="16"/>
    </row>
    <row r="572" spans="5:15" x14ac:dyDescent="0.3">
      <c r="E572" s="1"/>
      <c r="L572" s="12"/>
      <c r="M572" s="12"/>
      <c r="N572" s="12"/>
      <c r="O572" s="16"/>
    </row>
    <row r="573" spans="5:15" x14ac:dyDescent="0.3">
      <c r="E573" s="1"/>
      <c r="L573" s="12"/>
      <c r="M573" s="12"/>
      <c r="N573" s="12"/>
      <c r="O573" s="16"/>
    </row>
    <row r="574" spans="5:15" x14ac:dyDescent="0.3">
      <c r="E574" s="1"/>
      <c r="L574" s="12"/>
      <c r="M574" s="12"/>
      <c r="N574" s="12"/>
      <c r="O574" s="16"/>
    </row>
    <row r="575" spans="5:15" x14ac:dyDescent="0.3">
      <c r="E575" s="1"/>
      <c r="L575" s="12"/>
      <c r="M575" s="12"/>
      <c r="N575" s="12"/>
      <c r="O575" s="16"/>
    </row>
    <row r="576" spans="5:15" x14ac:dyDescent="0.3">
      <c r="E576" s="1"/>
      <c r="L576" s="12"/>
      <c r="M576" s="12"/>
      <c r="N576" s="12"/>
      <c r="O576" s="16"/>
    </row>
    <row r="577" spans="5:19" x14ac:dyDescent="0.3">
      <c r="E577" s="1"/>
      <c r="L577" s="12"/>
      <c r="M577" s="12"/>
      <c r="N577" s="12"/>
      <c r="O577" s="16"/>
    </row>
    <row r="578" spans="5:19" x14ac:dyDescent="0.3">
      <c r="E578" s="1"/>
      <c r="L578" s="12"/>
      <c r="M578" s="12"/>
      <c r="N578" s="12"/>
      <c r="O578" s="16"/>
    </row>
    <row r="579" spans="5:19" x14ac:dyDescent="0.3">
      <c r="E579" s="1"/>
      <c r="L579" s="12"/>
      <c r="M579" s="12"/>
      <c r="N579" s="12"/>
      <c r="O579" s="16"/>
    </row>
    <row r="580" spans="5:19" x14ac:dyDescent="0.3">
      <c r="E580" s="1"/>
      <c r="L580" s="12"/>
      <c r="M580" s="12"/>
      <c r="N580" s="12"/>
      <c r="O580" s="16"/>
    </row>
    <row r="581" spans="5:19" x14ac:dyDescent="0.3">
      <c r="E581" s="1"/>
      <c r="L581" s="12"/>
      <c r="M581" s="12"/>
      <c r="N581" s="12"/>
      <c r="O581" s="16"/>
    </row>
    <row r="582" spans="5:19" x14ac:dyDescent="0.3">
      <c r="E582" s="1"/>
      <c r="L582" s="12"/>
      <c r="M582" s="12"/>
      <c r="N582" s="12"/>
      <c r="O582" s="16"/>
    </row>
    <row r="583" spans="5:19" x14ac:dyDescent="0.3">
      <c r="E583" s="1"/>
      <c r="L583" s="12"/>
      <c r="M583" s="12"/>
      <c r="N583" s="12"/>
      <c r="O583" s="16"/>
    </row>
    <row r="584" spans="5:19" x14ac:dyDescent="0.3">
      <c r="E584" s="1"/>
      <c r="L584" s="12"/>
      <c r="M584" s="12"/>
      <c r="N584" s="12"/>
      <c r="O584" s="16"/>
    </row>
    <row r="585" spans="5:19" x14ac:dyDescent="0.3">
      <c r="E585" s="1"/>
      <c r="L585" s="12"/>
      <c r="M585" s="12"/>
      <c r="N585" s="12"/>
      <c r="O585" s="16"/>
    </row>
    <row r="586" spans="5:19" x14ac:dyDescent="0.3">
      <c r="E586" s="1"/>
      <c r="L586" s="12"/>
      <c r="M586" s="12"/>
      <c r="N586" s="12"/>
      <c r="O586" s="16"/>
    </row>
    <row r="587" spans="5:19" x14ac:dyDescent="0.3">
      <c r="E587" s="1"/>
      <c r="L587" s="12"/>
      <c r="M587" s="12"/>
      <c r="N587" s="12"/>
      <c r="O587" s="16"/>
    </row>
    <row r="588" spans="5:19" x14ac:dyDescent="0.3">
      <c r="E588" s="1"/>
      <c r="L588" s="12"/>
      <c r="M588" s="12"/>
      <c r="N588" s="12"/>
      <c r="O588" s="16"/>
    </row>
    <row r="589" spans="5:19" x14ac:dyDescent="0.3">
      <c r="E589" s="1"/>
      <c r="L589" s="12"/>
      <c r="M589" s="12"/>
      <c r="N589" s="12"/>
      <c r="O589" s="16"/>
    </row>
    <row r="590" spans="5:19" x14ac:dyDescent="0.3">
      <c r="E590" s="1"/>
      <c r="L590" s="12"/>
      <c r="M590" s="12"/>
      <c r="N590" s="12"/>
      <c r="O590" s="16"/>
      <c r="R590" s="1"/>
      <c r="S590" s="1"/>
    </row>
    <row r="591" spans="5:19" x14ac:dyDescent="0.3">
      <c r="E591" s="1"/>
      <c r="L591" s="12"/>
      <c r="M591" s="12"/>
      <c r="N591" s="12"/>
      <c r="O591" s="16"/>
      <c r="R591" s="1"/>
      <c r="S591" s="1"/>
    </row>
    <row r="592" spans="5:19" x14ac:dyDescent="0.3">
      <c r="E592" s="1"/>
      <c r="L592" s="12"/>
      <c r="M592" s="12"/>
      <c r="N592" s="12"/>
      <c r="O592" s="16"/>
      <c r="R592" s="1"/>
      <c r="S592" s="1"/>
    </row>
    <row r="593" spans="5:19" x14ac:dyDescent="0.3">
      <c r="E593" s="1"/>
      <c r="L593" s="12"/>
      <c r="M593" s="12"/>
      <c r="N593" s="12"/>
      <c r="O593" s="16"/>
      <c r="R593" s="1"/>
      <c r="S593" s="1"/>
    </row>
    <row r="594" spans="5:19" x14ac:dyDescent="0.3">
      <c r="E594" s="1"/>
      <c r="L594" s="12"/>
      <c r="M594" s="12"/>
      <c r="N594" s="12"/>
      <c r="O594" s="16"/>
      <c r="R594" s="1"/>
      <c r="S594" s="1"/>
    </row>
    <row r="595" spans="5:19" x14ac:dyDescent="0.3">
      <c r="E595" s="1"/>
      <c r="L595" s="12"/>
      <c r="M595" s="12"/>
      <c r="N595" s="12"/>
      <c r="O595" s="16"/>
      <c r="R595" s="1"/>
      <c r="S595" s="1"/>
    </row>
    <row r="596" spans="5:19" x14ac:dyDescent="0.3">
      <c r="E596" s="1"/>
      <c r="L596" s="12"/>
      <c r="M596" s="12"/>
      <c r="N596" s="12"/>
      <c r="O596" s="16"/>
      <c r="R596" s="1"/>
      <c r="S596" s="1"/>
    </row>
    <row r="597" spans="5:19" x14ac:dyDescent="0.3">
      <c r="E597" s="1"/>
      <c r="L597" s="12"/>
      <c r="M597" s="12"/>
      <c r="N597" s="12"/>
      <c r="O597" s="16"/>
      <c r="R597" s="1"/>
      <c r="S597" s="1"/>
    </row>
    <row r="598" spans="5:19" x14ac:dyDescent="0.3">
      <c r="E598" s="1"/>
      <c r="L598" s="12"/>
      <c r="M598" s="12"/>
      <c r="N598" s="12"/>
      <c r="O598" s="16"/>
      <c r="R598" s="1"/>
      <c r="S598" s="1"/>
    </row>
    <row r="599" spans="5:19" x14ac:dyDescent="0.3">
      <c r="E599" s="1"/>
      <c r="L599" s="12"/>
      <c r="M599" s="12"/>
      <c r="N599" s="12"/>
      <c r="O599" s="16"/>
      <c r="R599" s="1"/>
      <c r="S599" s="1"/>
    </row>
    <row r="600" spans="5:19" x14ac:dyDescent="0.3">
      <c r="E600" s="1"/>
      <c r="L600" s="12"/>
      <c r="M600" s="12"/>
      <c r="N600" s="12"/>
      <c r="O600" s="16"/>
      <c r="R600" s="1"/>
      <c r="S600" s="1"/>
    </row>
    <row r="601" spans="5:19" x14ac:dyDescent="0.3">
      <c r="E601" s="1"/>
      <c r="L601" s="12"/>
      <c r="M601" s="12"/>
      <c r="N601" s="12"/>
      <c r="O601" s="16"/>
      <c r="R601" s="1"/>
      <c r="S601" s="1"/>
    </row>
    <row r="602" spans="5:19" x14ac:dyDescent="0.3">
      <c r="E602" s="1"/>
      <c r="L602" s="12"/>
      <c r="M602" s="12"/>
      <c r="N602" s="12"/>
      <c r="O602" s="16"/>
      <c r="R602" s="1"/>
      <c r="S602" s="1"/>
    </row>
    <row r="603" spans="5:19" x14ac:dyDescent="0.3">
      <c r="E603" s="1"/>
      <c r="L603" s="12"/>
      <c r="M603" s="12"/>
      <c r="N603" s="12"/>
      <c r="O603" s="16"/>
      <c r="R603" s="1"/>
      <c r="S603" s="1"/>
    </row>
    <row r="604" spans="5:19" x14ac:dyDescent="0.3">
      <c r="E604" s="1"/>
      <c r="R604" s="1"/>
      <c r="S604" s="1"/>
    </row>
    <row r="605" spans="5:19" x14ac:dyDescent="0.3">
      <c r="E605" s="1"/>
      <c r="R605" s="1"/>
      <c r="S605" s="1"/>
    </row>
    <row r="606" spans="5:19" x14ac:dyDescent="0.3">
      <c r="E606" s="1"/>
      <c r="R606" s="1"/>
      <c r="S606" s="1"/>
    </row>
    <row r="607" spans="5:19" x14ac:dyDescent="0.3">
      <c r="E607" s="1"/>
      <c r="R607" s="1"/>
      <c r="S607" s="1"/>
    </row>
    <row r="608" spans="5:19" x14ac:dyDescent="0.3">
      <c r="E608" s="1"/>
      <c r="R608" s="1"/>
      <c r="S608" s="1"/>
    </row>
    <row r="609" spans="5:19" x14ac:dyDescent="0.3">
      <c r="E609" s="1"/>
      <c r="R609" s="1"/>
      <c r="S609" s="1"/>
    </row>
    <row r="610" spans="5:19" x14ac:dyDescent="0.3">
      <c r="E610" s="1"/>
      <c r="R610" s="1"/>
      <c r="S610" s="1"/>
    </row>
    <row r="611" spans="5:19" x14ac:dyDescent="0.3">
      <c r="E611" s="1"/>
      <c r="R611" s="1"/>
      <c r="S611" s="1"/>
    </row>
    <row r="612" spans="5:19" x14ac:dyDescent="0.3">
      <c r="E612" s="1"/>
      <c r="R612" s="1"/>
      <c r="S612" s="1"/>
    </row>
    <row r="613" spans="5:19" x14ac:dyDescent="0.3">
      <c r="E613" s="1"/>
      <c r="R613" s="1"/>
      <c r="S613" s="1"/>
    </row>
    <row r="614" spans="5:19" x14ac:dyDescent="0.3">
      <c r="E614" s="1"/>
      <c r="R614" s="1"/>
      <c r="S614" s="1"/>
    </row>
    <row r="615" spans="5:19" x14ac:dyDescent="0.3">
      <c r="E615" s="1"/>
      <c r="R615" s="1"/>
      <c r="S615" s="1"/>
    </row>
    <row r="616" spans="5:19" x14ac:dyDescent="0.3">
      <c r="E616" s="1"/>
      <c r="R616" s="1"/>
      <c r="S616" s="1"/>
    </row>
    <row r="617" spans="5:19" x14ac:dyDescent="0.3">
      <c r="E617" s="36"/>
      <c r="R617" s="1"/>
      <c r="S617" s="1"/>
    </row>
    <row r="618" spans="5:19" x14ac:dyDescent="0.3">
      <c r="E618" s="1"/>
      <c r="R618" s="1"/>
      <c r="S618" s="1"/>
    </row>
    <row r="619" spans="5:19" x14ac:dyDescent="0.3">
      <c r="E619" s="1"/>
      <c r="R619" s="1"/>
      <c r="S619" s="1"/>
    </row>
    <row r="620" spans="5:19" x14ac:dyDescent="0.3">
      <c r="E620" s="1"/>
      <c r="R620" s="1"/>
      <c r="S620" s="1"/>
    </row>
    <row r="621" spans="5:19" x14ac:dyDescent="0.3">
      <c r="E621" s="1"/>
      <c r="R621" s="1"/>
      <c r="S621" s="1"/>
    </row>
    <row r="622" spans="5:19" x14ac:dyDescent="0.3">
      <c r="E622" s="1"/>
      <c r="R622" s="1"/>
      <c r="S622" s="1"/>
    </row>
    <row r="623" spans="5:19" x14ac:dyDescent="0.3">
      <c r="E623" s="1"/>
      <c r="R623" s="1"/>
      <c r="S623" s="1"/>
    </row>
    <row r="624" spans="5:19" x14ac:dyDescent="0.3">
      <c r="E624" s="1"/>
      <c r="R624" s="1"/>
      <c r="S624" s="1"/>
    </row>
    <row r="625" spans="5:19" x14ac:dyDescent="0.3">
      <c r="E625" s="1"/>
      <c r="R625" s="1"/>
      <c r="S625" s="1"/>
    </row>
    <row r="626" spans="5:19" x14ac:dyDescent="0.3">
      <c r="E626" s="1"/>
      <c r="R626" s="1"/>
      <c r="S626" s="1"/>
    </row>
    <row r="627" spans="5:19" x14ac:dyDescent="0.3">
      <c r="E627" s="1"/>
      <c r="R627" s="1"/>
      <c r="S627" s="1"/>
    </row>
    <row r="628" spans="5:19" x14ac:dyDescent="0.3">
      <c r="E628" s="1"/>
      <c r="R628" s="1"/>
      <c r="S628" s="1"/>
    </row>
    <row r="629" spans="5:19" x14ac:dyDescent="0.3">
      <c r="E629" s="1"/>
      <c r="R629" s="1"/>
      <c r="S629" s="1"/>
    </row>
    <row r="630" spans="5:19" x14ac:dyDescent="0.3">
      <c r="E630" s="1"/>
      <c r="R630" s="1"/>
      <c r="S630" s="1"/>
    </row>
    <row r="631" spans="5:19" x14ac:dyDescent="0.3">
      <c r="E631" s="1"/>
      <c r="R631" s="1"/>
      <c r="S631" s="1"/>
    </row>
    <row r="632" spans="5:19" x14ac:dyDescent="0.3">
      <c r="E632" s="1"/>
      <c r="R632" s="1"/>
      <c r="S632" s="1"/>
    </row>
    <row r="633" spans="5:19" x14ac:dyDescent="0.3">
      <c r="E633" s="1"/>
      <c r="R633" s="1"/>
      <c r="S633" s="1"/>
    </row>
    <row r="634" spans="5:19" x14ac:dyDescent="0.3">
      <c r="E634" s="1"/>
      <c r="R634" s="1"/>
      <c r="S634" s="1"/>
    </row>
    <row r="635" spans="5:19" x14ac:dyDescent="0.3">
      <c r="E635" s="1"/>
      <c r="R635" s="1"/>
      <c r="S635" s="1"/>
    </row>
    <row r="636" spans="5:19" x14ac:dyDescent="0.3">
      <c r="E636" s="1"/>
      <c r="R636" s="1"/>
      <c r="S636" s="1"/>
    </row>
    <row r="637" spans="5:19" x14ac:dyDescent="0.3">
      <c r="E637" s="1"/>
      <c r="R637" s="1"/>
      <c r="S637" s="1"/>
    </row>
    <row r="638" spans="5:19" x14ac:dyDescent="0.3">
      <c r="E638" s="1"/>
      <c r="R638" s="1"/>
      <c r="S638" s="1"/>
    </row>
    <row r="639" spans="5:19" x14ac:dyDescent="0.3">
      <c r="E639" s="1"/>
      <c r="R639" s="1"/>
      <c r="S639" s="1"/>
    </row>
    <row r="640" spans="5:19" x14ac:dyDescent="0.3">
      <c r="E640" s="1"/>
      <c r="R640" s="1"/>
      <c r="S640" s="1"/>
    </row>
    <row r="641" spans="5:19" x14ac:dyDescent="0.3">
      <c r="E641" s="1"/>
      <c r="R641" s="1"/>
      <c r="S641" s="1"/>
    </row>
    <row r="642" spans="5:19" x14ac:dyDescent="0.3">
      <c r="E642" s="1"/>
      <c r="R642" s="1"/>
      <c r="S642" s="1"/>
    </row>
    <row r="643" spans="5:19" x14ac:dyDescent="0.3">
      <c r="E643" s="1"/>
      <c r="R643" s="1"/>
      <c r="S643" s="1"/>
    </row>
    <row r="644" spans="5:19" x14ac:dyDescent="0.3">
      <c r="E644" s="1"/>
      <c r="R644" s="1"/>
      <c r="S644" s="1"/>
    </row>
    <row r="645" spans="5:19" x14ac:dyDescent="0.3">
      <c r="E645" s="1"/>
      <c r="R645" s="1"/>
      <c r="S645" s="1"/>
    </row>
    <row r="646" spans="5:19" x14ac:dyDescent="0.3">
      <c r="E646" s="1"/>
      <c r="R646" s="1"/>
      <c r="S646" s="1"/>
    </row>
    <row r="647" spans="5:19" x14ac:dyDescent="0.3">
      <c r="E647" s="1"/>
      <c r="R647" s="1"/>
      <c r="S647" s="1"/>
    </row>
    <row r="648" spans="5:19" x14ac:dyDescent="0.3">
      <c r="E648" s="1"/>
      <c r="R648" s="1"/>
      <c r="S648" s="1"/>
    </row>
    <row r="649" spans="5:19" x14ac:dyDescent="0.3">
      <c r="E649" s="1"/>
      <c r="R649" s="1"/>
      <c r="S649" s="1"/>
    </row>
    <row r="650" spans="5:19" x14ac:dyDescent="0.3">
      <c r="E650" s="1"/>
      <c r="R650" s="1"/>
      <c r="S650" s="1"/>
    </row>
    <row r="651" spans="5:19" x14ac:dyDescent="0.3">
      <c r="E651" s="1"/>
      <c r="R651" s="1"/>
      <c r="S651" s="1"/>
    </row>
    <row r="652" spans="5:19" x14ac:dyDescent="0.3">
      <c r="E652" s="1"/>
      <c r="R652" s="1"/>
      <c r="S652" s="1"/>
    </row>
    <row r="653" spans="5:19" x14ac:dyDescent="0.3">
      <c r="E653" s="1"/>
      <c r="R653" s="1"/>
      <c r="S653" s="1"/>
    </row>
    <row r="654" spans="5:19" x14ac:dyDescent="0.3">
      <c r="E654" s="1"/>
      <c r="R654" s="1"/>
      <c r="S654" s="1"/>
    </row>
    <row r="655" spans="5:19" x14ac:dyDescent="0.3">
      <c r="E655" s="1"/>
      <c r="R655" s="1"/>
      <c r="S655" s="1"/>
    </row>
    <row r="656" spans="5:19" x14ac:dyDescent="0.3">
      <c r="E656" s="1"/>
      <c r="R656" s="1"/>
      <c r="S656" s="1"/>
    </row>
    <row r="657" spans="5:19" x14ac:dyDescent="0.3">
      <c r="E657" s="1"/>
      <c r="R657" s="1"/>
      <c r="S657" s="1"/>
    </row>
    <row r="658" spans="5:19" x14ac:dyDescent="0.3">
      <c r="E658" s="1"/>
      <c r="R658" s="1"/>
      <c r="S658" s="1"/>
    </row>
    <row r="659" spans="5:19" x14ac:dyDescent="0.3">
      <c r="E659" s="1"/>
      <c r="R659" s="1"/>
      <c r="S659" s="1"/>
    </row>
    <row r="660" spans="5:19" x14ac:dyDescent="0.3">
      <c r="E660" s="1"/>
      <c r="R660" s="1"/>
      <c r="S660" s="1"/>
    </row>
    <row r="661" spans="5:19" x14ac:dyDescent="0.3">
      <c r="E661" s="1"/>
      <c r="R661" s="1"/>
      <c r="S661" s="1"/>
    </row>
    <row r="662" spans="5:19" x14ac:dyDescent="0.3">
      <c r="E662" s="1"/>
      <c r="R662" s="1"/>
      <c r="S662" s="1"/>
    </row>
    <row r="663" spans="5:19" x14ac:dyDescent="0.3">
      <c r="E663" s="1"/>
      <c r="R663" s="1"/>
      <c r="S663" s="1"/>
    </row>
    <row r="664" spans="5:19" x14ac:dyDescent="0.3">
      <c r="E664" s="1"/>
      <c r="R664" s="1"/>
      <c r="S664" s="1"/>
    </row>
    <row r="665" spans="5:19" x14ac:dyDescent="0.3">
      <c r="E665" s="1"/>
      <c r="R665" s="1"/>
      <c r="S665" s="1"/>
    </row>
    <row r="666" spans="5:19" x14ac:dyDescent="0.3">
      <c r="E666" s="1"/>
      <c r="R666" s="1"/>
      <c r="S666" s="1"/>
    </row>
    <row r="667" spans="5:19" x14ac:dyDescent="0.3">
      <c r="E667" s="1"/>
      <c r="R667" s="1"/>
      <c r="S667" s="1"/>
    </row>
    <row r="668" spans="5:19" x14ac:dyDescent="0.3">
      <c r="E668" s="1"/>
      <c r="R668" s="1"/>
      <c r="S668" s="1"/>
    </row>
    <row r="669" spans="5:19" x14ac:dyDescent="0.3">
      <c r="E669" s="1"/>
      <c r="R669" s="1"/>
      <c r="S669" s="1"/>
    </row>
    <row r="670" spans="5:19" x14ac:dyDescent="0.3">
      <c r="E670" s="1"/>
      <c r="R670" s="1"/>
      <c r="S670" s="1"/>
    </row>
    <row r="671" spans="5:19" x14ac:dyDescent="0.3">
      <c r="E671" s="1"/>
      <c r="R671" s="1"/>
      <c r="S671" s="1"/>
    </row>
    <row r="672" spans="5:19" x14ac:dyDescent="0.3">
      <c r="E672" s="1"/>
      <c r="R672" s="1"/>
      <c r="S672" s="1"/>
    </row>
    <row r="673" spans="5:19" x14ac:dyDescent="0.3">
      <c r="E673" s="1"/>
      <c r="R673" s="1"/>
      <c r="S673" s="1"/>
    </row>
    <row r="674" spans="5:19" x14ac:dyDescent="0.3">
      <c r="E674" s="1"/>
      <c r="R674" s="1"/>
      <c r="S674" s="1"/>
    </row>
    <row r="675" spans="5:19" x14ac:dyDescent="0.3">
      <c r="E675" s="1"/>
      <c r="R675" s="1"/>
      <c r="S675" s="1"/>
    </row>
    <row r="676" spans="5:19" x14ac:dyDescent="0.3">
      <c r="E676" s="1"/>
      <c r="R676" s="1"/>
      <c r="S676" s="1"/>
    </row>
    <row r="677" spans="5:19" x14ac:dyDescent="0.3">
      <c r="E677" s="1"/>
      <c r="R677" s="1"/>
      <c r="S677" s="1"/>
    </row>
    <row r="678" spans="5:19" x14ac:dyDescent="0.3">
      <c r="E678" s="1"/>
      <c r="R678" s="1"/>
      <c r="S678" s="1"/>
    </row>
    <row r="679" spans="5:19" x14ac:dyDescent="0.3">
      <c r="E679" s="1"/>
      <c r="R679" s="1"/>
      <c r="S679" s="1"/>
    </row>
    <row r="680" spans="5:19" x14ac:dyDescent="0.3">
      <c r="E680" s="1"/>
      <c r="R680" s="1"/>
      <c r="S680" s="1"/>
    </row>
    <row r="681" spans="5:19" x14ac:dyDescent="0.3">
      <c r="E681" s="1"/>
      <c r="R681" s="1"/>
      <c r="S681" s="1"/>
    </row>
    <row r="682" spans="5:19" x14ac:dyDescent="0.3">
      <c r="E682" s="1"/>
      <c r="R682" s="1"/>
      <c r="S682" s="1"/>
    </row>
    <row r="683" spans="5:19" x14ac:dyDescent="0.3">
      <c r="E683" s="1"/>
      <c r="R683" s="1"/>
      <c r="S683" s="1"/>
    </row>
    <row r="684" spans="5:19" x14ac:dyDescent="0.3">
      <c r="E684" s="1"/>
      <c r="R684" s="1"/>
      <c r="S684" s="1"/>
    </row>
    <row r="685" spans="5:19" x14ac:dyDescent="0.3">
      <c r="E685" s="1"/>
      <c r="R685" s="1"/>
      <c r="S685" s="1"/>
    </row>
    <row r="686" spans="5:19" x14ac:dyDescent="0.3">
      <c r="E686" s="1"/>
      <c r="R686" s="1"/>
      <c r="S686" s="1"/>
    </row>
    <row r="687" spans="5:19" x14ac:dyDescent="0.3">
      <c r="E687" s="1"/>
      <c r="R687" s="1"/>
      <c r="S687" s="1"/>
    </row>
    <row r="688" spans="5:19" x14ac:dyDescent="0.3">
      <c r="E688" s="1"/>
      <c r="S688" s="1"/>
    </row>
    <row r="689" spans="5:5" x14ac:dyDescent="0.3">
      <c r="E689" s="1"/>
    </row>
    <row r="690" spans="5:5" x14ac:dyDescent="0.3">
      <c r="E690" s="1"/>
    </row>
    <row r="691" spans="5:5" x14ac:dyDescent="0.3">
      <c r="E691" s="1"/>
    </row>
    <row r="692" spans="5:5" x14ac:dyDescent="0.3">
      <c r="E692" s="1"/>
    </row>
    <row r="693" spans="5:5" x14ac:dyDescent="0.3">
      <c r="E693" s="1"/>
    </row>
    <row r="694" spans="5:5" x14ac:dyDescent="0.3">
      <c r="E694" s="1"/>
    </row>
    <row r="695" spans="5:5" x14ac:dyDescent="0.3">
      <c r="E695" s="1"/>
    </row>
    <row r="696" spans="5:5" x14ac:dyDescent="0.3">
      <c r="E696" s="1"/>
    </row>
    <row r="697" spans="5:5" x14ac:dyDescent="0.3">
      <c r="E697" s="1"/>
    </row>
    <row r="698" spans="5:5" x14ac:dyDescent="0.3">
      <c r="E698" s="1"/>
    </row>
    <row r="699" spans="5:5" x14ac:dyDescent="0.3">
      <c r="E699" s="1"/>
    </row>
    <row r="700" spans="5:5" x14ac:dyDescent="0.3">
      <c r="E700" s="1"/>
    </row>
    <row r="701" spans="5:5" x14ac:dyDescent="0.3">
      <c r="E701" s="1"/>
    </row>
    <row r="702" spans="5:5" x14ac:dyDescent="0.3">
      <c r="E702" s="1"/>
    </row>
    <row r="703" spans="5:5" x14ac:dyDescent="0.3">
      <c r="E703" s="1"/>
    </row>
    <row r="704" spans="5:5" x14ac:dyDescent="0.3">
      <c r="E704" s="1"/>
    </row>
    <row r="705" spans="5:5" x14ac:dyDescent="0.3">
      <c r="E705" s="1"/>
    </row>
    <row r="706" spans="5:5" x14ac:dyDescent="0.3">
      <c r="E706" s="1"/>
    </row>
    <row r="707" spans="5:5" x14ac:dyDescent="0.3">
      <c r="E707" s="1"/>
    </row>
    <row r="708" spans="5:5" x14ac:dyDescent="0.3">
      <c r="E708" s="1"/>
    </row>
    <row r="709" spans="5:5" x14ac:dyDescent="0.3">
      <c r="E709" s="1"/>
    </row>
    <row r="710" spans="5:5" x14ac:dyDescent="0.3">
      <c r="E710" s="1"/>
    </row>
    <row r="711" spans="5:5" x14ac:dyDescent="0.3">
      <c r="E711" s="1"/>
    </row>
    <row r="712" spans="5:5" x14ac:dyDescent="0.3">
      <c r="E712" s="1"/>
    </row>
    <row r="713" spans="5:5" x14ac:dyDescent="0.3">
      <c r="E713" s="1"/>
    </row>
    <row r="714" spans="5:5" x14ac:dyDescent="0.3">
      <c r="E714" s="1"/>
    </row>
    <row r="715" spans="5:5" x14ac:dyDescent="0.3">
      <c r="E715" s="1"/>
    </row>
    <row r="716" spans="5:5" x14ac:dyDescent="0.3">
      <c r="E716" s="1"/>
    </row>
    <row r="717" spans="5:5" x14ac:dyDescent="0.3">
      <c r="E717" s="1"/>
    </row>
    <row r="718" spans="5:5" x14ac:dyDescent="0.3">
      <c r="E718" s="1"/>
    </row>
    <row r="719" spans="5:5" x14ac:dyDescent="0.3">
      <c r="E719" s="1"/>
    </row>
    <row r="720" spans="5:5" x14ac:dyDescent="0.3">
      <c r="E720" s="1"/>
    </row>
    <row r="721" spans="5:5" x14ac:dyDescent="0.3">
      <c r="E721" s="1"/>
    </row>
    <row r="722" spans="5:5" x14ac:dyDescent="0.3">
      <c r="E722" s="1"/>
    </row>
    <row r="723" spans="5:5" x14ac:dyDescent="0.3">
      <c r="E723" s="1"/>
    </row>
    <row r="724" spans="5:5" x14ac:dyDescent="0.3">
      <c r="E724" s="1"/>
    </row>
    <row r="725" spans="5:5" x14ac:dyDescent="0.3">
      <c r="E725" s="1"/>
    </row>
    <row r="726" spans="5:5" x14ac:dyDescent="0.3">
      <c r="E726" s="1"/>
    </row>
    <row r="727" spans="5:5" x14ac:dyDescent="0.3">
      <c r="E727" s="1"/>
    </row>
    <row r="728" spans="5:5" x14ac:dyDescent="0.3">
      <c r="E728" s="1"/>
    </row>
    <row r="729" spans="5:5" x14ac:dyDescent="0.3">
      <c r="E729" s="1"/>
    </row>
    <row r="730" spans="5:5" x14ac:dyDescent="0.3">
      <c r="E730" s="1"/>
    </row>
    <row r="731" spans="5:5" x14ac:dyDescent="0.3">
      <c r="E731" s="1"/>
    </row>
    <row r="732" spans="5:5" x14ac:dyDescent="0.3">
      <c r="E732" s="1"/>
    </row>
    <row r="733" spans="5:5" x14ac:dyDescent="0.3">
      <c r="E733" s="1"/>
    </row>
    <row r="734" spans="5:5" x14ac:dyDescent="0.3">
      <c r="E734" s="1"/>
    </row>
    <row r="735" spans="5:5" x14ac:dyDescent="0.3">
      <c r="E735" s="1"/>
    </row>
    <row r="736" spans="5:5" x14ac:dyDescent="0.3">
      <c r="E736" s="1"/>
    </row>
    <row r="737" spans="5:5" x14ac:dyDescent="0.3">
      <c r="E737" s="1"/>
    </row>
    <row r="738" spans="5:5" x14ac:dyDescent="0.3">
      <c r="E738" s="1"/>
    </row>
    <row r="739" spans="5:5" x14ac:dyDescent="0.3">
      <c r="E739" s="1"/>
    </row>
    <row r="740" spans="5:5" x14ac:dyDescent="0.3">
      <c r="E740" s="1"/>
    </row>
    <row r="741" spans="5:5" x14ac:dyDescent="0.3">
      <c r="E741" s="1"/>
    </row>
    <row r="742" spans="5:5" x14ac:dyDescent="0.3">
      <c r="E742" s="1"/>
    </row>
    <row r="743" spans="5:5" x14ac:dyDescent="0.3">
      <c r="E743" s="1"/>
    </row>
    <row r="744" spans="5:5" x14ac:dyDescent="0.3">
      <c r="E744" s="1"/>
    </row>
    <row r="745" spans="5:5" x14ac:dyDescent="0.3">
      <c r="E745" s="1"/>
    </row>
    <row r="746" spans="5:5" x14ac:dyDescent="0.3">
      <c r="E746" s="1"/>
    </row>
    <row r="747" spans="5:5" x14ac:dyDescent="0.3">
      <c r="E747" s="1"/>
    </row>
    <row r="748" spans="5:5" x14ac:dyDescent="0.3">
      <c r="E748" s="1"/>
    </row>
    <row r="749" spans="5:5" x14ac:dyDescent="0.3">
      <c r="E749" s="1"/>
    </row>
    <row r="750" spans="5:5" x14ac:dyDescent="0.3">
      <c r="E750" s="1"/>
    </row>
    <row r="751" spans="5:5" x14ac:dyDescent="0.3">
      <c r="E751" s="1"/>
    </row>
    <row r="752" spans="5:5" x14ac:dyDescent="0.3">
      <c r="E752" s="1"/>
    </row>
    <row r="753" spans="5:5" x14ac:dyDescent="0.3">
      <c r="E753" s="1"/>
    </row>
    <row r="754" spans="5:5" x14ac:dyDescent="0.3">
      <c r="E754" s="1"/>
    </row>
    <row r="755" spans="5:5" x14ac:dyDescent="0.3">
      <c r="E755" s="1"/>
    </row>
    <row r="756" spans="5:5" x14ac:dyDescent="0.3">
      <c r="E756" s="1"/>
    </row>
    <row r="757" spans="5:5" x14ac:dyDescent="0.3">
      <c r="E757" s="1"/>
    </row>
    <row r="758" spans="5:5" x14ac:dyDescent="0.3">
      <c r="E758" s="1"/>
    </row>
    <row r="759" spans="5:5" x14ac:dyDescent="0.3">
      <c r="E759" s="1"/>
    </row>
    <row r="760" spans="5:5" x14ac:dyDescent="0.3">
      <c r="E760" s="1"/>
    </row>
    <row r="761" spans="5:5" x14ac:dyDescent="0.3">
      <c r="E761" s="1"/>
    </row>
    <row r="762" spans="5:5" x14ac:dyDescent="0.3">
      <c r="E762" s="1"/>
    </row>
    <row r="763" spans="5:5" x14ac:dyDescent="0.3">
      <c r="E763" s="1"/>
    </row>
    <row r="764" spans="5:5" x14ac:dyDescent="0.3">
      <c r="E764" s="1"/>
    </row>
    <row r="765" spans="5:5" x14ac:dyDescent="0.3">
      <c r="E765" s="1"/>
    </row>
    <row r="766" spans="5:5" x14ac:dyDescent="0.3">
      <c r="E766" s="1"/>
    </row>
    <row r="767" spans="5:5" x14ac:dyDescent="0.3">
      <c r="E767" s="1"/>
    </row>
    <row r="768" spans="5:5" x14ac:dyDescent="0.3">
      <c r="E768" s="1"/>
    </row>
    <row r="769" spans="5:5" x14ac:dyDescent="0.3">
      <c r="E769" s="1"/>
    </row>
    <row r="770" spans="5:5" x14ac:dyDescent="0.3">
      <c r="E770" s="1"/>
    </row>
    <row r="771" spans="5:5" x14ac:dyDescent="0.3">
      <c r="E771" s="1"/>
    </row>
    <row r="772" spans="5:5" x14ac:dyDescent="0.3">
      <c r="E772" s="1"/>
    </row>
    <row r="773" spans="5:5" x14ac:dyDescent="0.3">
      <c r="E773" s="1"/>
    </row>
    <row r="774" spans="5:5" x14ac:dyDescent="0.3">
      <c r="E774" s="1"/>
    </row>
    <row r="775" spans="5:5" x14ac:dyDescent="0.3">
      <c r="E775" s="1"/>
    </row>
    <row r="776" spans="5:5" x14ac:dyDescent="0.3">
      <c r="E776" s="1"/>
    </row>
    <row r="777" spans="5:5" x14ac:dyDescent="0.3">
      <c r="E777" s="1"/>
    </row>
    <row r="778" spans="5:5" x14ac:dyDescent="0.3">
      <c r="E778" s="1"/>
    </row>
    <row r="779" spans="5:5" x14ac:dyDescent="0.3">
      <c r="E779" s="1"/>
    </row>
    <row r="780" spans="5:5" x14ac:dyDescent="0.3">
      <c r="E780" s="1"/>
    </row>
    <row r="781" spans="5:5" x14ac:dyDescent="0.3">
      <c r="E781" s="1"/>
    </row>
    <row r="782" spans="5:5" x14ac:dyDescent="0.3">
      <c r="E782" s="1"/>
    </row>
    <row r="783" spans="5:5" x14ac:dyDescent="0.3">
      <c r="E783" s="1"/>
    </row>
    <row r="784" spans="5:5" x14ac:dyDescent="0.3">
      <c r="E784" s="1"/>
    </row>
    <row r="785" spans="5:5" x14ac:dyDescent="0.3">
      <c r="E785" s="1"/>
    </row>
    <row r="786" spans="5:5" x14ac:dyDescent="0.3">
      <c r="E786" s="1"/>
    </row>
    <row r="787" spans="5:5" x14ac:dyDescent="0.3">
      <c r="E787" s="1"/>
    </row>
    <row r="788" spans="5:5" x14ac:dyDescent="0.3">
      <c r="E788" s="1"/>
    </row>
    <row r="789" spans="5:5" x14ac:dyDescent="0.3">
      <c r="E789" s="1"/>
    </row>
    <row r="790" spans="5:5" x14ac:dyDescent="0.3">
      <c r="E790" s="1"/>
    </row>
    <row r="791" spans="5:5" x14ac:dyDescent="0.3">
      <c r="E791" s="1"/>
    </row>
    <row r="792" spans="5:5" x14ac:dyDescent="0.3">
      <c r="E792" s="1"/>
    </row>
    <row r="793" spans="5:5" x14ac:dyDescent="0.3">
      <c r="E793" s="1"/>
    </row>
    <row r="794" spans="5:5" x14ac:dyDescent="0.3">
      <c r="E794" s="1"/>
    </row>
    <row r="795" spans="5:5" x14ac:dyDescent="0.3">
      <c r="E795" s="1"/>
    </row>
    <row r="796" spans="5:5" x14ac:dyDescent="0.3">
      <c r="E796" s="1"/>
    </row>
    <row r="797" spans="5:5" x14ac:dyDescent="0.3">
      <c r="E797" s="1"/>
    </row>
    <row r="798" spans="5:5" x14ac:dyDescent="0.3">
      <c r="E798" s="1"/>
    </row>
    <row r="799" spans="5:5" x14ac:dyDescent="0.3">
      <c r="E799" s="1"/>
    </row>
    <row r="800" spans="5:5" x14ac:dyDescent="0.3">
      <c r="E800" s="1"/>
    </row>
    <row r="801" spans="5:5" x14ac:dyDescent="0.3">
      <c r="E801" s="1"/>
    </row>
    <row r="802" spans="5:5" x14ac:dyDescent="0.3">
      <c r="E802" s="1"/>
    </row>
    <row r="803" spans="5:5" x14ac:dyDescent="0.3">
      <c r="E803" s="1"/>
    </row>
    <row r="804" spans="5:5" x14ac:dyDescent="0.3">
      <c r="E804" s="1"/>
    </row>
    <row r="805" spans="5:5" x14ac:dyDescent="0.3">
      <c r="E805" s="1"/>
    </row>
    <row r="806" spans="5:5" x14ac:dyDescent="0.3">
      <c r="E806" s="1"/>
    </row>
    <row r="807" spans="5:5" x14ac:dyDescent="0.3">
      <c r="E807" s="1"/>
    </row>
    <row r="808" spans="5:5" x14ac:dyDescent="0.3">
      <c r="E808" s="1"/>
    </row>
    <row r="809" spans="5:5" x14ac:dyDescent="0.3">
      <c r="E809" s="1"/>
    </row>
    <row r="810" spans="5:5" x14ac:dyDescent="0.3">
      <c r="E810" s="1"/>
    </row>
    <row r="811" spans="5:5" x14ac:dyDescent="0.3">
      <c r="E811" s="1"/>
    </row>
    <row r="812" spans="5:5" x14ac:dyDescent="0.3">
      <c r="E812" s="1"/>
    </row>
    <row r="813" spans="5:5" x14ac:dyDescent="0.3">
      <c r="E813" s="1"/>
    </row>
    <row r="814" spans="5:5" x14ac:dyDescent="0.3">
      <c r="E814" s="1"/>
    </row>
    <row r="815" spans="5:5" x14ac:dyDescent="0.3">
      <c r="E815" s="1"/>
    </row>
    <row r="816" spans="5:5" x14ac:dyDescent="0.3">
      <c r="E816" s="1"/>
    </row>
    <row r="817" spans="5:5" x14ac:dyDescent="0.3">
      <c r="E817" s="1"/>
    </row>
    <row r="818" spans="5:5" x14ac:dyDescent="0.3">
      <c r="E818" s="1"/>
    </row>
    <row r="819" spans="5:5" x14ac:dyDescent="0.3">
      <c r="E819" s="1"/>
    </row>
    <row r="820" spans="5:5" x14ac:dyDescent="0.3">
      <c r="E820" s="1"/>
    </row>
    <row r="821" spans="5:5" x14ac:dyDescent="0.3">
      <c r="E821" s="1"/>
    </row>
    <row r="822" spans="5:5" x14ac:dyDescent="0.3">
      <c r="E822" s="1"/>
    </row>
    <row r="823" spans="5:5" x14ac:dyDescent="0.3">
      <c r="E823" s="1"/>
    </row>
    <row r="824" spans="5:5" x14ac:dyDescent="0.3">
      <c r="E824" s="1"/>
    </row>
    <row r="825" spans="5:5" x14ac:dyDescent="0.3">
      <c r="E825" s="1"/>
    </row>
    <row r="826" spans="5:5" x14ac:dyDescent="0.3">
      <c r="E826" s="1"/>
    </row>
    <row r="827" spans="5:5" x14ac:dyDescent="0.3">
      <c r="E827" s="1"/>
    </row>
    <row r="828" spans="5:5" x14ac:dyDescent="0.3">
      <c r="E828" s="1"/>
    </row>
    <row r="829" spans="5:5" x14ac:dyDescent="0.3">
      <c r="E829" s="1"/>
    </row>
    <row r="830" spans="5:5" x14ac:dyDescent="0.3">
      <c r="E830" s="1"/>
    </row>
    <row r="831" spans="5:5" x14ac:dyDescent="0.3">
      <c r="E831" s="1"/>
    </row>
    <row r="832" spans="5:5" x14ac:dyDescent="0.3">
      <c r="E832" s="1"/>
    </row>
    <row r="833" spans="5:5" x14ac:dyDescent="0.3">
      <c r="E833" s="1"/>
    </row>
    <row r="834" spans="5:5" x14ac:dyDescent="0.3">
      <c r="E834" s="1"/>
    </row>
    <row r="835" spans="5:5" x14ac:dyDescent="0.3">
      <c r="E835" s="1"/>
    </row>
    <row r="836" spans="5:5" x14ac:dyDescent="0.3">
      <c r="E836" s="1"/>
    </row>
    <row r="837" spans="5:5" x14ac:dyDescent="0.3">
      <c r="E837" s="1"/>
    </row>
    <row r="838" spans="5:5" x14ac:dyDescent="0.3">
      <c r="E838" s="1"/>
    </row>
    <row r="839" spans="5:5" x14ac:dyDescent="0.3">
      <c r="E839" s="1"/>
    </row>
    <row r="840" spans="5:5" x14ac:dyDescent="0.3">
      <c r="E840" s="1"/>
    </row>
    <row r="841" spans="5:5" x14ac:dyDescent="0.3">
      <c r="E841" s="1"/>
    </row>
    <row r="842" spans="5:5" x14ac:dyDescent="0.3">
      <c r="E842" s="1"/>
    </row>
    <row r="843" spans="5:5" x14ac:dyDescent="0.3">
      <c r="E843" s="1"/>
    </row>
    <row r="844" spans="5:5" x14ac:dyDescent="0.3">
      <c r="E844" s="1"/>
    </row>
    <row r="845" spans="5:5" x14ac:dyDescent="0.3">
      <c r="E845" s="1"/>
    </row>
    <row r="846" spans="5:5" x14ac:dyDescent="0.3">
      <c r="E846" s="1"/>
    </row>
    <row r="847" spans="5:5" x14ac:dyDescent="0.3">
      <c r="E847" s="1"/>
    </row>
    <row r="848" spans="5:5" x14ac:dyDescent="0.3">
      <c r="E848" s="1"/>
    </row>
    <row r="849" spans="5:5" x14ac:dyDescent="0.3">
      <c r="E849" s="1"/>
    </row>
    <row r="850" spans="5:5" x14ac:dyDescent="0.3">
      <c r="E850" s="1"/>
    </row>
    <row r="851" spans="5:5" x14ac:dyDescent="0.3">
      <c r="E851" s="1"/>
    </row>
    <row r="852" spans="5:5" x14ac:dyDescent="0.3">
      <c r="E852" s="1"/>
    </row>
    <row r="853" spans="5:5" x14ac:dyDescent="0.3">
      <c r="E853" s="1"/>
    </row>
    <row r="854" spans="5:5" x14ac:dyDescent="0.3">
      <c r="E854" s="1"/>
    </row>
    <row r="855" spans="5:5" x14ac:dyDescent="0.3">
      <c r="E855" s="1"/>
    </row>
    <row r="856" spans="5:5" x14ac:dyDescent="0.3">
      <c r="E856" s="1"/>
    </row>
    <row r="857" spans="5:5" x14ac:dyDescent="0.3">
      <c r="E857" s="1"/>
    </row>
    <row r="858" spans="5:5" x14ac:dyDescent="0.3">
      <c r="E858" s="1"/>
    </row>
    <row r="859" spans="5:5" x14ac:dyDescent="0.3">
      <c r="E859" s="1"/>
    </row>
    <row r="860" spans="5:5" x14ac:dyDescent="0.3">
      <c r="E860" s="1"/>
    </row>
    <row r="861" spans="5:5" x14ac:dyDescent="0.3">
      <c r="E861" s="1"/>
    </row>
    <row r="862" spans="5:5" x14ac:dyDescent="0.3">
      <c r="E862" s="1"/>
    </row>
    <row r="863" spans="5:5" x14ac:dyDescent="0.3">
      <c r="E863" s="1"/>
    </row>
    <row r="864" spans="5:5" x14ac:dyDescent="0.3">
      <c r="E864" s="1"/>
    </row>
    <row r="865" spans="5:5" x14ac:dyDescent="0.3">
      <c r="E865" s="1"/>
    </row>
    <row r="866" spans="5:5" x14ac:dyDescent="0.3">
      <c r="E866" s="1"/>
    </row>
    <row r="867" spans="5:5" x14ac:dyDescent="0.3">
      <c r="E867" s="1"/>
    </row>
    <row r="868" spans="5:5" x14ac:dyDescent="0.3">
      <c r="E868" s="1"/>
    </row>
    <row r="869" spans="5:5" x14ac:dyDescent="0.3">
      <c r="E869" s="1"/>
    </row>
    <row r="870" spans="5:5" x14ac:dyDescent="0.3">
      <c r="E870" s="1"/>
    </row>
    <row r="871" spans="5:5" x14ac:dyDescent="0.3">
      <c r="E871" s="1"/>
    </row>
    <row r="872" spans="5:5" x14ac:dyDescent="0.3">
      <c r="E872" s="1"/>
    </row>
    <row r="873" spans="5:5" x14ac:dyDescent="0.3">
      <c r="E873" s="1"/>
    </row>
    <row r="874" spans="5:5" x14ac:dyDescent="0.3">
      <c r="E874" s="1"/>
    </row>
    <row r="875" spans="5:5" x14ac:dyDescent="0.3">
      <c r="E875" s="1"/>
    </row>
    <row r="876" spans="5:5" x14ac:dyDescent="0.3">
      <c r="E876" s="1"/>
    </row>
    <row r="877" spans="5:5" x14ac:dyDescent="0.3">
      <c r="E877" s="1"/>
    </row>
    <row r="878" spans="5:5" x14ac:dyDescent="0.3">
      <c r="E878" s="1"/>
    </row>
    <row r="879" spans="5:5" x14ac:dyDescent="0.3">
      <c r="E879" s="1"/>
    </row>
    <row r="880" spans="5:5" x14ac:dyDescent="0.3">
      <c r="E880" s="1"/>
    </row>
    <row r="881" spans="5:5" x14ac:dyDescent="0.3">
      <c r="E881" s="1"/>
    </row>
    <row r="882" spans="5:5" x14ac:dyDescent="0.3">
      <c r="E882" s="1"/>
    </row>
    <row r="883" spans="5:5" x14ac:dyDescent="0.3">
      <c r="E883" s="1"/>
    </row>
    <row r="884" spans="5:5" x14ac:dyDescent="0.3">
      <c r="E884" s="1"/>
    </row>
    <row r="885" spans="5:5" x14ac:dyDescent="0.3">
      <c r="E885" s="1"/>
    </row>
    <row r="886" spans="5:5" x14ac:dyDescent="0.3">
      <c r="E886" s="1"/>
    </row>
    <row r="887" spans="5:5" x14ac:dyDescent="0.3">
      <c r="E887" s="1"/>
    </row>
    <row r="888" spans="5:5" x14ac:dyDescent="0.3">
      <c r="E888" s="1"/>
    </row>
    <row r="889" spans="5:5" x14ac:dyDescent="0.3">
      <c r="E889" s="1"/>
    </row>
    <row r="890" spans="5:5" x14ac:dyDescent="0.3">
      <c r="E890" s="1"/>
    </row>
    <row r="891" spans="5:5" x14ac:dyDescent="0.3">
      <c r="E891" s="1"/>
    </row>
    <row r="892" spans="5:5" x14ac:dyDescent="0.3">
      <c r="E892" s="1"/>
    </row>
    <row r="893" spans="5:5" x14ac:dyDescent="0.3">
      <c r="E893" s="1"/>
    </row>
    <row r="894" spans="5:5" x14ac:dyDescent="0.3">
      <c r="E894" s="1"/>
    </row>
    <row r="895" spans="5:5" x14ac:dyDescent="0.3">
      <c r="E895" s="1"/>
    </row>
    <row r="896" spans="5:5" x14ac:dyDescent="0.3">
      <c r="E896" s="1"/>
    </row>
    <row r="897" spans="5:5" x14ac:dyDescent="0.3">
      <c r="E897" s="1"/>
    </row>
    <row r="898" spans="5:5" x14ac:dyDescent="0.3">
      <c r="E898" s="1"/>
    </row>
    <row r="899" spans="5:5" x14ac:dyDescent="0.3">
      <c r="E899" s="1"/>
    </row>
    <row r="900" spans="5:5" x14ac:dyDescent="0.3">
      <c r="E900" s="1"/>
    </row>
    <row r="901" spans="5:5" x14ac:dyDescent="0.3">
      <c r="E901" s="1"/>
    </row>
    <row r="902" spans="5:5" x14ac:dyDescent="0.3">
      <c r="E902" s="1"/>
    </row>
    <row r="903" spans="5:5" x14ac:dyDescent="0.3">
      <c r="E903" s="1"/>
    </row>
    <row r="904" spans="5:5" x14ac:dyDescent="0.3">
      <c r="E904" s="1"/>
    </row>
    <row r="905" spans="5:5" x14ac:dyDescent="0.3">
      <c r="E905" s="1"/>
    </row>
    <row r="906" spans="5:5" x14ac:dyDescent="0.3">
      <c r="E906" s="1"/>
    </row>
    <row r="907" spans="5:5" x14ac:dyDescent="0.3">
      <c r="E907" s="1"/>
    </row>
    <row r="908" spans="5:5" x14ac:dyDescent="0.3">
      <c r="E908" s="1"/>
    </row>
    <row r="909" spans="5:5" x14ac:dyDescent="0.3">
      <c r="E909" s="1"/>
    </row>
    <row r="910" spans="5:5" x14ac:dyDescent="0.3">
      <c r="E910" s="1"/>
    </row>
    <row r="911" spans="5:5" x14ac:dyDescent="0.3">
      <c r="E911" s="1"/>
    </row>
    <row r="912" spans="5:5" x14ac:dyDescent="0.3">
      <c r="E912" s="1"/>
    </row>
    <row r="913" spans="5:5" x14ac:dyDescent="0.3">
      <c r="E913" s="1"/>
    </row>
    <row r="914" spans="5:5" x14ac:dyDescent="0.3">
      <c r="E914" s="1"/>
    </row>
    <row r="915" spans="5:5" x14ac:dyDescent="0.3">
      <c r="E915" s="1"/>
    </row>
    <row r="916" spans="5:5" x14ac:dyDescent="0.3">
      <c r="E916" s="1"/>
    </row>
    <row r="917" spans="5:5" x14ac:dyDescent="0.3">
      <c r="E917" s="1"/>
    </row>
    <row r="918" spans="5:5" x14ac:dyDescent="0.3">
      <c r="E918" s="1"/>
    </row>
    <row r="919" spans="5:5" x14ac:dyDescent="0.3">
      <c r="E919" s="1"/>
    </row>
    <row r="920" spans="5:5" x14ac:dyDescent="0.3">
      <c r="E920" s="1"/>
    </row>
    <row r="921" spans="5:5" x14ac:dyDescent="0.3">
      <c r="E921" s="1"/>
    </row>
    <row r="922" spans="5:5" x14ac:dyDescent="0.3">
      <c r="E922" s="1"/>
    </row>
    <row r="923" spans="5:5" x14ac:dyDescent="0.3">
      <c r="E923" s="1"/>
    </row>
    <row r="924" spans="5:5" x14ac:dyDescent="0.3">
      <c r="E924" s="1"/>
    </row>
    <row r="925" spans="5:5" x14ac:dyDescent="0.3">
      <c r="E925" s="1"/>
    </row>
    <row r="926" spans="5:5" x14ac:dyDescent="0.3">
      <c r="E926" s="1"/>
    </row>
    <row r="927" spans="5:5" x14ac:dyDescent="0.3">
      <c r="E927" s="1"/>
    </row>
    <row r="928" spans="5:5" x14ac:dyDescent="0.3">
      <c r="E928" s="1"/>
    </row>
    <row r="929" spans="5:5" x14ac:dyDescent="0.3">
      <c r="E929" s="1"/>
    </row>
    <row r="930" spans="5:5" x14ac:dyDescent="0.3">
      <c r="E930" s="1"/>
    </row>
    <row r="931" spans="5:5" x14ac:dyDescent="0.3">
      <c r="E931" s="1"/>
    </row>
    <row r="932" spans="5:5" x14ac:dyDescent="0.3">
      <c r="E932" s="1"/>
    </row>
    <row r="933" spans="5:5" x14ac:dyDescent="0.3">
      <c r="E933" s="1"/>
    </row>
    <row r="934" spans="5:5" x14ac:dyDescent="0.3">
      <c r="E934" s="1"/>
    </row>
    <row r="935" spans="5:5" x14ac:dyDescent="0.3">
      <c r="E935" s="1"/>
    </row>
    <row r="936" spans="5:5" x14ac:dyDescent="0.3">
      <c r="E936" s="1"/>
    </row>
    <row r="937" spans="5:5" x14ac:dyDescent="0.3">
      <c r="E937" s="1"/>
    </row>
    <row r="938" spans="5:5" x14ac:dyDescent="0.3">
      <c r="E938" s="1"/>
    </row>
    <row r="939" spans="5:5" x14ac:dyDescent="0.3">
      <c r="E939" s="1"/>
    </row>
    <row r="940" spans="5:5" x14ac:dyDescent="0.3">
      <c r="E940" s="1"/>
    </row>
    <row r="941" spans="5:5" x14ac:dyDescent="0.3">
      <c r="E941" s="1"/>
    </row>
    <row r="942" spans="5:5" x14ac:dyDescent="0.3">
      <c r="E942" s="1"/>
    </row>
    <row r="943" spans="5:5" x14ac:dyDescent="0.3">
      <c r="E943" s="1"/>
    </row>
    <row r="944" spans="5:5" x14ac:dyDescent="0.3">
      <c r="E944" s="1"/>
    </row>
    <row r="945" spans="5:5" x14ac:dyDescent="0.3">
      <c r="E945" s="1"/>
    </row>
    <row r="946" spans="5:5" x14ac:dyDescent="0.3">
      <c r="E946" s="1"/>
    </row>
    <row r="947" spans="5:5" x14ac:dyDescent="0.3">
      <c r="E947" s="1"/>
    </row>
    <row r="948" spans="5:5" x14ac:dyDescent="0.3">
      <c r="E948" s="1"/>
    </row>
    <row r="949" spans="5:5" x14ac:dyDescent="0.3">
      <c r="E949" s="1"/>
    </row>
    <row r="950" spans="5:5" x14ac:dyDescent="0.3">
      <c r="E950" s="1"/>
    </row>
    <row r="951" spans="5:5" x14ac:dyDescent="0.3">
      <c r="E951" s="1"/>
    </row>
    <row r="952" spans="5:5" x14ac:dyDescent="0.3">
      <c r="E952" s="1"/>
    </row>
    <row r="953" spans="5:5" x14ac:dyDescent="0.3">
      <c r="E953" s="1"/>
    </row>
    <row r="954" spans="5:5" x14ac:dyDescent="0.3">
      <c r="E954" s="1"/>
    </row>
    <row r="955" spans="5:5" x14ac:dyDescent="0.3">
      <c r="E955" s="1"/>
    </row>
    <row r="956" spans="5:5" x14ac:dyDescent="0.3">
      <c r="E956" s="1"/>
    </row>
    <row r="957" spans="5:5" x14ac:dyDescent="0.3">
      <c r="E957" s="1"/>
    </row>
    <row r="958" spans="5:5" x14ac:dyDescent="0.3">
      <c r="E958" s="1"/>
    </row>
    <row r="959" spans="5:5" x14ac:dyDescent="0.3">
      <c r="E959" s="1"/>
    </row>
    <row r="960" spans="5:5" x14ac:dyDescent="0.3">
      <c r="E960" s="1"/>
    </row>
    <row r="961" spans="5:5" x14ac:dyDescent="0.3">
      <c r="E961" s="1"/>
    </row>
    <row r="962" spans="5:5" x14ac:dyDescent="0.3">
      <c r="E962" s="1"/>
    </row>
    <row r="963" spans="5:5" x14ac:dyDescent="0.3">
      <c r="E963" s="1"/>
    </row>
    <row r="964" spans="5:5" x14ac:dyDescent="0.3">
      <c r="E964" s="1"/>
    </row>
    <row r="965" spans="5:5" x14ac:dyDescent="0.3">
      <c r="E965" s="1"/>
    </row>
    <row r="966" spans="5:5" x14ac:dyDescent="0.3">
      <c r="E966" s="1"/>
    </row>
    <row r="967" spans="5:5" x14ac:dyDescent="0.3">
      <c r="E967" s="1"/>
    </row>
    <row r="968" spans="5:5" x14ac:dyDescent="0.3">
      <c r="E968" s="1"/>
    </row>
    <row r="969" spans="5:5" x14ac:dyDescent="0.3">
      <c r="E969" s="1"/>
    </row>
    <row r="970" spans="5:5" x14ac:dyDescent="0.3">
      <c r="E970" s="1"/>
    </row>
    <row r="971" spans="5:5" x14ac:dyDescent="0.3">
      <c r="E971" s="1"/>
    </row>
    <row r="972" spans="5:5" x14ac:dyDescent="0.3">
      <c r="E972" s="1"/>
    </row>
    <row r="973" spans="5:5" x14ac:dyDescent="0.3">
      <c r="E973" s="1"/>
    </row>
    <row r="974" spans="5:5" x14ac:dyDescent="0.3">
      <c r="E974" s="1"/>
    </row>
    <row r="975" spans="5:5" x14ac:dyDescent="0.3">
      <c r="E975" s="1"/>
    </row>
    <row r="976" spans="5:5" x14ac:dyDescent="0.3">
      <c r="E976" s="1"/>
    </row>
    <row r="977" spans="5:5" x14ac:dyDescent="0.3">
      <c r="E977" s="1"/>
    </row>
    <row r="978" spans="5:5" x14ac:dyDescent="0.3">
      <c r="E978" s="1"/>
    </row>
    <row r="979" spans="5:5" x14ac:dyDescent="0.3">
      <c r="E979" s="1"/>
    </row>
    <row r="980" spans="5:5" x14ac:dyDescent="0.3">
      <c r="E980" s="1"/>
    </row>
    <row r="981" spans="5:5" x14ac:dyDescent="0.3">
      <c r="E981" s="1"/>
    </row>
    <row r="982" spans="5:5" x14ac:dyDescent="0.3">
      <c r="E982" s="1"/>
    </row>
    <row r="983" spans="5:5" x14ac:dyDescent="0.3">
      <c r="E983" s="1"/>
    </row>
    <row r="984" spans="5:5" x14ac:dyDescent="0.3">
      <c r="E984" s="1"/>
    </row>
    <row r="985" spans="5:5" x14ac:dyDescent="0.3">
      <c r="E985" s="1"/>
    </row>
    <row r="986" spans="5:5" x14ac:dyDescent="0.3">
      <c r="E986" s="1"/>
    </row>
    <row r="987" spans="5:5" x14ac:dyDescent="0.3">
      <c r="E987" s="1"/>
    </row>
    <row r="988" spans="5:5" x14ac:dyDescent="0.3">
      <c r="E988" s="1"/>
    </row>
    <row r="989" spans="5:5" x14ac:dyDescent="0.3">
      <c r="E989" s="1"/>
    </row>
    <row r="990" spans="5:5" x14ac:dyDescent="0.3">
      <c r="E990" s="1"/>
    </row>
    <row r="991" spans="5:5" x14ac:dyDescent="0.3">
      <c r="E991" s="1"/>
    </row>
    <row r="992" spans="5:5" x14ac:dyDescent="0.3">
      <c r="E992" s="1"/>
    </row>
    <row r="993" spans="5:5" x14ac:dyDescent="0.3">
      <c r="E993" s="1"/>
    </row>
    <row r="994" spans="5:5" x14ac:dyDescent="0.3">
      <c r="E994" s="1"/>
    </row>
    <row r="995" spans="5:5" x14ac:dyDescent="0.3">
      <c r="E995" s="1"/>
    </row>
    <row r="996" spans="5:5" x14ac:dyDescent="0.3">
      <c r="E996" s="1"/>
    </row>
    <row r="997" spans="5:5" x14ac:dyDescent="0.3">
      <c r="E997" s="1"/>
    </row>
    <row r="998" spans="5:5" x14ac:dyDescent="0.3">
      <c r="E998" s="1"/>
    </row>
    <row r="999" spans="5:5" x14ac:dyDescent="0.3">
      <c r="E999" s="1"/>
    </row>
    <row r="1000" spans="5:5" x14ac:dyDescent="0.3">
      <c r="E1000" s="1"/>
    </row>
    <row r="1001" spans="5:5" x14ac:dyDescent="0.3">
      <c r="E1001" s="1"/>
    </row>
    <row r="1002" spans="5:5" x14ac:dyDescent="0.3">
      <c r="E1002" s="1"/>
    </row>
    <row r="1003" spans="5:5" x14ac:dyDescent="0.3">
      <c r="E1003" s="1"/>
    </row>
    <row r="1004" spans="5:5" x14ac:dyDescent="0.3">
      <c r="E1004" s="1"/>
    </row>
    <row r="1005" spans="5:5" x14ac:dyDescent="0.3">
      <c r="E1005" s="1"/>
    </row>
    <row r="1006" spans="5:5" x14ac:dyDescent="0.3">
      <c r="E1006" s="1"/>
    </row>
    <row r="1007" spans="5:5" x14ac:dyDescent="0.3">
      <c r="E1007" s="1"/>
    </row>
    <row r="1008" spans="5:5" x14ac:dyDescent="0.3">
      <c r="E1008" s="1"/>
    </row>
    <row r="1009" spans="5:5" x14ac:dyDescent="0.3">
      <c r="E1009" s="1"/>
    </row>
    <row r="1010" spans="5:5" x14ac:dyDescent="0.3">
      <c r="E1010" s="1"/>
    </row>
    <row r="1011" spans="5:5" x14ac:dyDescent="0.3">
      <c r="E1011" s="1"/>
    </row>
    <row r="1012" spans="5:5" x14ac:dyDescent="0.3">
      <c r="E1012" s="1"/>
    </row>
    <row r="1013" spans="5:5" x14ac:dyDescent="0.3">
      <c r="E1013" s="1"/>
    </row>
    <row r="1014" spans="5:5" x14ac:dyDescent="0.3">
      <c r="E1014" s="1"/>
    </row>
    <row r="1015" spans="5:5" x14ac:dyDescent="0.3">
      <c r="E1015" s="1"/>
    </row>
    <row r="1016" spans="5:5" x14ac:dyDescent="0.3">
      <c r="E1016" s="1"/>
    </row>
    <row r="1017" spans="5:5" x14ac:dyDescent="0.3">
      <c r="E1017" s="1"/>
    </row>
    <row r="1018" spans="5:5" x14ac:dyDescent="0.3">
      <c r="E1018" s="1"/>
    </row>
    <row r="1019" spans="5:5" x14ac:dyDescent="0.3">
      <c r="E1019" s="1"/>
    </row>
    <row r="1020" spans="5:5" x14ac:dyDescent="0.3">
      <c r="E1020" s="1"/>
    </row>
    <row r="1021" spans="5:5" x14ac:dyDescent="0.3">
      <c r="E1021" s="1"/>
    </row>
  </sheetData>
  <sortState xmlns:xlrd2="http://schemas.microsoft.com/office/spreadsheetml/2017/richdata2" ref="E486:E1021">
    <sortCondition ref="E486:E1021"/>
  </sortState>
  <phoneticPr fontId="17" type="noConversion"/>
  <hyperlinks>
    <hyperlink ref="H32" r:id="rId1" xr:uid="{1EABC55E-D37B-42A0-8854-B7FAF57598BA}"/>
  </hyperlinks>
  <pageMargins left="0.7" right="0.7" top="0.75" bottom="0.75" header="0.3" footer="0.3"/>
  <pageSetup paperSize="9" orientation="portrait" horizontalDpi="4294967293" vertic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s H o K S / 7 b b 8 G o A A A A + A A A A B I A H A B D b 2 5 m a W c v U G F j a 2 F n Z S 5 4 b W w g o h g A K K A U A A A A A A A A A A A A A A A A A A A A A A A A A A A A h Y + x C s I w G I R f p W R v k k a p R f 6 m g 2 5 a E A R x D W l s g 2 0 q T W r 6 b g 4 + k q 9 g Q a t u w i 1 3 f A d 3 j 9 s d s q G p g 6 v q r G 5 N i i J M U a C M b A t t y h T 1 7 h Q m K O O w E / I s S h W M s L H L w e o U V c 5 d l o R 4 7 7 G f 4 b Y r C a M 0 I s d 8 u 5 e V a k S o j X X C S I U + r e J / C 3 E 4 v M Z w h u e L U X G M W R I B m W L I t f k i b F y M K Z C f E F Z 9 7 f p O 8 U K E 6 w 2 Q y Q J 5 v + B P U E s D B B Q A A g A I A L B 6 C k 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w e g p L K I p H u A 4 A A A A R A A A A E w A c A E Z v c m 1 1 b G F z L 1 N l Y 3 R p b 2 4 x L m 0 g o h g A K K A U A A A A A A A A A A A A A A A A A A A A A A A A A A A A K 0 5 N L s n M z 1 M I h t C G 1 g B Q S w E C L Q A U A A I A C A C w e g p L / t t v w a g A A A D 4 A A A A E g A A A A A A A A A A A A A A A A A A A A A A Q 2 9 u Z m l n L 1 B h Y 2 t h Z 2 U u e G 1 s U E s B A i 0 A F A A C A A g A s H o K S w / K 6 a u k A A A A 6 Q A A A B M A A A A A A A A A A A A A A A A A 9 A A A A F t D b 2 5 0 Z W 5 0 X 1 R 5 c G V z X S 5 4 b W x Q S w E C L Q A U A A I A C A C w e g p L 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4 Q 0 y H s A j q 0 m f Q L 5 Z M 4 H + 5 A A A A A A C A A A A A A A Q Z g A A A A E A A C A A A A D y H A c O A y T M x s n l 2 X G N M c s F 2 8 + J L 0 C m e c o + 6 L t Q 2 I N H 5 Q A A A A A O g A A A A A I A A C A A A A D O p 2 j X 4 f r h E M e J o + 2 C N Z b N 8 s Q k 6 Q o J Q H S 1 R y j o B E Y N + 1 A A A A B o r P s 9 2 7 L t F E / G o D a D p w 0 6 o k G C 2 b i 0 C i I 8 v L 8 Y u c d x T K W 4 z E / T p v L 9 m 3 l f o o 7 I 6 U 5 A I d b O B 7 k 3 m D q v H p n x B d e x B Y 9 s L J n o 4 L o x b W a 4 R G F P b E A A A A D l J H Y M x x P Y D / L L c O I A E S O N 5 J 4 1 N H B H Q K v 3 3 e 7 L S v 0 W k W s 7 y 4 + s x T o X b 6 T e I W l / D r 6 B n 3 H x l f T e B 4 f r I s + F h i f 2 < / D a t a M a s h u p > 
</file>

<file path=customXml/itemProps1.xml><?xml version="1.0" encoding="utf-8"?>
<ds:datastoreItem xmlns:ds="http://schemas.openxmlformats.org/officeDocument/2006/customXml" ds:itemID="{57F3D16B-63BB-442A-853F-9FB7C6BF6CC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Marathon</vt:lpstr>
      <vt:lpstr>Statistik</vt:lpstr>
      <vt:lpstr>Børnedistance-Træning</vt:lpstr>
      <vt:lpstr>Ultraløb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David Bredo</cp:lastModifiedBy>
  <cp:lastPrinted>2024-01-17T09:39:29Z</cp:lastPrinted>
  <dcterms:created xsi:type="dcterms:W3CDTF">2014-09-18T16:04:34Z</dcterms:created>
  <dcterms:modified xsi:type="dcterms:W3CDTF">2026-06-28T15:52:04Z</dcterms:modified>
</cp:coreProperties>
</file>