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b005734\Documents\Motion\"/>
    </mc:Choice>
  </mc:AlternateContent>
  <bookViews>
    <workbookView xWindow="0" yWindow="0" windowWidth="16395" windowHeight="8190" tabRatio="493"/>
  </bookViews>
  <sheets>
    <sheet name="Liste" sheetId="3" r:id="rId1"/>
    <sheet name="Tid" sheetId="2" r:id="rId2"/>
    <sheet name="Løb" sheetId="6" r:id="rId3"/>
    <sheet name="Ark2" sheetId="4" r:id="rId4"/>
    <sheet name="Ark3" sheetId="5" r:id="rId5"/>
  </sheets>
  <definedNames>
    <definedName name="_xlnm._FilterDatabase" localSheetId="0" hidden="1">Liste!$A$1:$N$196</definedName>
  </definedNames>
  <calcPr calcId="162913"/>
  <pivotCaches>
    <pivotCache cacheId="5" r:id="rId6"/>
    <pivotCache cacheId="9" r:id="rId7"/>
  </pivotCaches>
</workbook>
</file>

<file path=xl/calcChain.xml><?xml version="1.0" encoding="utf-8"?>
<calcChain xmlns="http://schemas.openxmlformats.org/spreadsheetml/2006/main">
  <c r="K270" i="3" l="1"/>
  <c r="L270" i="3"/>
  <c r="K271" i="3"/>
  <c r="L271" i="3" s="1"/>
  <c r="K272" i="3"/>
  <c r="L272" i="3"/>
  <c r="K273" i="3"/>
  <c r="L273" i="3"/>
  <c r="O8" i="2"/>
  <c r="K269" i="3" l="1"/>
  <c r="L269" i="3" s="1"/>
  <c r="K268" i="3"/>
  <c r="L268" i="3" s="1"/>
  <c r="O9" i="2"/>
  <c r="K263" i="3" l="1"/>
  <c r="L263" i="3" s="1"/>
  <c r="K264" i="3"/>
  <c r="L264" i="3" s="1"/>
  <c r="K265" i="3"/>
  <c r="L265" i="3" s="1"/>
  <c r="K266" i="3"/>
  <c r="L266" i="3" s="1"/>
  <c r="K267" i="3"/>
  <c r="L267" i="3" s="1"/>
  <c r="K262" i="3" l="1"/>
  <c r="L262" i="3" s="1"/>
  <c r="K261" i="3"/>
  <c r="L261" i="3" s="1"/>
  <c r="K260" i="3"/>
  <c r="L260" i="3" s="1"/>
  <c r="K259" i="3"/>
  <c r="L259" i="3" s="1"/>
  <c r="K258" i="3"/>
  <c r="L258" i="3" s="1"/>
  <c r="K253" i="3" l="1"/>
  <c r="L253" i="3" s="1"/>
  <c r="K254" i="3"/>
  <c r="L254" i="3" s="1"/>
  <c r="K255" i="3"/>
  <c r="L255" i="3" s="1"/>
  <c r="K256" i="3"/>
  <c r="L256" i="3" s="1"/>
  <c r="K257" i="3"/>
  <c r="L257" i="3" s="1"/>
  <c r="K275" i="3"/>
  <c r="L275" i="3" s="1"/>
  <c r="K294" i="3"/>
  <c r="L294" i="3"/>
  <c r="K295" i="3"/>
  <c r="L295" i="3"/>
  <c r="K296" i="3"/>
  <c r="L296" i="3"/>
  <c r="K297" i="3"/>
  <c r="L297" i="3"/>
  <c r="N8" i="2"/>
  <c r="K248" i="3" l="1"/>
  <c r="L248" i="3"/>
  <c r="K249" i="3"/>
  <c r="L249" i="3" s="1"/>
  <c r="K250" i="3"/>
  <c r="L250" i="3" s="1"/>
  <c r="K251" i="3"/>
  <c r="L251" i="3" s="1"/>
  <c r="K252" i="3"/>
  <c r="L252" i="3" s="1"/>
  <c r="N9" i="2"/>
  <c r="K247" i="3" l="1"/>
  <c r="L247" i="3" s="1"/>
  <c r="K246" i="3"/>
  <c r="L246" i="3" s="1"/>
  <c r="K245" i="3"/>
  <c r="L245" i="3" s="1"/>
  <c r="K244" i="3"/>
  <c r="L244" i="3" s="1"/>
  <c r="K243" i="3"/>
  <c r="L243" i="3" s="1"/>
  <c r="K234" i="3" l="1"/>
  <c r="L234" i="3" s="1"/>
  <c r="K235" i="3"/>
  <c r="L235" i="3" s="1"/>
  <c r="K236" i="3"/>
  <c r="L236" i="3"/>
  <c r="K237" i="3"/>
  <c r="L237" i="3" s="1"/>
  <c r="K238" i="3"/>
  <c r="L238" i="3" s="1"/>
  <c r="K239" i="3"/>
  <c r="L239" i="3" s="1"/>
  <c r="K240" i="3"/>
  <c r="L240" i="3"/>
  <c r="K241" i="3"/>
  <c r="L241" i="3" s="1"/>
  <c r="K242" i="3"/>
  <c r="L242" i="3"/>
  <c r="M8" i="2"/>
  <c r="K233" i="3" l="1"/>
  <c r="L233" i="3" s="1"/>
  <c r="K232" i="3"/>
  <c r="L232" i="3" s="1"/>
  <c r="K231" i="3"/>
  <c r="L231" i="3" s="1"/>
  <c r="K230" i="3"/>
  <c r="L230" i="3" s="1"/>
  <c r="K229" i="3"/>
  <c r="L229" i="3" s="1"/>
  <c r="M9" i="2"/>
  <c r="K220" i="3" l="1"/>
  <c r="L220" i="3" s="1"/>
  <c r="K221" i="3"/>
  <c r="L221" i="3"/>
  <c r="K222" i="3"/>
  <c r="L222" i="3" s="1"/>
  <c r="K223" i="3"/>
  <c r="L223" i="3" s="1"/>
  <c r="K224" i="3"/>
  <c r="L224" i="3" s="1"/>
  <c r="K225" i="3"/>
  <c r="L225" i="3" s="1"/>
  <c r="K226" i="3"/>
  <c r="L226" i="3" s="1"/>
  <c r="K227" i="3"/>
  <c r="L227" i="3" s="1"/>
  <c r="K228" i="3"/>
  <c r="L228" i="3" s="1"/>
  <c r="K298" i="3"/>
  <c r="L298" i="3"/>
  <c r="K299" i="3"/>
  <c r="L299" i="3"/>
  <c r="K208" i="3" l="1"/>
  <c r="L208" i="3" s="1"/>
  <c r="K209" i="3"/>
  <c r="L209" i="3"/>
  <c r="K210" i="3"/>
  <c r="L210" i="3" s="1"/>
  <c r="K211" i="3"/>
  <c r="L211" i="3"/>
  <c r="K212" i="3"/>
  <c r="L212" i="3" s="1"/>
  <c r="K213" i="3"/>
  <c r="L213" i="3"/>
  <c r="K214" i="3"/>
  <c r="L214" i="3" s="1"/>
  <c r="K215" i="3"/>
  <c r="L215" i="3"/>
  <c r="K216" i="3"/>
  <c r="L216" i="3" s="1"/>
  <c r="K217" i="3"/>
  <c r="L217" i="3"/>
  <c r="K218" i="3"/>
  <c r="L218" i="3" s="1"/>
  <c r="K219" i="3"/>
  <c r="L219" i="3" s="1"/>
  <c r="B11" i="2" s="1"/>
  <c r="K207" i="3"/>
  <c r="L207" i="3" s="1"/>
  <c r="K206" i="3"/>
  <c r="L206" i="3" s="1"/>
  <c r="K205" i="3" l="1"/>
  <c r="L205" i="3" s="1"/>
  <c r="K204" i="3"/>
  <c r="L204" i="3" s="1"/>
  <c r="K203" i="3"/>
  <c r="L203" i="3" s="1"/>
  <c r="K202" i="3"/>
  <c r="L202" i="3" s="1"/>
  <c r="K201" i="3"/>
  <c r="L201" i="3" s="1"/>
  <c r="K200" i="3"/>
  <c r="L200" i="3" s="1"/>
  <c r="K199" i="3"/>
  <c r="L199" i="3" s="1"/>
  <c r="K198" i="3"/>
  <c r="L198" i="3" s="1"/>
  <c r="K197" i="3"/>
  <c r="L197" i="3" s="1"/>
  <c r="K195" i="3" l="1"/>
  <c r="L195" i="3" s="1"/>
  <c r="K194" i="3"/>
  <c r="L194" i="3" s="1"/>
  <c r="K193" i="3"/>
  <c r="L193" i="3" s="1"/>
  <c r="K192" i="3"/>
  <c r="L192" i="3" s="1"/>
  <c r="K191" i="3"/>
  <c r="L191" i="3" s="1"/>
  <c r="K190" i="3"/>
  <c r="L190" i="3" s="1"/>
  <c r="L8" i="2"/>
  <c r="K196" i="3" l="1"/>
  <c r="K186" i="3"/>
  <c r="L186" i="3" s="1"/>
  <c r="K187" i="3"/>
  <c r="L187" i="3" s="1"/>
  <c r="K188" i="3"/>
  <c r="L188" i="3" s="1"/>
  <c r="K184" i="3"/>
  <c r="L184" i="3" s="1"/>
  <c r="K185" i="3"/>
  <c r="L185" i="3" s="1"/>
  <c r="K189" i="3"/>
  <c r="L189" i="3" s="1"/>
  <c r="K183" i="3"/>
  <c r="L183" i="3" s="1"/>
  <c r="L9" i="2"/>
  <c r="K8" i="2"/>
  <c r="L196" i="3" l="1"/>
  <c r="K175" i="3"/>
  <c r="L175" i="3" s="1"/>
  <c r="K174" i="3"/>
  <c r="L174" i="3" s="1"/>
  <c r="J8" i="2"/>
  <c r="K9" i="2"/>
  <c r="K173" i="3" l="1"/>
  <c r="L173" i="3" s="1"/>
  <c r="K172" i="3"/>
  <c r="L172" i="3" s="1"/>
  <c r="K171" i="3"/>
  <c r="L171" i="3" s="1"/>
  <c r="J9" i="2"/>
  <c r="K167" i="3" l="1"/>
  <c r="L167" i="3" s="1"/>
  <c r="K168" i="3"/>
  <c r="L168" i="3" s="1"/>
  <c r="K169" i="3"/>
  <c r="L169" i="3" s="1"/>
  <c r="K170" i="3"/>
  <c r="L170" i="3" s="1"/>
  <c r="K166" i="3" l="1"/>
  <c r="L166" i="3" s="1"/>
  <c r="K165" i="3" l="1"/>
  <c r="L165" i="3" s="1"/>
  <c r="K164" i="3"/>
  <c r="L164" i="3" s="1"/>
  <c r="K163" i="3"/>
  <c r="L163" i="3" s="1"/>
  <c r="K162" i="3"/>
  <c r="L162" i="3" s="1"/>
  <c r="K161" i="3" l="1"/>
  <c r="L161" i="3" s="1"/>
  <c r="K160" i="3" l="1"/>
  <c r="L160" i="3" s="1"/>
  <c r="K159" i="3"/>
  <c r="L159" i="3" s="1"/>
  <c r="K158" i="3"/>
  <c r="L158" i="3" s="1"/>
  <c r="K157" i="3"/>
  <c r="L157" i="3" s="1"/>
  <c r="K156" i="3"/>
  <c r="L156" i="3" s="1"/>
  <c r="H8" i="2"/>
  <c r="I8" i="2"/>
  <c r="G8" i="2"/>
  <c r="K153" i="3" l="1"/>
  <c r="L153" i="3"/>
  <c r="K154" i="3"/>
  <c r="L154" i="3" s="1"/>
  <c r="K155" i="3"/>
  <c r="L155" i="3" s="1"/>
  <c r="F153" i="3"/>
  <c r="K152" i="3"/>
  <c r="L152" i="3" s="1"/>
  <c r="H9" i="2"/>
  <c r="I9" i="2"/>
  <c r="K149" i="3" l="1"/>
  <c r="L149" i="3" s="1"/>
  <c r="K148" i="3"/>
  <c r="L148" i="3" s="1"/>
  <c r="K147" i="3"/>
  <c r="L147" i="3" s="1"/>
  <c r="K145" i="3"/>
  <c r="L145" i="3" s="1"/>
  <c r="K151" i="3" l="1"/>
  <c r="L151" i="3" s="1"/>
  <c r="K150" i="3"/>
  <c r="L150" i="3" s="1"/>
  <c r="K146" i="3"/>
  <c r="L146" i="3" s="1"/>
  <c r="K144" i="3"/>
  <c r="L144" i="3" s="1"/>
  <c r="L143" i="3"/>
  <c r="K143" i="3"/>
  <c r="K142" i="3"/>
  <c r="L142" i="3" s="1"/>
  <c r="K141" i="3"/>
  <c r="L141" i="3" s="1"/>
  <c r="K140" i="3"/>
  <c r="L140" i="3" s="1"/>
  <c r="K139" i="3"/>
  <c r="L139" i="3" s="1"/>
  <c r="L138" i="3"/>
  <c r="K138" i="3"/>
  <c r="L137" i="3"/>
  <c r="K137" i="3"/>
  <c r="K136" i="3"/>
  <c r="L136" i="3" s="1"/>
  <c r="K107" i="3"/>
  <c r="L107" i="3" s="1"/>
  <c r="K108" i="3"/>
  <c r="L108" i="3" s="1"/>
  <c r="K109" i="3"/>
  <c r="L109" i="3" s="1"/>
  <c r="K110" i="3"/>
  <c r="L110" i="3" s="1"/>
  <c r="K111" i="3"/>
  <c r="L111" i="3" s="1"/>
  <c r="K112" i="3"/>
  <c r="L112" i="3" s="1"/>
  <c r="K113" i="3"/>
  <c r="L113" i="3" s="1"/>
  <c r="K114" i="3"/>
  <c r="L114" i="3" s="1"/>
  <c r="K115" i="3"/>
  <c r="L115" i="3" s="1"/>
  <c r="K116" i="3"/>
  <c r="L116" i="3" s="1"/>
  <c r="K117" i="3"/>
  <c r="L117" i="3"/>
  <c r="K118" i="3"/>
  <c r="L118" i="3" s="1"/>
  <c r="K119" i="3"/>
  <c r="L119" i="3" s="1"/>
  <c r="K120" i="3"/>
  <c r="L120" i="3" s="1"/>
  <c r="K121" i="3"/>
  <c r="L121" i="3" s="1"/>
  <c r="K122" i="3"/>
  <c r="L122" i="3"/>
  <c r="K123" i="3"/>
  <c r="L123" i="3" s="1"/>
  <c r="K124" i="3"/>
  <c r="L124" i="3" s="1"/>
  <c r="K125" i="3"/>
  <c r="L125" i="3" s="1"/>
  <c r="K126" i="3"/>
  <c r="L126" i="3" s="1"/>
  <c r="K127" i="3"/>
  <c r="L127" i="3"/>
  <c r="K128" i="3"/>
  <c r="L128" i="3" s="1"/>
  <c r="K129" i="3"/>
  <c r="L129" i="3" s="1"/>
  <c r="K130" i="3"/>
  <c r="L130" i="3" s="1"/>
  <c r="K131" i="3"/>
  <c r="L131" i="3" s="1"/>
  <c r="K132" i="3"/>
  <c r="L132" i="3" s="1"/>
  <c r="K133" i="3"/>
  <c r="L133" i="3" s="1"/>
  <c r="K134" i="3"/>
  <c r="L134" i="3" s="1"/>
  <c r="K135" i="3"/>
  <c r="L135" i="3" s="1"/>
  <c r="K300" i="3"/>
  <c r="L300" i="3" s="1"/>
  <c r="G9" i="2"/>
  <c r="F8" i="2"/>
  <c r="C8" i="2"/>
  <c r="D8" i="2"/>
  <c r="E8" i="2"/>
  <c r="B8" i="2"/>
  <c r="B9" i="2"/>
  <c r="D9" i="2"/>
  <c r="C9" i="2"/>
  <c r="E9" i="2"/>
  <c r="F9" i="2"/>
</calcChain>
</file>

<file path=xl/sharedStrings.xml><?xml version="1.0" encoding="utf-8"?>
<sst xmlns="http://schemas.openxmlformats.org/spreadsheetml/2006/main" count="859" uniqueCount="499">
  <si>
    <t>Nr</t>
  </si>
  <si>
    <t>År</t>
  </si>
  <si>
    <t>Marathon</t>
  </si>
  <si>
    <t>5-Tårns Marathon</t>
  </si>
  <si>
    <t>Agadir Marathon Vert</t>
  </si>
  <si>
    <t>Brøderup Marathon</t>
  </si>
  <si>
    <t>Brøderupløbet</t>
  </si>
  <si>
    <t>Casablanca Marathon</t>
  </si>
  <si>
    <t>Copenhagen Marathon</t>
  </si>
  <si>
    <t>Damhus Cannonball Marathon</t>
  </si>
  <si>
    <t>DK-Berlin, etape 1</t>
  </si>
  <si>
    <t>DK-Berlin, etape 2</t>
  </si>
  <si>
    <t>Fitnessnation Cannonball Run</t>
  </si>
  <si>
    <t>Fredskov Marathon</t>
  </si>
  <si>
    <t>Grønbroløbet</t>
  </si>
  <si>
    <t>Gåsetårn Marathon</t>
  </si>
  <si>
    <t>Haslev Marathon</t>
  </si>
  <si>
    <t>Humørmarathon</t>
  </si>
  <si>
    <t>Hunniche Marathon</t>
  </si>
  <si>
    <t>Kalkmineløbet</t>
  </si>
  <si>
    <t>Kalundborg Triplemarathon</t>
  </si>
  <si>
    <t>Kanonkugle Marathon</t>
  </si>
  <si>
    <t>Marathon i Knuthenborg Safaripark</t>
  </si>
  <si>
    <t>Marathon på Motionsslangen</t>
  </si>
  <si>
    <t>Marrakech Marathon</t>
  </si>
  <si>
    <t>Midt-I-Marathon</t>
  </si>
  <si>
    <t>Mølle Marathon</t>
  </si>
  <si>
    <t>Mølleå Maraton</t>
  </si>
  <si>
    <t>Næver Run Marathon</t>
  </si>
  <si>
    <t>Radsted Marathon</t>
  </si>
  <si>
    <t>Rudersdal Marathon</t>
  </si>
  <si>
    <t>Sjælsø Maraton</t>
  </si>
  <si>
    <t>Skinnermaraton</t>
  </si>
  <si>
    <t>Skodsborg Marathon</t>
  </si>
  <si>
    <t>Skælskør Maraton</t>
  </si>
  <si>
    <t>Solopgangsmarathon, Nexø</t>
  </si>
  <si>
    <t>Sportiganløbet</t>
  </si>
  <si>
    <t>Storebælt Naturmaraton</t>
  </si>
  <si>
    <t>StreetCommander Trail Marathon</t>
  </si>
  <si>
    <t>Succes Marathon</t>
  </si>
  <si>
    <t>Sydkystløbet</t>
  </si>
  <si>
    <t>Sædder Marathon</t>
  </si>
  <si>
    <t>Vestegnsmarathon</t>
  </si>
  <si>
    <t>Vordingborg Festugeløb</t>
  </si>
  <si>
    <t>Værtens Mindste Broløb</t>
  </si>
  <si>
    <t>Zulu's Nat Marathon</t>
  </si>
  <si>
    <t>Ø-Marathon</t>
  </si>
  <si>
    <t>Århus Marathon</t>
  </si>
  <si>
    <t>timer</t>
  </si>
  <si>
    <t>minutter</t>
  </si>
  <si>
    <t>Dato</t>
  </si>
  <si>
    <t>Ultraløb</t>
  </si>
  <si>
    <t>Ultra-distance</t>
  </si>
  <si>
    <t>Tid</t>
  </si>
  <si>
    <t>Podiepræmie</t>
  </si>
  <si>
    <t>Specielt</t>
  </si>
  <si>
    <t>Dob_trip</t>
  </si>
  <si>
    <t>Tid_MT</t>
  </si>
  <si>
    <t>Minutter</t>
  </si>
  <si>
    <t>Sortering</t>
  </si>
  <si>
    <t>04-10</t>
  </si>
  <si>
    <t>'02:52:16</t>
  </si>
  <si>
    <t>23-05</t>
  </si>
  <si>
    <t>2. (20-24 år)</t>
  </si>
  <si>
    <t>PR</t>
  </si>
  <si>
    <t>'02:44:03</t>
  </si>
  <si>
    <t>Wonderful Copenhagen Marathon</t>
  </si>
  <si>
    <t>09-06</t>
  </si>
  <si>
    <t>Annettes løb nr 330/366</t>
  </si>
  <si>
    <t>'03:42:42</t>
  </si>
  <si>
    <t>07-07</t>
  </si>
  <si>
    <t>'03:25:19</t>
  </si>
  <si>
    <t>27-07</t>
  </si>
  <si>
    <t>'04:28:29</t>
  </si>
  <si>
    <t>14-09</t>
  </si>
  <si>
    <t>'03:26:10</t>
  </si>
  <si>
    <t>28-09</t>
  </si>
  <si>
    <t>Fyr t/Fyr, tværs over Bornholm</t>
  </si>
  <si>
    <t>11-05</t>
  </si>
  <si>
    <t>'03:45:15</t>
  </si>
  <si>
    <t>06-07</t>
  </si>
  <si>
    <t>'04:00:55</t>
  </si>
  <si>
    <t>03-08</t>
  </si>
  <si>
    <t>'03:46:10</t>
  </si>
  <si>
    <t>17-08</t>
  </si>
  <si>
    <t>'03:48:35</t>
  </si>
  <si>
    <t>13-09</t>
  </si>
  <si>
    <t>'03:33:30</t>
  </si>
  <si>
    <t>18-10</t>
  </si>
  <si>
    <t>Første løb med Bouchra</t>
  </si>
  <si>
    <t>'04:18:17</t>
  </si>
  <si>
    <t>25-10</t>
  </si>
  <si>
    <t>'04:10:55</t>
  </si>
  <si>
    <t>02-11</t>
  </si>
  <si>
    <t>'03:34:55</t>
  </si>
  <si>
    <t>13-11</t>
  </si>
  <si>
    <t>'03:59:40</t>
  </si>
  <si>
    <t>16-11</t>
  </si>
  <si>
    <t>'03:32:48</t>
  </si>
  <si>
    <t>23-11</t>
  </si>
  <si>
    <t>'03:14:55</t>
  </si>
  <si>
    <t>06-12</t>
  </si>
  <si>
    <t>Claus Balshøjs nr. 100</t>
  </si>
  <si>
    <t>'04:21:55</t>
  </si>
  <si>
    <t>14-12</t>
  </si>
  <si>
    <t>'03:50:46</t>
  </si>
  <si>
    <t>20-12</t>
  </si>
  <si>
    <t>'03:24:39</t>
  </si>
  <si>
    <t>29-12</t>
  </si>
  <si>
    <t>Chalotte Poulsens nr. 200</t>
  </si>
  <si>
    <t>'03:44:29</t>
  </si>
  <si>
    <t>31-12</t>
  </si>
  <si>
    <t>'03:50:05</t>
  </si>
  <si>
    <t>08-01</t>
  </si>
  <si>
    <t>'03:33:36</t>
  </si>
  <si>
    <t>10-01</t>
  </si>
  <si>
    <t>'03:46:39</t>
  </si>
  <si>
    <t>18-01</t>
  </si>
  <si>
    <t>'03:41:08</t>
  </si>
  <si>
    <t>24-01</t>
  </si>
  <si>
    <t>'04:03:29</t>
  </si>
  <si>
    <t>25-01</t>
  </si>
  <si>
    <t>D</t>
  </si>
  <si>
    <t>'03:30:13</t>
  </si>
  <si>
    <t>07-02</t>
  </si>
  <si>
    <t>'03:36:47</t>
  </si>
  <si>
    <t>08-02</t>
  </si>
  <si>
    <t>'04:00:30</t>
  </si>
  <si>
    <t>10-02</t>
  </si>
  <si>
    <t>'03:32:45</t>
  </si>
  <si>
    <t>15-02</t>
  </si>
  <si>
    <t>'03:05:55</t>
  </si>
  <si>
    <t>22-02</t>
  </si>
  <si>
    <t>Bouchra's nr. 100</t>
  </si>
  <si>
    <t>'04:06:59</t>
  </si>
  <si>
    <t>28-02</t>
  </si>
  <si>
    <t>Pia Hanssons nr. 200</t>
  </si>
  <si>
    <t>DD</t>
  </si>
  <si>
    <t>'03:45:44</t>
  </si>
  <si>
    <t>Claus Fisher's nr. 100</t>
  </si>
  <si>
    <t>'03:57:43</t>
  </si>
  <si>
    <t>21-03</t>
  </si>
  <si>
    <t>'03:04:47</t>
  </si>
  <si>
    <t>29-03</t>
  </si>
  <si>
    <t>'03:35:38</t>
  </si>
  <si>
    <t>06-04</t>
  </si>
  <si>
    <t>'03:48:40</t>
  </si>
  <si>
    <t>08-04</t>
  </si>
  <si>
    <t>'03:43:34</t>
  </si>
  <si>
    <t>18-04</t>
  </si>
  <si>
    <t>'03:29:59</t>
  </si>
  <si>
    <t>26-04</t>
  </si>
  <si>
    <t>Trail på Møn</t>
  </si>
  <si>
    <t>01-05</t>
  </si>
  <si>
    <t>'03:43:28</t>
  </si>
  <si>
    <t>14-05</t>
  </si>
  <si>
    <t>'03:39:06</t>
  </si>
  <si>
    <t>16-05</t>
  </si>
  <si>
    <t>Martin Köppas Fødselsdagsmarathon</t>
  </si>
  <si>
    <t>Opfylder ikke klub 100-kriterier</t>
  </si>
  <si>
    <t>25-05</t>
  </si>
  <si>
    <t>Firkløver Ultra Trail 50 M</t>
  </si>
  <si>
    <t>31-05</t>
  </si>
  <si>
    <t>'04:17:39</t>
  </si>
  <si>
    <t>05-06</t>
  </si>
  <si>
    <t>'03:32:23</t>
  </si>
  <si>
    <t>07-06</t>
  </si>
  <si>
    <t>Michael Jensens nr. 100</t>
  </si>
  <si>
    <t>'03:44:24</t>
  </si>
  <si>
    <t>14-06</t>
  </si>
  <si>
    <t>1.</t>
  </si>
  <si>
    <t>'02:55:00</t>
  </si>
  <si>
    <t>28-06</t>
  </si>
  <si>
    <t>'03:10:23</t>
  </si>
  <si>
    <t>03-07</t>
  </si>
  <si>
    <t>David Bredos nr. 100</t>
  </si>
  <si>
    <t>'03:46:48</t>
  </si>
  <si>
    <t>04-07</t>
  </si>
  <si>
    <t>'03:43:19</t>
  </si>
  <si>
    <t>05-07</t>
  </si>
  <si>
    <t>T</t>
  </si>
  <si>
    <t>'03:29:28</t>
  </si>
  <si>
    <t>31-07</t>
  </si>
  <si>
    <t>'04:05:09</t>
  </si>
  <si>
    <t>01-08</t>
  </si>
  <si>
    <t>Leif Skinnerups nr. 400</t>
  </si>
  <si>
    <t>'03:27:54</t>
  </si>
  <si>
    <t>02-08</t>
  </si>
  <si>
    <t>'03:33:01</t>
  </si>
  <si>
    <t>08-08</t>
  </si>
  <si>
    <t>'03:23:29</t>
  </si>
  <si>
    <t>09-08</t>
  </si>
  <si>
    <t>'03:07:09</t>
  </si>
  <si>
    <t>22-08</t>
  </si>
  <si>
    <t>The Archipelago Trail Run</t>
  </si>
  <si>
    <t>100 km trail, men løb 7,5 km forkert…</t>
  </si>
  <si>
    <t>29-08</t>
  </si>
  <si>
    <t>Finn Danielsens nr. 100</t>
  </si>
  <si>
    <t>'03:45:48</t>
  </si>
  <si>
    <t>30-08</t>
  </si>
  <si>
    <t>'03:39:21</t>
  </si>
  <si>
    <t>12-09</t>
  </si>
  <si>
    <t>'02:56:15</t>
  </si>
  <si>
    <t>'03:54:58</t>
  </si>
  <si>
    <t>19-09</t>
  </si>
  <si>
    <t>'03:24:10</t>
  </si>
  <si>
    <t>27-09</t>
  </si>
  <si>
    <t>'03:33:19</t>
  </si>
  <si>
    <t>10-10</t>
  </si>
  <si>
    <t>'03:27:27</t>
  </si>
  <si>
    <t>11-10</t>
  </si>
  <si>
    <t>2.</t>
  </si>
  <si>
    <t>'02:59:44</t>
  </si>
  <si>
    <t>Morten &amp; Peters nr. 100</t>
  </si>
  <si>
    <t>'03:37:58</t>
  </si>
  <si>
    <t>'03:00:27</t>
  </si>
  <si>
    <t>08-11</t>
  </si>
  <si>
    <t>'04:01:48</t>
  </si>
  <si>
    <t>14-11</t>
  </si>
  <si>
    <t>'03:44:10</t>
  </si>
  <si>
    <t>21-02</t>
  </si>
  <si>
    <t>'03:47:37</t>
  </si>
  <si>
    <t>19-03</t>
  </si>
  <si>
    <t>North Coast Ultra</t>
  </si>
  <si>
    <t>28-03</t>
  </si>
  <si>
    <t>'03:59:03</t>
  </si>
  <si>
    <t>02-04</t>
  </si>
  <si>
    <t>'03:50:36</t>
  </si>
  <si>
    <t>17-04</t>
  </si>
  <si>
    <t>Rute ved Langed</t>
  </si>
  <si>
    <t>'04:05:56</t>
  </si>
  <si>
    <t>24-04</t>
  </si>
  <si>
    <t>'03:59:30</t>
  </si>
  <si>
    <t>05-05</t>
  </si>
  <si>
    <t>'04:49:42</t>
  </si>
  <si>
    <t>13-05</t>
  </si>
  <si>
    <t>'03:52:20</t>
  </si>
  <si>
    <t>28-05</t>
  </si>
  <si>
    <t>Del af "4 på 24 t"</t>
  </si>
  <si>
    <t>'03:49:30</t>
  </si>
  <si>
    <t>29-05</t>
  </si>
  <si>
    <t>kl. 3! Del af "4 på 24 t"</t>
  </si>
  <si>
    <t>'03:42:49</t>
  </si>
  <si>
    <t>12-06</t>
  </si>
  <si>
    <t>3.</t>
  </si>
  <si>
    <t>'03:01:44</t>
  </si>
  <si>
    <t>18-06</t>
  </si>
  <si>
    <t>'03:41:15</t>
  </si>
  <si>
    <t>24-06</t>
  </si>
  <si>
    <t>'03:30:49</t>
  </si>
  <si>
    <t>25-06</t>
  </si>
  <si>
    <t>'03:29:54</t>
  </si>
  <si>
    <t>26-06</t>
  </si>
  <si>
    <t>'03:21:00</t>
  </si>
  <si>
    <t>30-06</t>
  </si>
  <si>
    <t>'04:13:13</t>
  </si>
  <si>
    <t>Ø-marathon på tur (Lundby)</t>
  </si>
  <si>
    <t>'03:37:59</t>
  </si>
  <si>
    <t>'03:42:41</t>
  </si>
  <si>
    <t>09-07</t>
  </si>
  <si>
    <t>Kl. 4!</t>
  </si>
  <si>
    <t>'03:32:16</t>
  </si>
  <si>
    <t>10-07</t>
  </si>
  <si>
    <t>Skybrudsmaraton…</t>
  </si>
  <si>
    <t>'03:33:48</t>
  </si>
  <si>
    <t>16-07</t>
  </si>
  <si>
    <t>Vordingborg-Marielyst, Britts nr. 100</t>
  </si>
  <si>
    <t>'04:53:58</t>
  </si>
  <si>
    <t>17-07</t>
  </si>
  <si>
    <t>Marielyst-Gedser (og tilbage til Marielyst: 62 km)</t>
  </si>
  <si>
    <t>'04:54:09</t>
  </si>
  <si>
    <t>24-07</t>
  </si>
  <si>
    <t>'04:07:40</t>
  </si>
  <si>
    <t>'03:31:42</t>
  </si>
  <si>
    <t>13-08</t>
  </si>
  <si>
    <t>Viborg 100</t>
  </si>
  <si>
    <t>DNF</t>
  </si>
  <si>
    <t>24-09</t>
  </si>
  <si>
    <t>'04:49:21</t>
  </si>
  <si>
    <t>30-10</t>
  </si>
  <si>
    <t>'04:07:11</t>
  </si>
  <si>
    <t>05-11</t>
  </si>
  <si>
    <t>'04:16:36</t>
  </si>
  <si>
    <t>12-11</t>
  </si>
  <si>
    <t>Hørsholm Unsupported 50M</t>
  </si>
  <si>
    <t>20-11</t>
  </si>
  <si>
    <t>'03:34:13</t>
  </si>
  <si>
    <t>26-11</t>
  </si>
  <si>
    <t>'03:14:51</t>
  </si>
  <si>
    <t>11-12</t>
  </si>
  <si>
    <t>Æbleskiveløb</t>
  </si>
  <si>
    <t>'03:33:41</t>
  </si>
  <si>
    <t>18-12</t>
  </si>
  <si>
    <t>Juleløb</t>
  </si>
  <si>
    <t>'03:52:05</t>
  </si>
  <si>
    <t>26-12</t>
  </si>
  <si>
    <t>'03:46:27</t>
  </si>
  <si>
    <t>Rute fra Lærkevej</t>
  </si>
  <si>
    <t>14-01</t>
  </si>
  <si>
    <t>29-01</t>
  </si>
  <si>
    <t>05-02</t>
  </si>
  <si>
    <t>18-02</t>
  </si>
  <si>
    <t>19-02</t>
  </si>
  <si>
    <t>25-02</t>
  </si>
  <si>
    <t>05-03</t>
  </si>
  <si>
    <t>11-03</t>
  </si>
  <si>
    <t>01-04</t>
  </si>
  <si>
    <t>07-04</t>
  </si>
  <si>
    <t>09-04</t>
  </si>
  <si>
    <t>13-04</t>
  </si>
  <si>
    <t>23-04</t>
  </si>
  <si>
    <t>29-04</t>
  </si>
  <si>
    <t>Julsø Ultra - DM Lang Trail</t>
  </si>
  <si>
    <t>3. - Klubhold</t>
  </si>
  <si>
    <t>07-05</t>
  </si>
  <si>
    <t>"vinterrute"</t>
  </si>
  <si>
    <t>21-05</t>
  </si>
  <si>
    <t>04-06</t>
  </si>
  <si>
    <t>DNF (styrt ved 58 km)</t>
  </si>
  <si>
    <t>17-06</t>
  </si>
  <si>
    <t>Lars Christensens nr. 100</t>
  </si>
  <si>
    <t>01-07</t>
  </si>
  <si>
    <t>02-07</t>
  </si>
  <si>
    <t>Del af 20 på 10 dage</t>
  </si>
  <si>
    <t>08-07</t>
  </si>
  <si>
    <t>15-07</t>
  </si>
  <si>
    <t>Skjoldunge Trailmarathon</t>
  </si>
  <si>
    <t>06-08</t>
  </si>
  <si>
    <t>formel</t>
  </si>
  <si>
    <t>Middel - Minutter</t>
  </si>
  <si>
    <t>Hovedtotal</t>
  </si>
  <si>
    <t>(Alle)</t>
  </si>
  <si>
    <t>11-08</t>
  </si>
  <si>
    <t>26-08</t>
  </si>
  <si>
    <t>Ringkøbing Fjord Rundt 100</t>
  </si>
  <si>
    <t>DNF (kramper ved 65 km)</t>
  </si>
  <si>
    <t>09-09</t>
  </si>
  <si>
    <t>Fjord til Fjord 60</t>
  </si>
  <si>
    <t>16-09</t>
  </si>
  <si>
    <t>StreetCommander Frugtfestival</t>
  </si>
  <si>
    <t>23-09</t>
  </si>
  <si>
    <t>01-10</t>
  </si>
  <si>
    <t>Brøderup Marathon på tur - Næstved. +8 km træning med Bouchra</t>
  </si>
  <si>
    <t>03-11</t>
  </si>
  <si>
    <t>Kullamannen Ultra</t>
  </si>
  <si>
    <t>27:57:00</t>
  </si>
  <si>
    <t xml:space="preserve">Kullamannen Ultra 100 Miles "Himmel, Hav &amp; Helvete" </t>
  </si>
  <si>
    <t>22-10</t>
  </si>
  <si>
    <t>KHIF Cannonball</t>
  </si>
  <si>
    <t>02-12</t>
  </si>
  <si>
    <t>03-12</t>
  </si>
  <si>
    <t>16-12</t>
  </si>
  <si>
    <t>17-12</t>
  </si>
  <si>
    <t>Lærkevej</t>
  </si>
  <si>
    <t>28-01</t>
  </si>
  <si>
    <t>Officiel tid estimeret af Marrakech Marathon. GPS: 3:50:31 (evt. + 2-5 sek). Navn, køn og land ikke helt korrekt på resultatliste.</t>
  </si>
  <si>
    <t>17-02</t>
  </si>
  <si>
    <t>Trivsel 24/7 Marathon</t>
  </si>
  <si>
    <t>Louise Løbesmølfs nr. 100</t>
  </si>
  <si>
    <t>Rækkenavne</t>
  </si>
  <si>
    <t>Kolonnenavne</t>
  </si>
  <si>
    <t>09-03</t>
  </si>
  <si>
    <t>Benjamins nr. 100</t>
  </si>
  <si>
    <t>Marathon des Sables</t>
  </si>
  <si>
    <t>28:28:06</t>
  </si>
  <si>
    <t>14-07</t>
  </si>
  <si>
    <t>30,3+39+31,6+85,5+42,2+7,7 km (samlet nr. 51)</t>
  </si>
  <si>
    <t>Marahon Popup</t>
  </si>
  <si>
    <t>21-07</t>
  </si>
  <si>
    <t>28-07</t>
  </si>
  <si>
    <t>04-08</t>
  </si>
  <si>
    <t>DNF (72)</t>
  </si>
  <si>
    <t>13-01</t>
  </si>
  <si>
    <t>Kalundborg Vintermarathon</t>
  </si>
  <si>
    <t>20-01</t>
  </si>
  <si>
    <t>27-01</t>
  </si>
  <si>
    <t>03-02</t>
  </si>
  <si>
    <t>Benløse Marathon</t>
  </si>
  <si>
    <t>23-02</t>
  </si>
  <si>
    <t>Ravelinen Marathon</t>
  </si>
  <si>
    <t>Peter Olsen 50 år</t>
  </si>
  <si>
    <t>03-03</t>
  </si>
  <si>
    <t>Happy Marathon</t>
  </si>
  <si>
    <t>10-03</t>
  </si>
  <si>
    <t>23-03</t>
  </si>
  <si>
    <t>StreetCommander Sakskøbing</t>
  </si>
  <si>
    <t>21-04</t>
  </si>
  <si>
    <t>'03:33:03</t>
  </si>
  <si>
    <t>24-08</t>
  </si>
  <si>
    <t>Marathon Popup</t>
  </si>
  <si>
    <t>'03:55:08</t>
  </si>
  <si>
    <t>07-09</t>
  </si>
  <si>
    <t>KvickRun</t>
  </si>
  <si>
    <t>Falster etape 5</t>
  </si>
  <si>
    <t>'03:43:03</t>
  </si>
  <si>
    <t>Ultra Mirage El Djerid</t>
  </si>
  <si>
    <t>nr. 25</t>
  </si>
  <si>
    <t>12-10</t>
  </si>
  <si>
    <t>Falster etape 7</t>
  </si>
  <si>
    <t>'03:57:13</t>
  </si>
  <si>
    <t>19-10</t>
  </si>
  <si>
    <t>Happy</t>
  </si>
  <si>
    <t>'03:38:13</t>
  </si>
  <si>
    <t>20-10</t>
  </si>
  <si>
    <t>'03:46:42</t>
  </si>
  <si>
    <t>26-10</t>
  </si>
  <si>
    <t>Falster etape 8</t>
  </si>
  <si>
    <t>Klub 100 arrangement</t>
  </si>
  <si>
    <t>17-11</t>
  </si>
  <si>
    <t>27-11</t>
  </si>
  <si>
    <t>Slagelse Marathon</t>
  </si>
  <si>
    <t>05-01</t>
  </si>
  <si>
    <t>26-01</t>
  </si>
  <si>
    <t/>
  </si>
  <si>
    <t>Antal af Marathon</t>
  </si>
  <si>
    <t>Antal sub-3t:</t>
  </si>
  <si>
    <t>09-02</t>
  </si>
  <si>
    <t>28-11</t>
  </si>
  <si>
    <t>Run4700Happiness</t>
  </si>
  <si>
    <t>Juhldal Bjerrede Marathon</t>
  </si>
  <si>
    <t>27-12</t>
  </si>
  <si>
    <t>03-01</t>
  </si>
  <si>
    <t>07-03</t>
  </si>
  <si>
    <t>Sti til Køge</t>
  </si>
  <si>
    <t>13-03</t>
  </si>
  <si>
    <t>Vegan Run</t>
  </si>
  <si>
    <t>Moffes Marathon</t>
  </si>
  <si>
    <t>2500 Valby</t>
  </si>
  <si>
    <t>05-04</t>
  </si>
  <si>
    <t>Rundt om Næstved</t>
  </si>
  <si>
    <t>The Upper Hill Marathon</t>
  </si>
  <si>
    <t>Michael Dalls nr. 100</t>
  </si>
  <si>
    <t>Anestes nr. 900</t>
  </si>
  <si>
    <t>20-06</t>
  </si>
  <si>
    <t>Falster Rundt II</t>
  </si>
  <si>
    <t>11-07</t>
  </si>
  <si>
    <t>Najas 1. halvmaraton</t>
  </si>
  <si>
    <t>18-07</t>
  </si>
  <si>
    <t>25-07</t>
  </si>
  <si>
    <t>TransScania</t>
  </si>
  <si>
    <t>04-09</t>
  </si>
  <si>
    <t>HTM Marathon</t>
  </si>
  <si>
    <t>Bo Frederiksens nr. 100</t>
  </si>
  <si>
    <t>02-10</t>
  </si>
  <si>
    <t>17-10</t>
  </si>
  <si>
    <t>24-10</t>
  </si>
  <si>
    <t>Gangergaardens Marathon</t>
  </si>
  <si>
    <t>15-01</t>
  </si>
  <si>
    <t>22-01</t>
  </si>
  <si>
    <t>Borup Marathon</t>
  </si>
  <si>
    <t>30-01</t>
  </si>
  <si>
    <t>06-02</t>
  </si>
  <si>
    <t>20-02</t>
  </si>
  <si>
    <t>27-02</t>
  </si>
  <si>
    <t>Stillinge Marathon</t>
  </si>
  <si>
    <t>Midt-I-Marathon, Stillinge Forsamlingshus, portvinssmagning</t>
  </si>
  <si>
    <t>Christian Thestrup nr. 100</t>
  </si>
  <si>
    <t>Thomas Lønbæk nr. 300</t>
  </si>
  <si>
    <t>12-03</t>
  </si>
  <si>
    <t>20-03</t>
  </si>
  <si>
    <t>26-03</t>
  </si>
  <si>
    <t>Karise Marathon</t>
  </si>
  <si>
    <t>03-04</t>
  </si>
  <si>
    <t>10-04</t>
  </si>
  <si>
    <t>15-04</t>
  </si>
  <si>
    <t>28K Marathon</t>
  </si>
  <si>
    <t>PE Marathon</t>
  </si>
  <si>
    <t>15-05</t>
  </si>
  <si>
    <t>06-06</t>
  </si>
  <si>
    <t>Aneste Fredskov nr. 1.000</t>
  </si>
  <si>
    <t>23-07</t>
  </si>
  <si>
    <t>30-07</t>
  </si>
  <si>
    <t>Mauerweglauf, Berlin</t>
  </si>
  <si>
    <t>06-11</t>
  </si>
  <si>
    <t>04-12</t>
  </si>
  <si>
    <t>Morten Bloks nr. 400</t>
  </si>
  <si>
    <t>12-02</t>
  </si>
  <si>
    <t>Palestine Marathon</t>
  </si>
  <si>
    <t>Maria Holtzes nr. 400</t>
  </si>
  <si>
    <t>Sørby Marathon</t>
  </si>
  <si>
    <t>Gadstrup, Daniel Don Sconi Madsens nr. 100</t>
  </si>
  <si>
    <t>Kirke Værløse</t>
  </si>
  <si>
    <t>16-04</t>
  </si>
  <si>
    <t>30-04</t>
  </si>
  <si>
    <t>Camilla Nielsen nr. 100 halv</t>
  </si>
  <si>
    <t>02-06</t>
  </si>
  <si>
    <t>Sunset Marathon</t>
  </si>
  <si>
    <t>Næsgaard Efterskole</t>
  </si>
  <si>
    <t>10-06</t>
  </si>
  <si>
    <t>18-11</t>
  </si>
  <si>
    <t>Klub 100 generalforsamling</t>
  </si>
  <si>
    <t>04-02</t>
  </si>
  <si>
    <t>LNBK Maraton</t>
  </si>
  <si>
    <t>17-03</t>
  </si>
  <si>
    <t>Gadstrup, Daniel Con Scnoi Madsens #200</t>
  </si>
  <si>
    <t>27-04</t>
  </si>
  <si>
    <t>Växjö 24 timer</t>
  </si>
  <si>
    <t>24:00:00</t>
  </si>
  <si>
    <t>Feber efter 5t, stop efter 14t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</si>
</sst>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theme="0" tint="-0.499984740745262"/>
      <name val="Calibri"/>
      <family val="2"/>
      <charset val="1"/>
    </font>
    <font>
      <b/>
      <sz val="11"/>
      <color indexed="8"/>
      <name val="Calibri"/>
      <family val="2"/>
    </font>
    <font>
      <sz val="11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 style="thin">
        <color rgb="FF999999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Protection="0">
      <alignment horizontal="left"/>
    </xf>
    <xf numFmtId="0" fontId="2" fillId="0" borderId="0" applyNumberFormat="0" applyFill="0" applyBorder="0" applyAlignment="0" applyProtection="0"/>
    <xf numFmtId="0" fontId="1" fillId="0" borderId="0"/>
  </cellStyleXfs>
  <cellXfs count="39">
    <xf numFmtId="0" fontId="0" fillId="0" borderId="0" xfId="0"/>
    <xf numFmtId="0" fontId="1" fillId="0" borderId="0" xfId="7"/>
    <xf numFmtId="0" fontId="1" fillId="0" borderId="0" xfId="7" applyAlignment="1">
      <alignment horizontal="center"/>
    </xf>
    <xf numFmtId="49" fontId="1" fillId="0" borderId="0" xfId="7" applyNumberFormat="1" applyAlignment="1">
      <alignment horizontal="center"/>
    </xf>
    <xf numFmtId="0" fontId="1" fillId="0" borderId="0" xfId="7" applyAlignment="1">
      <alignment horizontal="left"/>
    </xf>
    <xf numFmtId="0" fontId="1" fillId="0" borderId="0" xfId="7" applyNumberFormat="1" applyFont="1" applyAlignment="1">
      <alignment horizontal="center"/>
    </xf>
    <xf numFmtId="21" fontId="1" fillId="0" borderId="0" xfId="7" applyNumberFormat="1" applyAlignment="1">
      <alignment horizontal="center"/>
    </xf>
    <xf numFmtId="3" fontId="1" fillId="0" borderId="0" xfId="7" applyNumberFormat="1"/>
    <xf numFmtId="21" fontId="1" fillId="0" borderId="0" xfId="7" quotePrefix="1" applyNumberFormat="1" applyAlignment="1">
      <alignment horizontal="center"/>
    </xf>
    <xf numFmtId="0" fontId="3" fillId="0" borderId="0" xfId="7" applyFont="1" applyAlignment="1">
      <alignment horizontal="center"/>
    </xf>
    <xf numFmtId="49" fontId="3" fillId="0" borderId="0" xfId="7" applyNumberFormat="1" applyFont="1" applyAlignment="1">
      <alignment horizontal="center"/>
    </xf>
    <xf numFmtId="0" fontId="3" fillId="0" borderId="0" xfId="7" applyFont="1"/>
    <xf numFmtId="21" fontId="3" fillId="0" borderId="0" xfId="7" applyNumberFormat="1" applyFont="1" applyAlignment="1">
      <alignment horizontal="center"/>
    </xf>
    <xf numFmtId="0" fontId="3" fillId="0" borderId="0" xfId="7" applyFont="1" applyAlignment="1">
      <alignment horizontal="left"/>
    </xf>
    <xf numFmtId="3" fontId="3" fillId="0" borderId="0" xfId="7" applyNumberFormat="1" applyFont="1"/>
    <xf numFmtId="0" fontId="4" fillId="0" borderId="0" xfId="7" applyFont="1"/>
    <xf numFmtId="1" fontId="4" fillId="0" borderId="0" xfId="7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pivotButton="1" applyBorder="1"/>
    <xf numFmtId="0" fontId="0" fillId="0" borderId="6" xfId="0" applyBorder="1"/>
    <xf numFmtId="0" fontId="5" fillId="0" borderId="0" xfId="7" applyFont="1" applyAlignment="1">
      <alignment horizontal="left"/>
    </xf>
    <xf numFmtId="3" fontId="5" fillId="0" borderId="0" xfId="7" applyNumberFormat="1" applyFont="1"/>
    <xf numFmtId="0" fontId="0" fillId="0" borderId="1" xfId="0" applyNumberFormat="1" applyBorder="1"/>
    <xf numFmtId="0" fontId="0" fillId="0" borderId="4" xfId="0" applyNumberFormat="1" applyBorder="1"/>
    <xf numFmtId="0" fontId="0" fillId="0" borderId="5" xfId="0" applyNumberFormat="1" applyBorder="1"/>
    <xf numFmtId="0" fontId="0" fillId="0" borderId="7" xfId="0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9" xfId="0" applyNumberFormat="1" applyBorder="1"/>
    <xf numFmtId="0" fontId="0" fillId="0" borderId="0" xfId="0" applyBorder="1"/>
    <xf numFmtId="0" fontId="0" fillId="0" borderId="0" xfId="0" applyNumberFormat="1" applyBorder="1"/>
  </cellXfs>
  <cellStyles count="8">
    <cellStyle name="dataPilot tabel felt" xfId="1"/>
    <cellStyle name="dataPilot tabel hjørne" xfId="2"/>
    <cellStyle name="dataPilot tabel katagori" xfId="4"/>
    <cellStyle name="dataPilot tabel resultat" xfId="6"/>
    <cellStyle name="dataPilot tabel titel" xfId="5"/>
    <cellStyle name="dataPilot tabel værdi" xfId="3"/>
    <cellStyle name="Excel Built-in Normal" xf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ristian Kjeldsen" refreshedDate="45445.894523379633" createdVersion="6" refreshedVersion="6" minRefreshableVersion="3" recordCount="282">
  <cacheSource type="worksheet">
    <worksheetSource ref="A1:M1048576" sheet="Liste"/>
  </cacheSource>
  <cacheFields count="13">
    <cacheField name="Nr" numFmtId="0">
      <sharedItems containsString="0" containsBlank="1" containsNumber="1" containsInteger="1" minValue="1" maxValue="9999"/>
    </cacheField>
    <cacheField name="Dato" numFmtId="49">
      <sharedItems containsBlank="1"/>
    </cacheField>
    <cacheField name="År" numFmtId="0">
      <sharedItems containsString="0" containsBlank="1" containsNumber="1" containsInteger="1" minValue="1992" maxValue="2024" count="15">
        <n v="1992"/>
        <n v="1993"/>
        <n v="2013"/>
        <n v="2014"/>
        <n v="2015"/>
        <m/>
        <n v="2016"/>
        <n v="2017"/>
        <n v="2018"/>
        <n v="2019"/>
        <n v="2020"/>
        <n v="2021"/>
        <n v="2022"/>
        <n v="2023"/>
        <n v="2024"/>
      </sharedItems>
    </cacheField>
    <cacheField name="Marathon" numFmtId="0">
      <sharedItems containsBlank="1" count="78">
        <s v="Århus Marathon"/>
        <s v="Copenhagen Marathon"/>
        <s v="Fredskov Marathon"/>
        <s v="Skinnermaraton"/>
        <s v="Zulu's Nat Marathon"/>
        <s v="Marathon i Knuthenborg Safaripark"/>
        <m/>
        <s v="Marathon på Motionsslangen"/>
        <s v="Gåsetårn Marathon"/>
        <s v="Brøderup Marathon"/>
        <s v="StreetCommander Trail Marathon"/>
        <s v="Midt-I-Marathon"/>
        <s v="Ø-Marathon"/>
        <s v="Sædder Marathon"/>
        <s v="Haslev Marathon"/>
        <s v="Vestegnsmarathon"/>
        <s v="Fitnessnation Cannonball Run"/>
        <s v="Grønbroløbet"/>
        <s v="Skodsborg Marathon"/>
        <s v="Martin Köppas Fødselsdagsmarathon"/>
        <s v="Sydkystløbet"/>
        <s v="Storebælt Naturmaraton"/>
        <s v="Solopgangsmarathon, Nexø"/>
        <s v="Mølle Marathon"/>
        <s v="5-Tårns Marathon"/>
        <s v="Damhus Cannonball Marathon"/>
        <s v="Værtens Mindste Broløb"/>
        <s v="Hunniche Marathon"/>
        <s v="Radsted Marathon"/>
        <s v="Casablanca Marathon"/>
        <s v="Rudersdal Marathon"/>
        <s v="Humørmarathon"/>
        <s v="Skælskør Maraton"/>
        <s v="Agadir Marathon Vert"/>
        <s v="Kalkmineløbet"/>
        <s v="Kalundborg Triplemarathon"/>
        <s v="Vordingborg Festugeløb"/>
        <s v="DK-Berlin, etape 1"/>
        <s v="DK-Berlin, etape 2"/>
        <s v="Mølleå Maraton"/>
        <s v="Sportiganløbet"/>
        <s v="Kanonkugle Marathon"/>
        <s v="Sjælsø Maraton"/>
        <s v="Marrakech Marathon"/>
        <s v="Næver Run Marathon"/>
        <s v="Succes Marathon"/>
        <s v="Brøderupløbet"/>
        <s v="Juhldal Bjerrede Marathon"/>
        <s v="Skjoldunge Trailmarathon"/>
        <s v="StreetCommander Frugtfestival"/>
        <s v="KHIF Cannonball"/>
        <s v="Trivsel 24/7 Marathon"/>
        <s v="Marahon Popup"/>
        <s v="Kalundborg Vintermarathon"/>
        <s v="Benløse Marathon"/>
        <s v="Ravelinen Marathon"/>
        <s v="Happy Marathon"/>
        <s v="StreetCommander Sakskøbing"/>
        <s v="Marathon Popup"/>
        <s v="KvickRun"/>
        <s v="Slagelse Marathon"/>
        <s v="Run4700Happiness"/>
        <s v="Vegan Run"/>
        <s v="Moffes Marathon"/>
        <s v="The Upper Hill Marathon"/>
        <s v="HTM Marathon"/>
        <s v="Stillinge Marathon"/>
        <s v="Gangergaardens Marathon"/>
        <s v="Borup Marathon"/>
        <s v="Karise Marathon"/>
        <s v="28K Marathon"/>
        <s v="PE Marathon"/>
        <s v="Palestine Marathon"/>
        <s v="Sørby Marathon"/>
        <s v="Sunset Marathon"/>
        <s v="LNBK Maraton"/>
        <s v="formel"/>
        <s v="28KD" u="1"/>
      </sharedItems>
    </cacheField>
    <cacheField name="Ultraløb" numFmtId="0">
      <sharedItems containsBlank="1"/>
    </cacheField>
    <cacheField name="Ultra-distance" numFmtId="0">
      <sharedItems containsBlank="1" containsMixedTypes="1" containsNumber="1" minValue="53" maxValue="246"/>
    </cacheField>
    <cacheField name="Tid" numFmtId="0">
      <sharedItems containsDate="1" containsBlank="1" containsMixedTypes="1" minDate="1899-12-30T02:44:03" maxDate="1899-12-31T11:15:03"/>
    </cacheField>
    <cacheField name="Podiepræmie" numFmtId="0">
      <sharedItems containsBlank="1"/>
    </cacheField>
    <cacheField name="Specielt" numFmtId="0">
      <sharedItems containsBlank="1"/>
    </cacheField>
    <cacheField name="Dob_trip" numFmtId="0">
      <sharedItems containsBlank="1"/>
    </cacheField>
    <cacheField name="Tid_MT" numFmtId="0">
      <sharedItems containsBlank="1"/>
    </cacheField>
    <cacheField name="Minutter" numFmtId="0">
      <sharedItems containsBlank="1" containsMixedTypes="1" containsNumber="1" containsInteger="1" minValue="164" maxValue="1439"/>
    </cacheField>
    <cacheField name="Sortering" numFmtId="0">
      <sharedItems containsString="0" containsBlank="1" containsNumber="1" containsInteger="1" minValue="1" maxValue="2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Kristian Kjeldsen" refreshedDate="45445.894523842595" createdVersion="4" refreshedVersion="6" minRefreshableVersion="3" recordCount="280">
  <cacheSource type="worksheet">
    <worksheetSource ref="A1:M299" sheet="Liste"/>
  </cacheSource>
  <cacheFields count="13">
    <cacheField name="Nr" numFmtId="0">
      <sharedItems containsString="0" containsBlank="1" containsNumber="1" containsInteger="1" minValue="1" maxValue="255" count="256">
        <n v="1"/>
        <n v="2"/>
        <n v="3"/>
        <n v="4"/>
        <n v="5"/>
        <n v="6"/>
        <m/>
        <n v="7"/>
        <n v="8"/>
        <n v="9"/>
        <n v="10"/>
        <n v="11"/>
        <n v="12"/>
        <n v="13"/>
        <n v="14"/>
        <n v="15"/>
        <n v="16"/>
        <n v="17"/>
        <n v="18"/>
        <n v="19"/>
        <n v="20"/>
        <n v="21"/>
        <n v="22"/>
        <n v="23"/>
        <n v="24"/>
        <n v="25"/>
        <n v="26"/>
        <n v="27"/>
        <n v="28"/>
        <n v="29"/>
        <n v="30"/>
        <n v="31"/>
        <n v="32"/>
        <n v="34"/>
        <n v="33"/>
        <n v="35"/>
        <n v="36"/>
        <n v="37"/>
        <n v="38"/>
        <n v="39"/>
        <n v="40"/>
        <n v="41"/>
        <n v="42"/>
        <n v="43"/>
        <n v="44"/>
        <n v="45"/>
        <n v="46"/>
        <n v="47"/>
        <n v="4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0"/>
        <n v="81"/>
        <n v="83"/>
        <n v="82"/>
        <n v="84"/>
        <n v="85"/>
        <n v="86"/>
        <n v="87"/>
        <n v="88"/>
        <n v="89"/>
        <n v="90"/>
        <n v="91"/>
        <n v="92"/>
        <n v="93"/>
        <n v="94"/>
        <n v="95"/>
        <n v="96"/>
        <n v="97"/>
        <n v="98"/>
        <n v="99"/>
        <n v="100"/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4"/>
        <n v="115"/>
        <n v="116"/>
        <n v="117"/>
        <n v="118"/>
        <n v="119"/>
        <n v="120"/>
        <n v="121"/>
        <n v="122"/>
        <n v="123"/>
        <n v="124"/>
        <n v="125"/>
        <n v="126"/>
        <n v="127"/>
        <n v="128"/>
        <n v="129"/>
        <n v="130"/>
        <n v="131"/>
        <n v="132"/>
        <n v="133"/>
        <n v="134"/>
        <n v="135"/>
        <n v="136"/>
        <n v="137"/>
        <n v="138"/>
        <n v="139"/>
        <n v="140"/>
        <n v="141"/>
        <n v="142"/>
        <n v="143"/>
        <n v="144"/>
        <n v="145"/>
        <n v="146"/>
        <n v="147"/>
        <n v="148"/>
        <n v="149"/>
        <n v="150"/>
        <n v="151"/>
        <n v="152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69"/>
        <n v="170"/>
        <n v="171"/>
        <n v="172"/>
        <n v="173"/>
        <n v="174"/>
        <n v="175"/>
        <n v="176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0"/>
        <n v="191"/>
        <n v="192"/>
        <n v="193"/>
        <n v="194"/>
        <n v="195"/>
        <n v="196"/>
        <n v="197"/>
        <n v="198"/>
        <n v="199"/>
        <n v="200"/>
        <n v="201"/>
        <n v="202"/>
        <n v="203"/>
        <n v="204"/>
        <n v="205"/>
        <n v="206"/>
        <n v="207"/>
        <n v="208"/>
        <n v="209"/>
        <n v="210"/>
        <n v="211"/>
        <n v="212"/>
        <n v="213"/>
        <n v="214"/>
        <n v="215"/>
        <n v="216"/>
        <n v="217"/>
        <n v="218"/>
        <n v="219"/>
        <n v="220"/>
        <n v="221"/>
        <n v="222"/>
        <n v="223"/>
        <n v="224"/>
        <n v="225"/>
        <n v="226"/>
        <n v="227"/>
        <n v="228"/>
        <n v="229"/>
        <n v="230"/>
        <n v="231"/>
        <n v="232"/>
        <n v="233"/>
        <n v="234"/>
        <n v="235"/>
        <n v="236"/>
        <n v="237"/>
        <n v="238"/>
        <n v="239"/>
        <n v="240"/>
        <n v="241"/>
        <n v="242"/>
        <n v="243"/>
        <n v="244"/>
        <n v="245"/>
        <n v="246"/>
        <n v="247"/>
        <n v="248"/>
        <n v="249"/>
        <n v="250"/>
        <n v="251"/>
        <n v="252"/>
        <n v="253"/>
        <n v="254"/>
        <n v="255"/>
      </sharedItems>
    </cacheField>
    <cacheField name="Dato" numFmtId="49">
      <sharedItems containsBlank="1"/>
    </cacheField>
    <cacheField name="År" numFmtId="0">
      <sharedItems containsString="0" containsBlank="1" containsNumber="1" containsInteger="1" minValue="1992" maxValue="2024" count="15">
        <n v="1992"/>
        <n v="1993"/>
        <n v="2013"/>
        <n v="2014"/>
        <n v="2015"/>
        <m/>
        <n v="2016"/>
        <n v="2017"/>
        <n v="2018"/>
        <n v="2019"/>
        <n v="2020"/>
        <n v="2021"/>
        <n v="2022"/>
        <n v="2023"/>
        <n v="2024"/>
      </sharedItems>
    </cacheField>
    <cacheField name="Marathon" numFmtId="0">
      <sharedItems containsBlank="1"/>
    </cacheField>
    <cacheField name="Ultraløb" numFmtId="0">
      <sharedItems containsBlank="1"/>
    </cacheField>
    <cacheField name="Ultra-distance" numFmtId="0">
      <sharedItems containsBlank="1" containsMixedTypes="1" containsNumber="1" minValue="53" maxValue="246"/>
    </cacheField>
    <cacheField name="Tid" numFmtId="0">
      <sharedItems containsDate="1" containsBlank="1" containsMixedTypes="1" minDate="1899-12-30T02:44:03" maxDate="1899-12-31T11:15:03"/>
    </cacheField>
    <cacheField name="Podiepræmie" numFmtId="0">
      <sharedItems containsBlank="1"/>
    </cacheField>
    <cacheField name="Specielt" numFmtId="0">
      <sharedItems containsBlank="1"/>
    </cacheField>
    <cacheField name="Dob_trip" numFmtId="0">
      <sharedItems containsBlank="1"/>
    </cacheField>
    <cacheField name="Tid_MT" numFmtId="0">
      <sharedItems containsBlank="1"/>
    </cacheField>
    <cacheField name="Minutter" numFmtId="3">
      <sharedItems containsBlank="1" containsMixedTypes="1" containsNumber="1" containsInteger="1" minValue="164" maxValue="294"/>
    </cacheField>
    <cacheField name="Sortering" numFmtId="0">
      <sharedItems containsString="0" containsBlank="1" containsNumber="1" containsInteger="1" minValue="1" maxValue="27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2">
  <r>
    <n v="1"/>
    <s v="04-10"/>
    <x v="0"/>
    <x v="0"/>
    <m/>
    <m/>
    <d v="1899-12-30T02:52:16"/>
    <m/>
    <m/>
    <m/>
    <s v="'02:52:16"/>
    <n v="172"/>
    <n v="1"/>
  </r>
  <r>
    <n v="2"/>
    <s v="23-05"/>
    <x v="1"/>
    <x v="1"/>
    <m/>
    <m/>
    <d v="1899-12-30T02:44:03"/>
    <s v="2. (20-24 år)"/>
    <s v="PR"/>
    <m/>
    <s v="'02:44:03"/>
    <n v="164"/>
    <n v="2"/>
  </r>
  <r>
    <n v="3"/>
    <s v="09-06"/>
    <x v="2"/>
    <x v="2"/>
    <m/>
    <m/>
    <d v="1899-12-30T03:42:42"/>
    <m/>
    <s v="Annettes løb nr 330/366"/>
    <m/>
    <s v="'03:42:42"/>
    <n v="222"/>
    <n v="3"/>
  </r>
  <r>
    <n v="4"/>
    <s v="07-07"/>
    <x v="2"/>
    <x v="3"/>
    <m/>
    <m/>
    <d v="1899-12-30T03:25:19"/>
    <m/>
    <m/>
    <m/>
    <s v="'03:25:19"/>
    <n v="205"/>
    <n v="4"/>
  </r>
  <r>
    <n v="5"/>
    <s v="27-07"/>
    <x v="2"/>
    <x v="4"/>
    <m/>
    <m/>
    <d v="1899-12-30T04:28:29"/>
    <m/>
    <m/>
    <m/>
    <s v="'04:28:29"/>
    <n v="268"/>
    <n v="5"/>
  </r>
  <r>
    <n v="6"/>
    <s v="14-09"/>
    <x v="2"/>
    <x v="5"/>
    <m/>
    <m/>
    <d v="1899-12-30T03:26:10"/>
    <m/>
    <m/>
    <m/>
    <s v="'03:26:10"/>
    <n v="206"/>
    <n v="6"/>
  </r>
  <r>
    <m/>
    <s v="28-09"/>
    <x v="2"/>
    <x v="6"/>
    <s v="Fyr t/Fyr, tværs over Bornholm"/>
    <n v="60"/>
    <d v="1899-12-30T05:47:59"/>
    <m/>
    <m/>
    <m/>
    <m/>
    <m/>
    <n v="7"/>
  </r>
  <r>
    <n v="7"/>
    <s v="11-05"/>
    <x v="3"/>
    <x v="7"/>
    <m/>
    <m/>
    <d v="1899-12-30T03:45:15"/>
    <m/>
    <m/>
    <m/>
    <s v="'03:45:15"/>
    <n v="225"/>
    <n v="8"/>
  </r>
  <r>
    <n v="8"/>
    <s v="06-07"/>
    <x v="3"/>
    <x v="3"/>
    <m/>
    <m/>
    <d v="1899-12-30T04:00:55"/>
    <m/>
    <m/>
    <m/>
    <s v="'04:00:55"/>
    <n v="240"/>
    <n v="9"/>
  </r>
  <r>
    <n v="9"/>
    <s v="03-08"/>
    <x v="3"/>
    <x v="3"/>
    <m/>
    <m/>
    <d v="1899-12-30T03:46:10"/>
    <m/>
    <m/>
    <m/>
    <s v="'03:46:10"/>
    <n v="226"/>
    <n v="10"/>
  </r>
  <r>
    <n v="10"/>
    <s v="17-08"/>
    <x v="3"/>
    <x v="8"/>
    <m/>
    <m/>
    <d v="1899-12-30T03:48:35"/>
    <m/>
    <m/>
    <m/>
    <s v="'03:48:35"/>
    <n v="228"/>
    <n v="11"/>
  </r>
  <r>
    <n v="11"/>
    <s v="13-09"/>
    <x v="3"/>
    <x v="5"/>
    <m/>
    <m/>
    <d v="1899-12-30T03:33:30"/>
    <m/>
    <m/>
    <m/>
    <s v="'03:33:30"/>
    <n v="213"/>
    <n v="12"/>
  </r>
  <r>
    <n v="12"/>
    <s v="18-10"/>
    <x v="3"/>
    <x v="9"/>
    <m/>
    <m/>
    <d v="1899-12-30T04:18:17"/>
    <m/>
    <s v="Første løb med Bouchra"/>
    <m/>
    <s v="'04:18:17"/>
    <n v="258"/>
    <n v="13"/>
  </r>
  <r>
    <n v="13"/>
    <s v="25-10"/>
    <x v="3"/>
    <x v="10"/>
    <m/>
    <m/>
    <d v="1899-12-30T04:10:55"/>
    <m/>
    <m/>
    <m/>
    <s v="'04:10:55"/>
    <n v="250"/>
    <n v="14"/>
  </r>
  <r>
    <n v="14"/>
    <s v="02-11"/>
    <x v="3"/>
    <x v="9"/>
    <m/>
    <m/>
    <d v="1899-12-30T03:34:55"/>
    <m/>
    <m/>
    <m/>
    <s v="'03:34:55"/>
    <n v="214"/>
    <n v="15"/>
  </r>
  <r>
    <n v="15"/>
    <s v="13-11"/>
    <x v="3"/>
    <x v="11"/>
    <m/>
    <m/>
    <d v="1899-12-30T03:59:40"/>
    <m/>
    <m/>
    <m/>
    <s v="'03:59:40"/>
    <n v="239"/>
    <n v="16"/>
  </r>
  <r>
    <n v="16"/>
    <s v="16-11"/>
    <x v="3"/>
    <x v="8"/>
    <m/>
    <m/>
    <d v="1899-12-30T03:32:48"/>
    <m/>
    <m/>
    <m/>
    <s v="'03:32:48"/>
    <n v="212"/>
    <n v="17"/>
  </r>
  <r>
    <n v="17"/>
    <s v="23-11"/>
    <x v="3"/>
    <x v="9"/>
    <m/>
    <m/>
    <d v="1899-12-30T03:14:55"/>
    <m/>
    <m/>
    <m/>
    <s v="'03:14:55"/>
    <n v="194"/>
    <n v="18"/>
  </r>
  <r>
    <n v="18"/>
    <s v="06-12"/>
    <x v="3"/>
    <x v="11"/>
    <m/>
    <m/>
    <d v="1899-12-30T04:21:55"/>
    <m/>
    <s v="Claus Balshøjs nr. 100"/>
    <m/>
    <s v="'04:21:55"/>
    <n v="261"/>
    <n v="19"/>
  </r>
  <r>
    <n v="19"/>
    <s v="14-12"/>
    <x v="3"/>
    <x v="9"/>
    <m/>
    <m/>
    <d v="1899-12-30T03:50:46"/>
    <m/>
    <m/>
    <m/>
    <s v="'03:50:46"/>
    <n v="230"/>
    <n v="20"/>
  </r>
  <r>
    <n v="20"/>
    <s v="20-12"/>
    <x v="3"/>
    <x v="2"/>
    <m/>
    <m/>
    <d v="1899-12-30T03:24:39"/>
    <m/>
    <m/>
    <m/>
    <s v="'03:24:39"/>
    <n v="204"/>
    <n v="21"/>
  </r>
  <r>
    <n v="21"/>
    <s v="29-12"/>
    <x v="3"/>
    <x v="12"/>
    <m/>
    <m/>
    <d v="1899-12-30T03:44:29"/>
    <m/>
    <s v="Chalotte Poulsens nr. 200"/>
    <m/>
    <s v="'03:44:29"/>
    <n v="224"/>
    <n v="22"/>
  </r>
  <r>
    <n v="22"/>
    <s v="31-12"/>
    <x v="3"/>
    <x v="9"/>
    <m/>
    <m/>
    <d v="1899-12-30T03:50:05"/>
    <m/>
    <m/>
    <m/>
    <s v="'03:50:05"/>
    <n v="230"/>
    <n v="23"/>
  </r>
  <r>
    <n v="23"/>
    <s v="08-01"/>
    <x v="4"/>
    <x v="13"/>
    <m/>
    <m/>
    <d v="1899-12-30T03:33:36"/>
    <m/>
    <m/>
    <m/>
    <s v="'03:33:36"/>
    <n v="213"/>
    <n v="24"/>
  </r>
  <r>
    <n v="24"/>
    <s v="10-01"/>
    <x v="4"/>
    <x v="9"/>
    <m/>
    <m/>
    <d v="1899-12-30T03:46:39"/>
    <m/>
    <m/>
    <m/>
    <s v="'03:46:39"/>
    <n v="226"/>
    <n v="25"/>
  </r>
  <r>
    <n v="25"/>
    <s v="18-01"/>
    <x v="4"/>
    <x v="9"/>
    <m/>
    <m/>
    <d v="1899-12-30T03:41:08"/>
    <m/>
    <m/>
    <m/>
    <s v="'03:41:08"/>
    <n v="221"/>
    <n v="26"/>
  </r>
  <r>
    <n v="26"/>
    <s v="24-01"/>
    <x v="4"/>
    <x v="10"/>
    <m/>
    <m/>
    <d v="1899-12-30T04:03:29"/>
    <m/>
    <m/>
    <m/>
    <s v="'04:03:29"/>
    <n v="243"/>
    <n v="27"/>
  </r>
  <r>
    <n v="27"/>
    <s v="25-01"/>
    <x v="4"/>
    <x v="14"/>
    <m/>
    <m/>
    <d v="1899-12-30T03:30:13"/>
    <m/>
    <m/>
    <s v="D"/>
    <s v="'03:30:13"/>
    <n v="210"/>
    <n v="28"/>
  </r>
  <r>
    <n v="28"/>
    <s v="07-02"/>
    <x v="4"/>
    <x v="2"/>
    <m/>
    <m/>
    <d v="1899-12-30T03:36:47"/>
    <m/>
    <m/>
    <m/>
    <s v="'03:36:47"/>
    <n v="216"/>
    <n v="29"/>
  </r>
  <r>
    <n v="29"/>
    <s v="08-02"/>
    <x v="4"/>
    <x v="15"/>
    <m/>
    <m/>
    <d v="1899-12-30T04:00:30"/>
    <m/>
    <m/>
    <s v="D"/>
    <s v="'04:00:30"/>
    <n v="240"/>
    <n v="30"/>
  </r>
  <r>
    <n v="30"/>
    <s v="10-02"/>
    <x v="4"/>
    <x v="16"/>
    <m/>
    <m/>
    <d v="1899-12-30T03:32:45"/>
    <m/>
    <m/>
    <m/>
    <s v="'03:32:45"/>
    <n v="212"/>
    <n v="31"/>
  </r>
  <r>
    <n v="31"/>
    <s v="15-02"/>
    <x v="4"/>
    <x v="8"/>
    <m/>
    <m/>
    <d v="1899-12-30T03:05:55"/>
    <m/>
    <m/>
    <m/>
    <s v="'03:05:55"/>
    <n v="185"/>
    <n v="32"/>
  </r>
  <r>
    <n v="32"/>
    <s v="22-02"/>
    <x v="4"/>
    <x v="9"/>
    <m/>
    <m/>
    <d v="1899-12-30T04:06:59"/>
    <m/>
    <s v="Bouchra's nr. 100"/>
    <m/>
    <s v="'04:06:59"/>
    <n v="246"/>
    <n v="33"/>
  </r>
  <r>
    <n v="34"/>
    <s v="28-02"/>
    <x v="4"/>
    <x v="11"/>
    <m/>
    <m/>
    <d v="1899-12-30T03:45:44"/>
    <m/>
    <s v="Pia Hanssons nr. 200"/>
    <s v="DD"/>
    <s v="'03:45:44"/>
    <n v="225"/>
    <n v="35"/>
  </r>
  <r>
    <n v="33"/>
    <s v="28-02"/>
    <x v="4"/>
    <x v="11"/>
    <m/>
    <m/>
    <d v="1899-12-30T03:57:43"/>
    <m/>
    <s v="Claus Fisher's nr. 100"/>
    <m/>
    <s v="'03:57:43"/>
    <n v="237"/>
    <n v="34"/>
  </r>
  <r>
    <n v="35"/>
    <s v="21-03"/>
    <x v="4"/>
    <x v="16"/>
    <m/>
    <m/>
    <d v="1899-12-30T03:04:47"/>
    <m/>
    <m/>
    <m/>
    <s v="'03:04:47"/>
    <n v="184"/>
    <n v="36"/>
  </r>
  <r>
    <n v="36"/>
    <s v="29-03"/>
    <x v="4"/>
    <x v="9"/>
    <m/>
    <m/>
    <d v="1899-12-30T03:35:38"/>
    <m/>
    <m/>
    <m/>
    <s v="'03:35:38"/>
    <n v="215"/>
    <n v="37"/>
  </r>
  <r>
    <n v="37"/>
    <s v="06-04"/>
    <x v="4"/>
    <x v="9"/>
    <m/>
    <m/>
    <d v="1899-12-30T03:48:40"/>
    <m/>
    <m/>
    <m/>
    <s v="'03:48:40"/>
    <n v="228"/>
    <n v="38"/>
  </r>
  <r>
    <n v="38"/>
    <s v="08-04"/>
    <x v="4"/>
    <x v="2"/>
    <m/>
    <m/>
    <d v="1899-12-30T03:43:34"/>
    <m/>
    <m/>
    <m/>
    <s v="'03:43:34"/>
    <n v="223"/>
    <n v="39"/>
  </r>
  <r>
    <n v="39"/>
    <s v="18-04"/>
    <x v="4"/>
    <x v="17"/>
    <m/>
    <m/>
    <d v="1899-12-30T03:29:59"/>
    <m/>
    <m/>
    <m/>
    <s v="'03:29:59"/>
    <n v="209"/>
    <n v="40"/>
  </r>
  <r>
    <m/>
    <s v="26-04"/>
    <x v="4"/>
    <x v="6"/>
    <s v="Trail på Møn"/>
    <n v="58"/>
    <d v="1899-12-30T06:07:10"/>
    <m/>
    <m/>
    <m/>
    <m/>
    <m/>
    <n v="41"/>
  </r>
  <r>
    <n v="40"/>
    <s v="01-05"/>
    <x v="4"/>
    <x v="18"/>
    <m/>
    <m/>
    <d v="1899-12-30T03:43:28"/>
    <m/>
    <m/>
    <m/>
    <s v="'03:43:28"/>
    <n v="223"/>
    <n v="42"/>
  </r>
  <r>
    <n v="41"/>
    <s v="14-05"/>
    <x v="4"/>
    <x v="10"/>
    <m/>
    <m/>
    <d v="1899-12-30T03:39:06"/>
    <m/>
    <m/>
    <m/>
    <s v="'03:39:06"/>
    <n v="219"/>
    <n v="43"/>
  </r>
  <r>
    <m/>
    <s v="16-05"/>
    <x v="5"/>
    <x v="19"/>
    <m/>
    <m/>
    <d v="1899-12-30T04:53:47"/>
    <m/>
    <s v="Opfylder ikke klub 100-kriterier"/>
    <m/>
    <m/>
    <m/>
    <n v="44"/>
  </r>
  <r>
    <m/>
    <s v="25-05"/>
    <x v="4"/>
    <x v="6"/>
    <s v="Firkløver Ultra Trail 50 M"/>
    <n v="86"/>
    <d v="1899-12-30T08:39:47"/>
    <m/>
    <m/>
    <m/>
    <m/>
    <m/>
    <n v="45"/>
  </r>
  <r>
    <n v="42"/>
    <s v="31-05"/>
    <x v="4"/>
    <x v="20"/>
    <m/>
    <m/>
    <d v="1899-12-30T04:17:39"/>
    <m/>
    <m/>
    <m/>
    <s v="'04:17:39"/>
    <n v="257"/>
    <n v="46"/>
  </r>
  <r>
    <n v="43"/>
    <s v="05-06"/>
    <x v="4"/>
    <x v="18"/>
    <m/>
    <m/>
    <d v="1899-12-30T03:32:23"/>
    <m/>
    <m/>
    <m/>
    <s v="'03:32:23"/>
    <n v="212"/>
    <n v="47"/>
  </r>
  <r>
    <n v="44"/>
    <s v="07-06"/>
    <x v="4"/>
    <x v="11"/>
    <m/>
    <m/>
    <d v="1899-12-30T03:44:24"/>
    <m/>
    <s v="Michael Jensens nr. 100"/>
    <m/>
    <s v="'03:44:24"/>
    <n v="224"/>
    <n v="48"/>
  </r>
  <r>
    <n v="45"/>
    <s v="14-06"/>
    <x v="4"/>
    <x v="21"/>
    <m/>
    <m/>
    <d v="1899-12-30T02:55:00"/>
    <s v="1."/>
    <m/>
    <m/>
    <s v="'02:55:00"/>
    <n v="175"/>
    <n v="49"/>
  </r>
  <r>
    <n v="46"/>
    <s v="28-06"/>
    <x v="4"/>
    <x v="22"/>
    <m/>
    <m/>
    <d v="1899-12-30T03:10:23"/>
    <m/>
    <m/>
    <m/>
    <s v="'03:10:23"/>
    <n v="190"/>
    <n v="50"/>
  </r>
  <r>
    <n v="47"/>
    <s v="03-07"/>
    <x v="4"/>
    <x v="16"/>
    <m/>
    <m/>
    <d v="1899-12-30T03:46:48"/>
    <m/>
    <s v="David Bredos nr. 100"/>
    <m/>
    <s v="'03:46:48"/>
    <n v="226"/>
    <n v="51"/>
  </r>
  <r>
    <n v="48"/>
    <s v="04-07"/>
    <x v="4"/>
    <x v="3"/>
    <m/>
    <m/>
    <d v="1899-12-30T03:43:19"/>
    <m/>
    <m/>
    <m/>
    <s v="'03:43:19"/>
    <n v="223"/>
    <n v="52"/>
  </r>
  <r>
    <n v="49"/>
    <s v="05-07"/>
    <x v="4"/>
    <x v="3"/>
    <m/>
    <m/>
    <d v="1899-12-30T03:29:28"/>
    <m/>
    <m/>
    <s v="T"/>
    <s v="'03:29:28"/>
    <n v="209"/>
    <n v="53"/>
  </r>
  <r>
    <n v="50"/>
    <s v="31-07"/>
    <x v="4"/>
    <x v="23"/>
    <m/>
    <m/>
    <d v="1899-12-30T04:05:09"/>
    <m/>
    <m/>
    <m/>
    <s v="'04:05:09"/>
    <n v="245"/>
    <n v="54"/>
  </r>
  <r>
    <n v="51"/>
    <s v="01-08"/>
    <x v="4"/>
    <x v="3"/>
    <m/>
    <m/>
    <d v="1899-12-30T03:27:54"/>
    <m/>
    <s v="Leif Skinnerups nr. 400"/>
    <m/>
    <s v="'03:27:54"/>
    <n v="207"/>
    <n v="55"/>
  </r>
  <r>
    <n v="52"/>
    <s v="02-08"/>
    <x v="4"/>
    <x v="3"/>
    <m/>
    <m/>
    <d v="1899-12-30T03:33:01"/>
    <m/>
    <m/>
    <s v="T"/>
    <s v="'03:33:01"/>
    <n v="213"/>
    <n v="56"/>
  </r>
  <r>
    <n v="53"/>
    <s v="08-08"/>
    <x v="4"/>
    <x v="3"/>
    <m/>
    <m/>
    <d v="1899-12-30T03:23:29"/>
    <m/>
    <m/>
    <m/>
    <s v="'03:23:29"/>
    <n v="203"/>
    <n v="57"/>
  </r>
  <r>
    <n v="54"/>
    <s v="09-08"/>
    <x v="4"/>
    <x v="24"/>
    <m/>
    <m/>
    <d v="1899-12-30T03:07:09"/>
    <m/>
    <m/>
    <s v="D"/>
    <s v="'03:07:09"/>
    <n v="187"/>
    <n v="58"/>
  </r>
  <r>
    <m/>
    <s v="22-08"/>
    <x v="4"/>
    <x v="6"/>
    <s v="The Archipelago Trail Run"/>
    <n v="107"/>
    <d v="1899-12-30T12:04:14"/>
    <m/>
    <s v="100 km trail, men løb 7,5 km forkert…"/>
    <m/>
    <m/>
    <m/>
    <n v="59"/>
  </r>
  <r>
    <n v="55"/>
    <s v="29-08"/>
    <x v="4"/>
    <x v="9"/>
    <m/>
    <m/>
    <d v="1899-12-30T03:45:48"/>
    <m/>
    <s v="Finn Danielsens nr. 100"/>
    <m/>
    <s v="'03:45:48"/>
    <n v="225"/>
    <n v="60"/>
  </r>
  <r>
    <n v="56"/>
    <s v="30-08"/>
    <x v="4"/>
    <x v="25"/>
    <m/>
    <m/>
    <d v="1899-12-30T03:39:21"/>
    <m/>
    <m/>
    <s v="D"/>
    <s v="'03:39:21"/>
    <n v="219"/>
    <n v="61"/>
  </r>
  <r>
    <n v="57"/>
    <s v="12-09"/>
    <x v="4"/>
    <x v="26"/>
    <m/>
    <m/>
    <d v="1899-12-30T02:56:15"/>
    <s v="1."/>
    <m/>
    <m/>
    <s v="'02:56:15"/>
    <n v="176"/>
    <n v="62"/>
  </r>
  <r>
    <n v="58"/>
    <s v="13-09"/>
    <x v="4"/>
    <x v="27"/>
    <m/>
    <m/>
    <d v="1899-12-30T03:54:58"/>
    <m/>
    <m/>
    <s v="D"/>
    <s v="'03:54:58"/>
    <n v="234"/>
    <n v="63"/>
  </r>
  <r>
    <n v="59"/>
    <s v="19-09"/>
    <x v="4"/>
    <x v="28"/>
    <m/>
    <m/>
    <d v="1899-12-30T03:24:10"/>
    <m/>
    <m/>
    <m/>
    <s v="'03:24:10"/>
    <n v="204"/>
    <n v="64"/>
  </r>
  <r>
    <n v="60"/>
    <s v="27-09"/>
    <x v="4"/>
    <x v="9"/>
    <m/>
    <m/>
    <d v="1899-12-30T03:33:19"/>
    <m/>
    <m/>
    <m/>
    <s v="'03:33:19"/>
    <n v="213"/>
    <n v="65"/>
  </r>
  <r>
    <n v="61"/>
    <s v="10-10"/>
    <x v="4"/>
    <x v="16"/>
    <m/>
    <m/>
    <d v="1899-12-30T03:27:27"/>
    <m/>
    <m/>
    <m/>
    <s v="'03:27:27"/>
    <n v="207"/>
    <n v="66"/>
  </r>
  <r>
    <n v="62"/>
    <s v="11-10"/>
    <x v="4"/>
    <x v="20"/>
    <m/>
    <m/>
    <d v="1899-12-30T02:59:44"/>
    <s v="2."/>
    <m/>
    <s v="D"/>
    <s v="'02:59:44"/>
    <n v="179"/>
    <n v="67"/>
  </r>
  <r>
    <n v="63"/>
    <s v="18-10"/>
    <x v="4"/>
    <x v="8"/>
    <m/>
    <m/>
    <d v="1899-12-30T03:37:58"/>
    <m/>
    <s v="Morten &amp; Peters nr. 100"/>
    <m/>
    <s v="'03:37:58"/>
    <n v="217"/>
    <n v="68"/>
  </r>
  <r>
    <n v="64"/>
    <s v="25-10"/>
    <x v="4"/>
    <x v="29"/>
    <m/>
    <m/>
    <d v="1899-12-30T03:00:27"/>
    <m/>
    <m/>
    <m/>
    <s v="'03:00:27"/>
    <n v="180"/>
    <n v="69"/>
  </r>
  <r>
    <n v="65"/>
    <s v="08-11"/>
    <x v="4"/>
    <x v="30"/>
    <m/>
    <m/>
    <d v="1899-12-30T04:01:48"/>
    <m/>
    <m/>
    <m/>
    <s v="'04:01:48"/>
    <n v="241"/>
    <n v="70"/>
  </r>
  <r>
    <n v="66"/>
    <s v="14-11"/>
    <x v="4"/>
    <x v="31"/>
    <m/>
    <m/>
    <d v="1899-12-30T03:44:10"/>
    <m/>
    <m/>
    <m/>
    <s v="'03:44:10"/>
    <n v="224"/>
    <n v="71"/>
  </r>
  <r>
    <n v="67"/>
    <s v="21-02"/>
    <x v="6"/>
    <x v="32"/>
    <m/>
    <m/>
    <d v="1899-12-30T03:47:37"/>
    <m/>
    <m/>
    <m/>
    <s v="'03:47:37"/>
    <n v="227"/>
    <n v="72"/>
  </r>
  <r>
    <m/>
    <s v="19-03"/>
    <x v="6"/>
    <x v="6"/>
    <s v="North Coast Ultra"/>
    <n v="53"/>
    <d v="1899-12-30T05:35:02"/>
    <m/>
    <m/>
    <m/>
    <m/>
    <m/>
    <n v="73"/>
  </r>
  <r>
    <n v="68"/>
    <s v="28-03"/>
    <x v="6"/>
    <x v="9"/>
    <m/>
    <m/>
    <d v="1899-12-30T03:59:03"/>
    <m/>
    <m/>
    <m/>
    <s v="'03:59:03"/>
    <n v="239"/>
    <n v="74"/>
  </r>
  <r>
    <n v="69"/>
    <s v="02-04"/>
    <x v="6"/>
    <x v="2"/>
    <m/>
    <m/>
    <d v="1899-12-30T03:50:36"/>
    <m/>
    <m/>
    <m/>
    <s v="'03:50:36"/>
    <n v="230"/>
    <n v="75"/>
  </r>
  <r>
    <n v="70"/>
    <s v="17-04"/>
    <x v="6"/>
    <x v="8"/>
    <m/>
    <m/>
    <d v="1899-12-30T04:05:56"/>
    <m/>
    <s v="Rute ved Langed"/>
    <m/>
    <s v="'04:05:56"/>
    <n v="245"/>
    <n v="76"/>
  </r>
  <r>
    <n v="71"/>
    <s v="24-04"/>
    <x v="6"/>
    <x v="33"/>
    <m/>
    <m/>
    <d v="1899-12-30T03:59:30"/>
    <m/>
    <m/>
    <m/>
    <s v="'03:59:30"/>
    <n v="239"/>
    <n v="77"/>
  </r>
  <r>
    <n v="72"/>
    <s v="05-05"/>
    <x v="6"/>
    <x v="34"/>
    <m/>
    <m/>
    <d v="1899-12-30T04:49:42"/>
    <m/>
    <m/>
    <m/>
    <s v="'04:49:42"/>
    <n v="289"/>
    <n v="78"/>
  </r>
  <r>
    <n v="73"/>
    <s v="13-05"/>
    <x v="6"/>
    <x v="9"/>
    <m/>
    <m/>
    <d v="1899-12-30T03:52:20"/>
    <m/>
    <m/>
    <m/>
    <s v="'03:52:20"/>
    <n v="232"/>
    <n v="79"/>
  </r>
  <r>
    <n v="74"/>
    <s v="28-05"/>
    <x v="6"/>
    <x v="31"/>
    <m/>
    <m/>
    <d v="1899-12-30T03:49:30"/>
    <m/>
    <s v="Del af &quot;4 på 24 t&quot;"/>
    <m/>
    <s v="'03:49:30"/>
    <n v="229"/>
    <n v="80"/>
  </r>
  <r>
    <n v="75"/>
    <s v="29-05"/>
    <x v="6"/>
    <x v="31"/>
    <m/>
    <m/>
    <d v="1899-12-30T03:42:49"/>
    <m/>
    <s v="kl. 3! Del af &quot;4 på 24 t&quot;"/>
    <s v="D"/>
    <s v="'03:42:49"/>
    <n v="222"/>
    <n v="81"/>
  </r>
  <r>
    <n v="76"/>
    <s v="12-06"/>
    <x v="6"/>
    <x v="21"/>
    <m/>
    <m/>
    <d v="1899-12-30T03:01:44"/>
    <s v="3."/>
    <m/>
    <m/>
    <s v="'03:01:44"/>
    <n v="181"/>
    <n v="82"/>
  </r>
  <r>
    <n v="77"/>
    <s v="18-06"/>
    <x v="6"/>
    <x v="28"/>
    <m/>
    <m/>
    <d v="1899-12-30T03:41:15"/>
    <m/>
    <m/>
    <m/>
    <s v="'03:41:15"/>
    <n v="221"/>
    <n v="83"/>
  </r>
  <r>
    <n v="78"/>
    <s v="24-06"/>
    <x v="6"/>
    <x v="35"/>
    <m/>
    <m/>
    <d v="1899-12-30T03:30:49"/>
    <m/>
    <m/>
    <m/>
    <s v="'03:30:49"/>
    <n v="210"/>
    <n v="84"/>
  </r>
  <r>
    <n v="79"/>
    <s v="25-06"/>
    <x v="6"/>
    <x v="35"/>
    <m/>
    <m/>
    <d v="1899-12-30T03:29:54"/>
    <m/>
    <m/>
    <m/>
    <s v="'03:29:54"/>
    <n v="209"/>
    <n v="85"/>
  </r>
  <r>
    <n v="80"/>
    <s v="26-06"/>
    <x v="6"/>
    <x v="35"/>
    <m/>
    <m/>
    <d v="1899-12-30T03:21:00"/>
    <s v="1."/>
    <m/>
    <s v="T"/>
    <s v="'03:21:00"/>
    <n v="201"/>
    <n v="86"/>
  </r>
  <r>
    <n v="81"/>
    <s v="30-06"/>
    <x v="6"/>
    <x v="9"/>
    <m/>
    <m/>
    <d v="1899-12-30T04:13:13"/>
    <m/>
    <m/>
    <m/>
    <s v="'04:13:13"/>
    <n v="253"/>
    <n v="87"/>
  </r>
  <r>
    <n v="83"/>
    <s v="03-07"/>
    <x v="6"/>
    <x v="12"/>
    <m/>
    <m/>
    <d v="1899-12-30T03:37:59"/>
    <m/>
    <s v="Ø-marathon på tur (Lundby)"/>
    <s v="DD"/>
    <s v="'03:37:59"/>
    <n v="217"/>
    <n v="89"/>
  </r>
  <r>
    <n v="82"/>
    <s v="03-07"/>
    <x v="6"/>
    <x v="3"/>
    <m/>
    <m/>
    <d v="1899-12-30T03:42:41"/>
    <m/>
    <m/>
    <m/>
    <s v="'03:42:41"/>
    <n v="222"/>
    <n v="88"/>
  </r>
  <r>
    <n v="84"/>
    <s v="09-07"/>
    <x v="6"/>
    <x v="36"/>
    <m/>
    <m/>
    <d v="1899-12-30T03:32:16"/>
    <m/>
    <s v="Kl. 4!"/>
    <m/>
    <s v="'03:32:16"/>
    <n v="212"/>
    <n v="90"/>
  </r>
  <r>
    <n v="85"/>
    <s v="10-07"/>
    <x v="6"/>
    <x v="3"/>
    <m/>
    <m/>
    <d v="1899-12-30T03:33:48"/>
    <m/>
    <s v="Skybrudsmaraton…"/>
    <s v="D"/>
    <s v="'03:33:48"/>
    <n v="213"/>
    <n v="91"/>
  </r>
  <r>
    <n v="86"/>
    <s v="16-07"/>
    <x v="6"/>
    <x v="37"/>
    <m/>
    <m/>
    <d v="1899-12-30T04:53:58"/>
    <m/>
    <s v="Vordingborg-Marielyst, Britts nr. 100"/>
    <m/>
    <s v="'04:53:58"/>
    <n v="293"/>
    <n v="92"/>
  </r>
  <r>
    <n v="87"/>
    <s v="17-07"/>
    <x v="6"/>
    <x v="38"/>
    <m/>
    <m/>
    <d v="1899-12-30T04:54:09"/>
    <m/>
    <s v="Marielyst-Gedser (og tilbage til Marielyst: 62 km)"/>
    <s v="D"/>
    <s v="'04:54:09"/>
    <n v="294"/>
    <n v="93"/>
  </r>
  <r>
    <n v="88"/>
    <s v="24-07"/>
    <x v="6"/>
    <x v="10"/>
    <m/>
    <m/>
    <d v="1899-12-30T04:07:40"/>
    <m/>
    <m/>
    <m/>
    <s v="'04:07:40"/>
    <n v="247"/>
    <n v="94"/>
  </r>
  <r>
    <n v="89"/>
    <s v="31-07"/>
    <x v="6"/>
    <x v="3"/>
    <m/>
    <m/>
    <d v="1899-12-30T03:31:42"/>
    <m/>
    <m/>
    <m/>
    <s v="'03:31:42"/>
    <n v="211"/>
    <n v="95"/>
  </r>
  <r>
    <m/>
    <s v="13-08"/>
    <x v="6"/>
    <x v="6"/>
    <s v="Viborg 100"/>
    <s v="DNF (72)"/>
    <s v="DNF"/>
    <m/>
    <m/>
    <m/>
    <m/>
    <m/>
    <n v="96"/>
  </r>
  <r>
    <n v="90"/>
    <s v="24-09"/>
    <x v="6"/>
    <x v="9"/>
    <m/>
    <m/>
    <d v="1899-12-30T04:49:21"/>
    <m/>
    <m/>
    <m/>
    <s v="'04:49:21"/>
    <n v="289"/>
    <n v="97"/>
  </r>
  <r>
    <n v="91"/>
    <s v="30-10"/>
    <x v="6"/>
    <x v="39"/>
    <m/>
    <m/>
    <d v="1899-12-30T04:07:11"/>
    <m/>
    <m/>
    <m/>
    <s v="'04:07:11"/>
    <n v="247"/>
    <n v="98"/>
  </r>
  <r>
    <n v="92"/>
    <s v="05-11"/>
    <x v="6"/>
    <x v="28"/>
    <m/>
    <m/>
    <d v="1899-12-30T04:16:36"/>
    <m/>
    <m/>
    <m/>
    <s v="'04:16:36"/>
    <n v="256"/>
    <n v="99"/>
  </r>
  <r>
    <m/>
    <s v="12-11"/>
    <x v="6"/>
    <x v="6"/>
    <s v="Hørsholm Unsupported 50M"/>
    <n v="83"/>
    <m/>
    <m/>
    <m/>
    <m/>
    <m/>
    <m/>
    <n v="100"/>
  </r>
  <r>
    <n v="93"/>
    <s v="20-11"/>
    <x v="6"/>
    <x v="8"/>
    <m/>
    <m/>
    <d v="1899-12-30T03:34:13"/>
    <m/>
    <m/>
    <m/>
    <s v="'03:34:13"/>
    <n v="214"/>
    <n v="101"/>
  </r>
  <r>
    <n v="94"/>
    <s v="26-11"/>
    <x v="6"/>
    <x v="40"/>
    <m/>
    <m/>
    <d v="1899-12-30T03:14:51"/>
    <m/>
    <m/>
    <m/>
    <s v="'03:14:51"/>
    <n v="194"/>
    <n v="102"/>
  </r>
  <r>
    <n v="95"/>
    <s v="11-12"/>
    <x v="6"/>
    <x v="23"/>
    <m/>
    <m/>
    <d v="1899-12-30T03:33:41"/>
    <m/>
    <s v="Æbleskiveløb"/>
    <m/>
    <s v="'03:33:41"/>
    <n v="213"/>
    <n v="103"/>
  </r>
  <r>
    <n v="96"/>
    <s v="18-12"/>
    <x v="6"/>
    <x v="8"/>
    <m/>
    <m/>
    <d v="1899-12-30T03:52:05"/>
    <m/>
    <s v="Juleløb"/>
    <m/>
    <s v="'03:52:05"/>
    <n v="232"/>
    <n v="104"/>
  </r>
  <r>
    <n v="97"/>
    <s v="26-12"/>
    <x v="6"/>
    <x v="41"/>
    <m/>
    <m/>
    <d v="1899-12-30T03:46:27"/>
    <m/>
    <m/>
    <m/>
    <s v="'03:46:27"/>
    <n v="226"/>
    <n v="105"/>
  </r>
  <r>
    <n v="98"/>
    <s v="31-12"/>
    <x v="6"/>
    <x v="8"/>
    <m/>
    <m/>
    <d v="1899-12-30T03:22:13"/>
    <m/>
    <s v="Rute fra Lærkevej"/>
    <m/>
    <s v="'03:22:13"/>
    <n v="202"/>
    <n v="106"/>
  </r>
  <r>
    <n v="99"/>
    <s v="14-01"/>
    <x v="7"/>
    <x v="42"/>
    <m/>
    <m/>
    <d v="1899-12-30T03:54:55"/>
    <m/>
    <m/>
    <m/>
    <s v="'03:54:55"/>
    <n v="234"/>
    <n v="107"/>
  </r>
  <r>
    <n v="100"/>
    <s v="29-01"/>
    <x v="7"/>
    <x v="43"/>
    <m/>
    <m/>
    <d v="1899-12-30T03:01:15"/>
    <m/>
    <m/>
    <m/>
    <s v="'03:01:15"/>
    <n v="181"/>
    <n v="108"/>
  </r>
  <r>
    <n v="101"/>
    <s v="05-02"/>
    <x v="7"/>
    <x v="31"/>
    <m/>
    <m/>
    <d v="1899-12-30T03:52:37"/>
    <m/>
    <m/>
    <m/>
    <s v="'03:52:37"/>
    <n v="232"/>
    <n v="109"/>
  </r>
  <r>
    <n v="102"/>
    <s v="18-02"/>
    <x v="7"/>
    <x v="28"/>
    <m/>
    <m/>
    <d v="1899-12-30T03:50:51"/>
    <m/>
    <m/>
    <m/>
    <s v="'03:50:51"/>
    <n v="230"/>
    <n v="110"/>
  </r>
  <r>
    <n v="103"/>
    <s v="19-02"/>
    <x v="7"/>
    <x v="13"/>
    <m/>
    <m/>
    <d v="1899-12-30T03:42:21"/>
    <m/>
    <m/>
    <s v="D"/>
    <s v="'03:42:21"/>
    <n v="222"/>
    <n v="111"/>
  </r>
  <r>
    <n v="104"/>
    <s v="22-02"/>
    <x v="7"/>
    <x v="44"/>
    <m/>
    <m/>
    <d v="1899-12-30T03:54:46"/>
    <m/>
    <m/>
    <m/>
    <s v="'03:54:46"/>
    <n v="234"/>
    <n v="112"/>
  </r>
  <r>
    <n v="105"/>
    <s v="25-02"/>
    <x v="7"/>
    <x v="9"/>
    <m/>
    <m/>
    <d v="1899-12-30T03:51:37"/>
    <m/>
    <m/>
    <m/>
    <s v="'03:51:37"/>
    <n v="231"/>
    <n v="113"/>
  </r>
  <r>
    <n v="106"/>
    <s v="05-03"/>
    <x v="7"/>
    <x v="42"/>
    <m/>
    <m/>
    <d v="1899-12-30T03:55:00"/>
    <m/>
    <m/>
    <m/>
    <s v="'03:55:00"/>
    <n v="235"/>
    <n v="114"/>
  </r>
  <r>
    <n v="107"/>
    <s v="11-03"/>
    <x v="7"/>
    <x v="9"/>
    <m/>
    <m/>
    <d v="1899-12-30T03:38:18"/>
    <m/>
    <m/>
    <m/>
    <s v="'03:38:18"/>
    <n v="218"/>
    <n v="115"/>
  </r>
  <r>
    <m/>
    <s v="01-04"/>
    <x v="7"/>
    <x v="6"/>
    <s v="North Coast Ultra"/>
    <n v="53"/>
    <d v="1899-12-30T05:34:19"/>
    <m/>
    <m/>
    <m/>
    <s v=""/>
    <s v=""/>
    <n v="116"/>
  </r>
  <r>
    <n v="108"/>
    <s v="07-04"/>
    <x v="7"/>
    <x v="45"/>
    <m/>
    <m/>
    <d v="1899-12-30T03:55:01"/>
    <m/>
    <m/>
    <m/>
    <s v="'03:55:01"/>
    <n v="235"/>
    <n v="117"/>
  </r>
  <r>
    <n v="109"/>
    <s v="09-04"/>
    <x v="7"/>
    <x v="46"/>
    <m/>
    <m/>
    <d v="1899-12-30T03:55:08"/>
    <m/>
    <m/>
    <m/>
    <s v="'03:55:08"/>
    <n v="235"/>
    <n v="118"/>
  </r>
  <r>
    <n v="110"/>
    <s v="13-04"/>
    <x v="7"/>
    <x v="8"/>
    <m/>
    <m/>
    <d v="1899-12-30T04:07:47"/>
    <m/>
    <m/>
    <m/>
    <s v="'04:07:47"/>
    <n v="247"/>
    <n v="119"/>
  </r>
  <r>
    <n v="111"/>
    <s v="23-04"/>
    <x v="7"/>
    <x v="9"/>
    <m/>
    <m/>
    <d v="1899-12-30T03:41:01"/>
    <m/>
    <m/>
    <m/>
    <s v="'03:41:01"/>
    <n v="221"/>
    <n v="120"/>
  </r>
  <r>
    <m/>
    <s v="29-04"/>
    <x v="7"/>
    <x v="6"/>
    <s v="Julsø Ultra - DM Lang Trail"/>
    <n v="57"/>
    <d v="1899-12-30T05:44:36"/>
    <s v="3. - Klubhold"/>
    <m/>
    <m/>
    <s v=""/>
    <s v=""/>
    <n v="121"/>
  </r>
  <r>
    <n v="112"/>
    <s v="07-05"/>
    <x v="7"/>
    <x v="24"/>
    <m/>
    <m/>
    <d v="1899-12-30T03:20:04"/>
    <m/>
    <s v="&quot;vinterrute&quot;"/>
    <m/>
    <s v="'03:20:04"/>
    <n v="200"/>
    <n v="122"/>
  </r>
  <r>
    <n v="113"/>
    <s v="14-05"/>
    <x v="7"/>
    <x v="42"/>
    <m/>
    <m/>
    <d v="1899-12-30T03:43:32"/>
    <m/>
    <m/>
    <m/>
    <s v="'03:43:32"/>
    <n v="223"/>
    <n v="123"/>
  </r>
  <r>
    <n v="114"/>
    <s v="21-05"/>
    <x v="7"/>
    <x v="1"/>
    <m/>
    <m/>
    <d v="1899-12-30T03:05:25"/>
    <m/>
    <m/>
    <m/>
    <s v="'03:05:25"/>
    <n v="185"/>
    <n v="124"/>
  </r>
  <r>
    <n v="115"/>
    <s v="25-05"/>
    <x v="7"/>
    <x v="34"/>
    <m/>
    <m/>
    <d v="1899-12-30T03:40:21"/>
    <m/>
    <m/>
    <m/>
    <s v="'03:40:21"/>
    <n v="220"/>
    <n v="125"/>
  </r>
  <r>
    <m/>
    <s v="04-06"/>
    <x v="7"/>
    <x v="6"/>
    <s v="Firkløver Ultra Trail 50 M"/>
    <s v="DNF (styrt ved 58 km)"/>
    <m/>
    <m/>
    <m/>
    <m/>
    <s v=""/>
    <s v=""/>
    <n v="126"/>
  </r>
  <r>
    <n v="116"/>
    <s v="17-06"/>
    <x v="7"/>
    <x v="47"/>
    <m/>
    <m/>
    <d v="1899-12-30T03:52:24"/>
    <m/>
    <s v="Lars Christensens nr. 100"/>
    <m/>
    <s v="'03:52:24"/>
    <n v="232"/>
    <n v="127"/>
  </r>
  <r>
    <n v="117"/>
    <s v="01-07"/>
    <x v="7"/>
    <x v="3"/>
    <m/>
    <m/>
    <d v="1899-12-30T03:31:26"/>
    <m/>
    <m/>
    <m/>
    <s v="'03:31:26"/>
    <n v="211"/>
    <n v="128"/>
  </r>
  <r>
    <n v="118"/>
    <s v="02-07"/>
    <x v="7"/>
    <x v="31"/>
    <m/>
    <m/>
    <d v="1899-12-30T03:54:59"/>
    <m/>
    <s v="Del af 20 på 10 dage"/>
    <s v="D"/>
    <s v="'03:54:59"/>
    <n v="234"/>
    <n v="129"/>
  </r>
  <r>
    <n v="119"/>
    <s v="08-07"/>
    <x v="7"/>
    <x v="36"/>
    <m/>
    <m/>
    <d v="1899-12-30T04:08:17"/>
    <m/>
    <m/>
    <m/>
    <s v="'04:08:17"/>
    <n v="248"/>
    <n v="130"/>
  </r>
  <r>
    <n v="120"/>
    <s v="09-07"/>
    <x v="7"/>
    <x v="3"/>
    <m/>
    <m/>
    <d v="1899-12-30T03:51:20"/>
    <m/>
    <m/>
    <s v="D"/>
    <s v="'03:51:20"/>
    <n v="231"/>
    <n v="131"/>
  </r>
  <r>
    <n v="121"/>
    <s v="15-07"/>
    <x v="7"/>
    <x v="48"/>
    <m/>
    <m/>
    <d v="1899-12-30T03:47:19"/>
    <m/>
    <m/>
    <m/>
    <s v="'03:47:19"/>
    <n v="227"/>
    <n v="132"/>
  </r>
  <r>
    <n v="122"/>
    <s v="16-07"/>
    <x v="7"/>
    <x v="3"/>
    <m/>
    <m/>
    <d v="1899-12-30T03:33:02"/>
    <m/>
    <m/>
    <s v="D"/>
    <s v="'03:33:02"/>
    <n v="213"/>
    <n v="133"/>
  </r>
  <r>
    <n v="123"/>
    <s v="06-08"/>
    <x v="7"/>
    <x v="3"/>
    <m/>
    <m/>
    <d v="1899-12-30T03:49:24"/>
    <m/>
    <m/>
    <m/>
    <s v="'03:49:24"/>
    <n v="229"/>
    <n v="134"/>
  </r>
  <r>
    <n v="124"/>
    <s v="11-08"/>
    <x v="7"/>
    <x v="45"/>
    <m/>
    <m/>
    <d v="1899-12-30T03:42:44"/>
    <m/>
    <m/>
    <m/>
    <s v="'03:42:44"/>
    <n v="222"/>
    <n v="135"/>
  </r>
  <r>
    <m/>
    <s v="26-08"/>
    <x v="7"/>
    <x v="6"/>
    <s v="Ringkøbing Fjord Rundt 100"/>
    <s v="DNF (kramper ved 65 km)"/>
    <m/>
    <m/>
    <m/>
    <m/>
    <s v=""/>
    <s v=""/>
    <n v="136"/>
  </r>
  <r>
    <m/>
    <s v="09-09"/>
    <x v="7"/>
    <x v="6"/>
    <s v="Fjord til Fjord 60"/>
    <n v="62"/>
    <d v="1899-12-30T05:49:32"/>
    <s v="3."/>
    <m/>
    <m/>
    <s v=""/>
    <s v=""/>
    <n v="137"/>
  </r>
  <r>
    <n v="125"/>
    <s v="16-09"/>
    <x v="7"/>
    <x v="49"/>
    <m/>
    <m/>
    <d v="1899-12-30T03:35:50"/>
    <m/>
    <m/>
    <m/>
    <s v="'03:35:50"/>
    <n v="215"/>
    <n v="138"/>
  </r>
  <r>
    <n v="126"/>
    <s v="23-09"/>
    <x v="7"/>
    <x v="17"/>
    <m/>
    <m/>
    <d v="1899-12-30T03:35:26"/>
    <m/>
    <m/>
    <m/>
    <s v="'03:35:26"/>
    <n v="215"/>
    <n v="139"/>
  </r>
  <r>
    <n v="127"/>
    <s v="01-10"/>
    <x v="7"/>
    <x v="9"/>
    <m/>
    <m/>
    <d v="1899-12-30T03:31:04"/>
    <m/>
    <s v="Brøderup Marathon på tur - Næstved. +8 km træning med Bouchra"/>
    <m/>
    <s v="'03:31:04"/>
    <n v="211"/>
    <n v="140"/>
  </r>
  <r>
    <n v="128"/>
    <s v="22-10"/>
    <x v="7"/>
    <x v="50"/>
    <m/>
    <m/>
    <d v="1899-12-30T03:25:17"/>
    <m/>
    <m/>
    <m/>
    <s v="'03:25:17"/>
    <n v="205"/>
    <n v="141"/>
  </r>
  <r>
    <m/>
    <s v="03-11"/>
    <x v="7"/>
    <x v="6"/>
    <s v="Kullamannen Ultra"/>
    <n v="164"/>
    <s v="27:57:00"/>
    <m/>
    <s v="Kullamannen Ultra 100 Miles &quot;Himmel, Hav &amp; Helvete&quot; "/>
    <m/>
    <s v=""/>
    <s v=""/>
    <n v="142"/>
  </r>
  <r>
    <n v="129"/>
    <s v="02-12"/>
    <x v="7"/>
    <x v="17"/>
    <m/>
    <m/>
    <d v="1899-12-30T03:50:15"/>
    <m/>
    <m/>
    <m/>
    <s v="'03:50:15"/>
    <n v="230"/>
    <n v="143"/>
  </r>
  <r>
    <n v="130"/>
    <s v="03-12"/>
    <x v="7"/>
    <x v="44"/>
    <m/>
    <m/>
    <d v="1899-12-30T03:40:31"/>
    <m/>
    <m/>
    <s v="D"/>
    <s v="'03:40:31"/>
    <n v="220"/>
    <n v="144"/>
  </r>
  <r>
    <n v="131"/>
    <s v="16-12"/>
    <x v="7"/>
    <x v="2"/>
    <m/>
    <m/>
    <d v="1899-12-30T03:19:33"/>
    <m/>
    <m/>
    <m/>
    <s v="'03:19:33"/>
    <n v="199"/>
    <n v="145"/>
  </r>
  <r>
    <n v="132"/>
    <s v="17-12"/>
    <x v="7"/>
    <x v="8"/>
    <m/>
    <m/>
    <d v="1899-12-30T03:45:27"/>
    <m/>
    <m/>
    <s v="D"/>
    <s v="'03:45:27"/>
    <n v="225"/>
    <n v="146"/>
  </r>
  <r>
    <n v="133"/>
    <s v="31-12"/>
    <x v="7"/>
    <x v="8"/>
    <m/>
    <m/>
    <d v="1899-12-30T03:22:54"/>
    <m/>
    <s v="Lærkevej"/>
    <m/>
    <s v="'03:22:54"/>
    <n v="202"/>
    <n v="147"/>
  </r>
  <r>
    <n v="134"/>
    <s v="28-01"/>
    <x v="8"/>
    <x v="43"/>
    <m/>
    <m/>
    <d v="1899-12-30T02:50:50"/>
    <m/>
    <s v="Officiel tid estimeret af Marrakech Marathon. GPS: 3:50:31 (evt. + 2-5 sek). Navn, køn og land ikke helt korrekt på resultatliste."/>
    <m/>
    <s v="'02:50:50"/>
    <n v="170"/>
    <n v="148"/>
  </r>
  <r>
    <n v="135"/>
    <s v="17-02"/>
    <x v="8"/>
    <x v="51"/>
    <m/>
    <m/>
    <d v="1899-12-30T03:36:53"/>
    <m/>
    <m/>
    <m/>
    <s v="'03:36:53"/>
    <n v="216"/>
    <n v="149"/>
  </r>
  <r>
    <n v="136"/>
    <s v="18-02"/>
    <x v="8"/>
    <x v="8"/>
    <m/>
    <m/>
    <d v="1899-12-30T03:42:23"/>
    <m/>
    <s v="Louise Løbesmølfs nr. 100"/>
    <s v="D"/>
    <s v="'03:42:23"/>
    <n v="222"/>
    <n v="150"/>
  </r>
  <r>
    <n v="137"/>
    <s v="09-03"/>
    <x v="8"/>
    <x v="42"/>
    <m/>
    <m/>
    <d v="1899-12-30T03:53:11"/>
    <m/>
    <s v="Benjamins nr. 100"/>
    <m/>
    <s v="'03:53:11"/>
    <n v="233"/>
    <n v="151"/>
  </r>
  <r>
    <m/>
    <s v="08-04"/>
    <x v="8"/>
    <x v="6"/>
    <s v="Marathon des Sables"/>
    <n v="236.3"/>
    <s v="28:28:06"/>
    <m/>
    <s v="30,3+39+31,6+85,5+42,2+7,7 km (samlet nr. 51)"/>
    <m/>
    <s v=""/>
    <s v=""/>
    <n v="152"/>
  </r>
  <r>
    <n v="138"/>
    <s v="08-07"/>
    <x v="8"/>
    <x v="3"/>
    <m/>
    <m/>
    <d v="1899-12-30T03:24:59"/>
    <m/>
    <m/>
    <m/>
    <s v="'03:24:59"/>
    <n v="204"/>
    <n v="153"/>
  </r>
  <r>
    <n v="139"/>
    <s v="14-07"/>
    <x v="8"/>
    <x v="3"/>
    <m/>
    <m/>
    <d v="1899-12-30T03:29:51"/>
    <m/>
    <m/>
    <m/>
    <s v="'03:29:51"/>
    <n v="209"/>
    <n v="154"/>
  </r>
  <r>
    <n v="140"/>
    <s v="21-07"/>
    <x v="8"/>
    <x v="3"/>
    <m/>
    <m/>
    <d v="1899-12-30T03:26:07"/>
    <m/>
    <m/>
    <m/>
    <s v="'03:26:07"/>
    <n v="206"/>
    <n v="155"/>
  </r>
  <r>
    <n v="141"/>
    <s v="28-07"/>
    <x v="8"/>
    <x v="3"/>
    <m/>
    <m/>
    <d v="1899-12-30T03:27:24"/>
    <m/>
    <m/>
    <m/>
    <s v="'03:27:24"/>
    <n v="207"/>
    <n v="156"/>
  </r>
  <r>
    <n v="142"/>
    <s v="04-08"/>
    <x v="8"/>
    <x v="45"/>
    <m/>
    <m/>
    <d v="1899-12-30T03:34:15"/>
    <m/>
    <m/>
    <m/>
    <s v="'03:34:15"/>
    <n v="214"/>
    <n v="157"/>
  </r>
  <r>
    <n v="143"/>
    <s v="26-08"/>
    <x v="8"/>
    <x v="52"/>
    <m/>
    <m/>
    <d v="1899-12-30T03:29:28"/>
    <m/>
    <m/>
    <m/>
    <s v="'03:29:28"/>
    <n v="209"/>
    <n v="158"/>
  </r>
  <r>
    <n v="144"/>
    <s v="23-09"/>
    <x v="8"/>
    <x v="42"/>
    <m/>
    <m/>
    <d v="1899-12-30T03:58:41"/>
    <m/>
    <m/>
    <m/>
    <s v="'03:58:41"/>
    <n v="238"/>
    <n v="159"/>
  </r>
  <r>
    <n v="145"/>
    <s v="29-12"/>
    <x v="8"/>
    <x v="9"/>
    <m/>
    <m/>
    <d v="1899-12-30T03:56:38"/>
    <m/>
    <m/>
    <m/>
    <s v="'03:56:38"/>
    <n v="236"/>
    <n v="160"/>
  </r>
  <r>
    <n v="146"/>
    <s v="13-01"/>
    <x v="9"/>
    <x v="53"/>
    <m/>
    <m/>
    <d v="1899-12-30T03:31:09"/>
    <m/>
    <m/>
    <m/>
    <s v="'03:31:09"/>
    <n v="211"/>
    <n v="161"/>
  </r>
  <r>
    <n v="147"/>
    <s v="20-01"/>
    <x v="9"/>
    <x v="9"/>
    <m/>
    <m/>
    <d v="1899-12-30T03:30:15"/>
    <m/>
    <m/>
    <m/>
    <s v="'03:30:15"/>
    <n v="210"/>
    <n v="162"/>
  </r>
  <r>
    <n v="148"/>
    <s v="27-01"/>
    <x v="9"/>
    <x v="8"/>
    <m/>
    <m/>
    <d v="1899-12-30T03:51:13"/>
    <m/>
    <m/>
    <m/>
    <s v="'03:51:13"/>
    <n v="231"/>
    <n v="163"/>
  </r>
  <r>
    <n v="149"/>
    <s v="03-02"/>
    <x v="9"/>
    <x v="54"/>
    <m/>
    <m/>
    <d v="1899-12-30T03:47:49"/>
    <m/>
    <m/>
    <m/>
    <s v="'03:47:49"/>
    <n v="227"/>
    <n v="164"/>
  </r>
  <r>
    <n v="150"/>
    <s v="10-02"/>
    <x v="9"/>
    <x v="8"/>
    <m/>
    <m/>
    <d v="1899-12-30T03:42:43"/>
    <m/>
    <m/>
    <m/>
    <s v="'03:42:43"/>
    <n v="222"/>
    <n v="165"/>
  </r>
  <r>
    <n v="151"/>
    <s v="17-02"/>
    <x v="9"/>
    <x v="51"/>
    <m/>
    <m/>
    <d v="1899-12-30T03:45:22"/>
    <m/>
    <m/>
    <m/>
    <s v="'03:45:22"/>
    <n v="225"/>
    <n v="166"/>
  </r>
  <r>
    <n v="152"/>
    <s v="23-02"/>
    <x v="9"/>
    <x v="55"/>
    <m/>
    <m/>
    <d v="1899-12-30T03:09:50"/>
    <m/>
    <s v="Peter Olsen 50 år"/>
    <m/>
    <s v="'03:09:50"/>
    <n v="189"/>
    <n v="167"/>
  </r>
  <r>
    <n v="153"/>
    <s v="03-03"/>
    <x v="9"/>
    <x v="56"/>
    <m/>
    <m/>
    <d v="1899-12-30T03:29:48"/>
    <m/>
    <m/>
    <m/>
    <s v="'03:29:48"/>
    <n v="209"/>
    <n v="168"/>
  </r>
  <r>
    <n v="154"/>
    <s v="10-03"/>
    <x v="9"/>
    <x v="8"/>
    <m/>
    <m/>
    <d v="1899-12-30T03:29:47"/>
    <m/>
    <m/>
    <m/>
    <s v="'03:29:47"/>
    <n v="209"/>
    <n v="169"/>
  </r>
  <r>
    <n v="155"/>
    <s v="23-03"/>
    <x v="9"/>
    <x v="9"/>
    <m/>
    <m/>
    <d v="1899-12-30T03:16:51"/>
    <m/>
    <m/>
    <m/>
    <s v="'03:16:51"/>
    <n v="196"/>
    <n v="170"/>
  </r>
  <r>
    <n v="156"/>
    <s v="06-04"/>
    <x v="9"/>
    <x v="57"/>
    <m/>
    <m/>
    <d v="1899-12-30T03:32:56"/>
    <m/>
    <m/>
    <m/>
    <s v="'03:32:56"/>
    <n v="212"/>
    <n v="171"/>
  </r>
  <r>
    <n v="157"/>
    <s v="21-04"/>
    <x v="9"/>
    <x v="9"/>
    <m/>
    <m/>
    <d v="1899-12-30T03:29:32"/>
    <m/>
    <m/>
    <m/>
    <s v="'03:29:32"/>
    <n v="209"/>
    <n v="172"/>
  </r>
  <r>
    <n v="158"/>
    <s v="30-06"/>
    <x v="9"/>
    <x v="3"/>
    <m/>
    <m/>
    <d v="1899-12-30T03:38:31"/>
    <m/>
    <m/>
    <m/>
    <s v="'03:38:31"/>
    <n v="218"/>
    <n v="173"/>
  </r>
  <r>
    <n v="159"/>
    <s v="21-07"/>
    <x v="9"/>
    <x v="3"/>
    <m/>
    <m/>
    <d v="1899-12-30T03:34:15"/>
    <m/>
    <m/>
    <m/>
    <s v="'03:34:15"/>
    <n v="214"/>
    <n v="174"/>
  </r>
  <r>
    <n v="160"/>
    <s v="27-07"/>
    <x v="9"/>
    <x v="45"/>
    <m/>
    <m/>
    <d v="1899-12-30T03:33:03"/>
    <m/>
    <m/>
    <m/>
    <s v="'03:33:03"/>
    <n v="213"/>
    <n v="176"/>
  </r>
  <r>
    <n v="161"/>
    <s v="24-08"/>
    <x v="9"/>
    <x v="58"/>
    <m/>
    <m/>
    <d v="1899-12-30T03:55:08"/>
    <m/>
    <m/>
    <m/>
    <s v="'03:55:08"/>
    <n v="235"/>
    <n v="177"/>
  </r>
  <r>
    <n v="162"/>
    <s v="07-09"/>
    <x v="9"/>
    <x v="59"/>
    <m/>
    <m/>
    <d v="1899-12-30T03:43:03"/>
    <m/>
    <s v="Falster etape 5"/>
    <m/>
    <s v="'03:43:03"/>
    <n v="223"/>
    <n v="178"/>
  </r>
  <r>
    <m/>
    <s v="28-09"/>
    <x v="9"/>
    <x v="6"/>
    <s v="Ultra Mirage El Djerid"/>
    <n v="100"/>
    <d v="1899-12-30T14:30:27"/>
    <m/>
    <s v="nr. 25"/>
    <m/>
    <m/>
    <m/>
    <n v="179"/>
  </r>
  <r>
    <n v="163"/>
    <s v="12-10"/>
    <x v="9"/>
    <x v="59"/>
    <m/>
    <m/>
    <d v="1899-12-30T03:57:13"/>
    <m/>
    <s v="Falster etape 7"/>
    <m/>
    <s v="'03:57:13"/>
    <n v="237"/>
    <n v="180"/>
  </r>
  <r>
    <n v="164"/>
    <s v="19-10"/>
    <x v="9"/>
    <x v="2"/>
    <m/>
    <m/>
    <d v="1899-12-30T03:38:13"/>
    <m/>
    <s v="Happy"/>
    <m/>
    <s v="'03:38:13"/>
    <n v="218"/>
    <n v="181"/>
  </r>
  <r>
    <n v="165"/>
    <s v="20-10"/>
    <x v="9"/>
    <x v="8"/>
    <m/>
    <m/>
    <d v="1899-12-30T03:46:42"/>
    <m/>
    <m/>
    <s v="D"/>
    <s v="'03:46:42"/>
    <n v="226"/>
    <n v="182"/>
  </r>
  <r>
    <n v="166"/>
    <s v="26-10"/>
    <x v="9"/>
    <x v="59"/>
    <m/>
    <m/>
    <d v="1899-12-30T03:44:08"/>
    <m/>
    <s v="Falster etape 8"/>
    <m/>
    <s v="'03:44:08"/>
    <n v="224"/>
    <n v="183"/>
  </r>
  <r>
    <n v="167"/>
    <s v="02-11"/>
    <x v="9"/>
    <x v="11"/>
    <m/>
    <m/>
    <d v="1899-12-30T03:34:59"/>
    <m/>
    <s v="Klub 100 arrangement"/>
    <m/>
    <s v="'03:34:59"/>
    <n v="214"/>
    <n v="184"/>
  </r>
  <r>
    <n v="168"/>
    <s v="03-11"/>
    <x v="9"/>
    <x v="9"/>
    <m/>
    <m/>
    <d v="1899-12-30T03:58:46"/>
    <m/>
    <m/>
    <m/>
    <s v="'03:58:46"/>
    <n v="238"/>
    <n v="185"/>
  </r>
  <r>
    <n v="169"/>
    <s v="17-11"/>
    <x v="9"/>
    <x v="8"/>
    <m/>
    <m/>
    <d v="1899-12-30T03:43:15"/>
    <m/>
    <m/>
    <m/>
    <s v="'03:43:15"/>
    <n v="223"/>
    <n v="186"/>
  </r>
  <r>
    <n v="170"/>
    <s v="27-11"/>
    <x v="9"/>
    <x v="60"/>
    <m/>
    <m/>
    <d v="1899-12-30T03:42:14"/>
    <m/>
    <m/>
    <m/>
    <s v="'03:42:14"/>
    <n v="222"/>
    <n v="187"/>
  </r>
  <r>
    <n v="171"/>
    <s v="05-01"/>
    <x v="10"/>
    <x v="58"/>
    <m/>
    <m/>
    <d v="1899-12-30T03:18:03"/>
    <m/>
    <m/>
    <m/>
    <s v="'03:18:03"/>
    <n v="198"/>
    <n v="188"/>
  </r>
  <r>
    <n v="172"/>
    <s v="26-01"/>
    <x v="10"/>
    <x v="43"/>
    <m/>
    <m/>
    <d v="1899-12-30T02:49:41"/>
    <m/>
    <m/>
    <m/>
    <s v="'02:49:41"/>
    <n v="169"/>
    <n v="189"/>
  </r>
  <r>
    <n v="173"/>
    <s v="09-02"/>
    <x v="10"/>
    <x v="58"/>
    <m/>
    <m/>
    <d v="1899-12-30T03:29:12"/>
    <m/>
    <m/>
    <m/>
    <s v="'03:29:12"/>
    <n v="209"/>
    <n v="190"/>
  </r>
  <r>
    <n v="174"/>
    <s v="22-02"/>
    <x v="10"/>
    <x v="2"/>
    <m/>
    <m/>
    <d v="1899-12-30T03:19:24"/>
    <m/>
    <m/>
    <m/>
    <s v="'03:19:24"/>
    <n v="199"/>
    <n v="191"/>
  </r>
  <r>
    <n v="175"/>
    <s v="28-11"/>
    <x v="10"/>
    <x v="61"/>
    <m/>
    <m/>
    <d v="1899-12-30T03:39:46"/>
    <m/>
    <m/>
    <m/>
    <s v="'03:39:46"/>
    <n v="219"/>
    <n v="192"/>
  </r>
  <r>
    <n v="176"/>
    <s v="20-12"/>
    <x v="10"/>
    <x v="47"/>
    <m/>
    <m/>
    <d v="1899-12-30T03:31:50"/>
    <m/>
    <m/>
    <m/>
    <s v="'03:31:50"/>
    <n v="211"/>
    <n v="193"/>
  </r>
  <r>
    <n v="177"/>
    <s v="27-12"/>
    <x v="10"/>
    <x v="47"/>
    <m/>
    <m/>
    <d v="1899-12-30T03:39:13"/>
    <m/>
    <m/>
    <m/>
    <s v="'03:39:13"/>
    <n v="219"/>
    <n v="194"/>
  </r>
  <r>
    <n v="178"/>
    <s v="31-12"/>
    <x v="10"/>
    <x v="61"/>
    <m/>
    <m/>
    <d v="1899-12-30T03:46:37"/>
    <m/>
    <m/>
    <m/>
    <s v="'03:46:37"/>
    <n v="226"/>
    <n v="195"/>
  </r>
  <r>
    <n v="179"/>
    <s v="03-01"/>
    <x v="11"/>
    <x v="9"/>
    <m/>
    <m/>
    <d v="1899-12-30T03:39:43"/>
    <m/>
    <m/>
    <m/>
    <s v="'03:39:43"/>
    <n v="219"/>
    <n v="196"/>
  </r>
  <r>
    <n v="180"/>
    <s v="07-03"/>
    <x v="11"/>
    <x v="57"/>
    <m/>
    <m/>
    <d v="1899-12-30T03:28:44"/>
    <m/>
    <m/>
    <m/>
    <s v="'03:28:44"/>
    <n v="208"/>
    <n v="197"/>
  </r>
  <r>
    <n v="181"/>
    <s v="13-03"/>
    <x v="11"/>
    <x v="47"/>
    <m/>
    <m/>
    <d v="1899-12-30T03:58:09"/>
    <m/>
    <s v="Sti til Køge"/>
    <m/>
    <s v="'03:58:09"/>
    <n v="238"/>
    <n v="198"/>
  </r>
  <r>
    <n v="182"/>
    <s v="21-03"/>
    <x v="11"/>
    <x v="62"/>
    <m/>
    <m/>
    <d v="1899-12-30T03:26:11"/>
    <m/>
    <m/>
    <m/>
    <s v="'03:26:11"/>
    <n v="206"/>
    <n v="199"/>
  </r>
  <r>
    <n v="183"/>
    <s v="28-03"/>
    <x v="11"/>
    <x v="63"/>
    <m/>
    <m/>
    <d v="1899-12-30T03:19:52"/>
    <m/>
    <m/>
    <m/>
    <s v="'03:19:52"/>
    <n v="199"/>
    <n v="200"/>
  </r>
  <r>
    <n v="184"/>
    <s v="02-04"/>
    <x v="11"/>
    <x v="2"/>
    <m/>
    <m/>
    <d v="1899-12-30T03:22:36"/>
    <m/>
    <s v="2500 Valby"/>
    <m/>
    <s v="'03:22:36"/>
    <n v="202"/>
    <n v="201"/>
  </r>
  <r>
    <n v="185"/>
    <s v="05-04"/>
    <x v="11"/>
    <x v="61"/>
    <m/>
    <m/>
    <d v="1899-12-30T03:41:26"/>
    <m/>
    <m/>
    <m/>
    <s v="'03:41:26"/>
    <n v="221"/>
    <n v="202"/>
  </r>
  <r>
    <n v="186"/>
    <s v="17-04"/>
    <x v="11"/>
    <x v="17"/>
    <m/>
    <m/>
    <d v="1899-12-30T03:39:11"/>
    <m/>
    <m/>
    <m/>
    <s v="'03:39:11"/>
    <n v="219"/>
    <n v="203"/>
  </r>
  <r>
    <n v="187"/>
    <s v="24-04"/>
    <x v="11"/>
    <x v="12"/>
    <m/>
    <m/>
    <d v="1899-12-30T03:45:53"/>
    <m/>
    <s v="Rundt om Næstved"/>
    <m/>
    <s v="'03:45:53"/>
    <n v="225"/>
    <n v="204"/>
  </r>
  <r>
    <n v="188"/>
    <s v="23-05"/>
    <x v="11"/>
    <x v="45"/>
    <m/>
    <m/>
    <d v="1899-12-30T03:44:26"/>
    <m/>
    <m/>
    <m/>
    <s v="'03:44:26"/>
    <n v="224"/>
    <n v="205"/>
  </r>
  <r>
    <n v="189"/>
    <s v="29-05"/>
    <x v="11"/>
    <x v="64"/>
    <m/>
    <m/>
    <d v="1899-12-30T03:57:12"/>
    <m/>
    <s v="Michael Dalls nr. 100"/>
    <m/>
    <s v="'03:57:12"/>
    <n v="237"/>
    <n v="206"/>
  </r>
  <r>
    <n v="190"/>
    <s v="05-06"/>
    <x v="11"/>
    <x v="47"/>
    <m/>
    <m/>
    <d v="1899-12-30T03:45:39"/>
    <m/>
    <m/>
    <m/>
    <s v="'03:45:39"/>
    <n v="225"/>
    <n v="207"/>
  </r>
  <r>
    <n v="191"/>
    <s v="12-06"/>
    <x v="11"/>
    <x v="2"/>
    <m/>
    <m/>
    <d v="1899-12-30T03:38:34"/>
    <m/>
    <s v="Anestes nr. 900"/>
    <m/>
    <s v="'03:38:34"/>
    <n v="218"/>
    <n v="208"/>
  </r>
  <r>
    <n v="192"/>
    <s v="20-06"/>
    <x v="11"/>
    <x v="59"/>
    <m/>
    <m/>
    <d v="1899-12-30T03:44:46"/>
    <m/>
    <s v="Falster Rundt II"/>
    <m/>
    <s v="'03:44:46"/>
    <n v="224"/>
    <n v="209"/>
  </r>
  <r>
    <n v="193"/>
    <s v="03-07"/>
    <x v="11"/>
    <x v="56"/>
    <m/>
    <m/>
    <d v="1899-12-30T03:45:05"/>
    <m/>
    <m/>
    <m/>
    <s v="'03:45:05"/>
    <n v="225"/>
    <n v="210"/>
  </r>
  <r>
    <n v="194"/>
    <s v="04-07"/>
    <x v="11"/>
    <x v="3"/>
    <m/>
    <m/>
    <d v="1899-12-30T03:44:26"/>
    <m/>
    <m/>
    <s v="D"/>
    <s v="'03:44:26"/>
    <n v="224"/>
    <n v="211"/>
  </r>
  <r>
    <n v="195"/>
    <s v="10-07"/>
    <x v="11"/>
    <x v="3"/>
    <m/>
    <m/>
    <d v="1899-12-30T03:34:13"/>
    <m/>
    <m/>
    <m/>
    <s v="'03:34:13"/>
    <n v="214"/>
    <n v="212"/>
  </r>
  <r>
    <n v="196"/>
    <s v="11-07"/>
    <x v="11"/>
    <x v="8"/>
    <m/>
    <m/>
    <d v="1899-12-30T04:08:54"/>
    <m/>
    <s v="Najas 1. halvmaraton"/>
    <s v="D"/>
    <s v="'04:08:54"/>
    <n v="248"/>
    <n v="213"/>
  </r>
  <r>
    <n v="197"/>
    <s v="17-07"/>
    <x v="11"/>
    <x v="45"/>
    <m/>
    <m/>
    <d v="1899-12-30T03:48:24"/>
    <m/>
    <m/>
    <m/>
    <s v="'03:48:24"/>
    <n v="228"/>
    <n v="214"/>
  </r>
  <r>
    <n v="198"/>
    <s v="18-07"/>
    <x v="11"/>
    <x v="3"/>
    <m/>
    <m/>
    <d v="1899-12-30T03:27:22"/>
    <m/>
    <m/>
    <s v="D"/>
    <s v="'03:27:22"/>
    <n v="207"/>
    <n v="215"/>
  </r>
  <r>
    <n v="199"/>
    <s v="25-07"/>
    <x v="11"/>
    <x v="3"/>
    <m/>
    <m/>
    <d v="1899-12-30T03:25:46"/>
    <m/>
    <m/>
    <m/>
    <s v="'03:25:46"/>
    <n v="205"/>
    <n v="216"/>
  </r>
  <r>
    <m/>
    <s v="06-08"/>
    <x v="11"/>
    <x v="6"/>
    <s v="TransScania"/>
    <n v="246"/>
    <d v="1899-12-31T11:15:03"/>
    <m/>
    <m/>
    <m/>
    <s v=""/>
    <s v=""/>
    <n v="217"/>
  </r>
  <r>
    <n v="200"/>
    <s v="04-09"/>
    <x v="11"/>
    <x v="65"/>
    <m/>
    <m/>
    <d v="1899-12-30T03:43:32"/>
    <m/>
    <s v="Bo Frederiksens nr. 100"/>
    <m/>
    <s v="'03:43:32"/>
    <n v="223"/>
    <n v="218"/>
  </r>
  <r>
    <n v="201"/>
    <s v="12-09"/>
    <x v="11"/>
    <x v="45"/>
    <m/>
    <m/>
    <d v="1899-12-30T03:30:08"/>
    <m/>
    <m/>
    <m/>
    <s v="'03:30:08"/>
    <n v="210"/>
    <n v="219"/>
  </r>
  <r>
    <n v="202"/>
    <s v="19-09"/>
    <x v="11"/>
    <x v="63"/>
    <m/>
    <m/>
    <d v="1899-12-30T03:29:59"/>
    <m/>
    <m/>
    <m/>
    <s v="'03:29:59"/>
    <n v="209"/>
    <n v="220"/>
  </r>
  <r>
    <n v="203"/>
    <s v="02-10"/>
    <x v="11"/>
    <x v="12"/>
    <m/>
    <m/>
    <d v="1899-12-30T03:38:49"/>
    <m/>
    <m/>
    <m/>
    <s v="'03:38:49"/>
    <n v="218"/>
    <n v="221"/>
  </r>
  <r>
    <n v="204"/>
    <s v="17-10"/>
    <x v="11"/>
    <x v="66"/>
    <m/>
    <m/>
    <d v="1899-12-30T03:45:37"/>
    <m/>
    <s v="Midt-I-Marathon, Stillinge Forsamlingshus, portvinssmagning"/>
    <m/>
    <s v="'03:45:37"/>
    <n v="225"/>
    <n v="222"/>
  </r>
  <r>
    <n v="205"/>
    <s v="24-10"/>
    <x v="11"/>
    <x v="2"/>
    <m/>
    <m/>
    <d v="1899-12-30T03:20:59"/>
    <m/>
    <m/>
    <m/>
    <s v="'03:20:59"/>
    <n v="200"/>
    <n v="223"/>
  </r>
  <r>
    <n v="206"/>
    <s v="20-11"/>
    <x v="11"/>
    <x v="42"/>
    <m/>
    <m/>
    <d v="1899-12-30T03:47:30"/>
    <m/>
    <m/>
    <m/>
    <s v="'03:47:30"/>
    <n v="227"/>
    <n v="224"/>
  </r>
  <r>
    <n v="207"/>
    <s v="31-12"/>
    <x v="11"/>
    <x v="8"/>
    <m/>
    <m/>
    <d v="1899-12-30T04:03:56"/>
    <m/>
    <m/>
    <m/>
    <s v="'04:03:56"/>
    <n v="243"/>
    <n v="225"/>
  </r>
  <r>
    <n v="208"/>
    <s v="08-01"/>
    <x v="12"/>
    <x v="67"/>
    <m/>
    <m/>
    <d v="1899-12-30T03:42:22"/>
    <m/>
    <m/>
    <m/>
    <s v="'03:42:22"/>
    <n v="222"/>
    <n v="226"/>
  </r>
  <r>
    <n v="209"/>
    <s v="15-01"/>
    <x v="12"/>
    <x v="45"/>
    <m/>
    <m/>
    <d v="1899-12-30T03:40:15"/>
    <m/>
    <m/>
    <m/>
    <s v="'03:40:15"/>
    <n v="220"/>
    <n v="227"/>
  </r>
  <r>
    <n v="210"/>
    <s v="22-01"/>
    <x v="12"/>
    <x v="68"/>
    <m/>
    <m/>
    <d v="1899-12-30T03:26:18"/>
    <m/>
    <s v="Thomas Lønbæk nr. 300"/>
    <m/>
    <s v="'03:26:18"/>
    <n v="206"/>
    <n v="228"/>
  </r>
  <r>
    <n v="211"/>
    <s v="30-01"/>
    <x v="12"/>
    <x v="45"/>
    <m/>
    <m/>
    <d v="1899-12-30T03:36:35"/>
    <m/>
    <m/>
    <m/>
    <s v="'03:36:35"/>
    <n v="216"/>
    <n v="229"/>
  </r>
  <r>
    <n v="212"/>
    <s v="06-02"/>
    <x v="12"/>
    <x v="31"/>
    <m/>
    <m/>
    <d v="1899-12-30T03:30:08"/>
    <m/>
    <s v="Christian Thestrup nr. 100"/>
    <m/>
    <s v="'03:30:08"/>
    <n v="210"/>
    <n v="230"/>
  </r>
  <r>
    <n v="213"/>
    <s v="20-02"/>
    <x v="12"/>
    <x v="8"/>
    <m/>
    <m/>
    <d v="1899-12-30T03:27:35"/>
    <m/>
    <m/>
    <m/>
    <s v="'03:27:35"/>
    <n v="207"/>
    <n v="231"/>
  </r>
  <r>
    <n v="214"/>
    <s v="27-02"/>
    <x v="12"/>
    <x v="66"/>
    <m/>
    <m/>
    <d v="1899-12-30T03:49:43"/>
    <m/>
    <m/>
    <m/>
    <s v="'03:49:43"/>
    <n v="229"/>
    <n v="232"/>
  </r>
  <r>
    <n v="215"/>
    <s v="05-03"/>
    <x v="12"/>
    <x v="45"/>
    <m/>
    <m/>
    <d v="1899-12-30T03:24:48"/>
    <m/>
    <m/>
    <m/>
    <s v="'03:24:48"/>
    <n v="204"/>
    <n v="233"/>
  </r>
  <r>
    <n v="216"/>
    <s v="12-03"/>
    <x v="12"/>
    <x v="67"/>
    <m/>
    <m/>
    <d v="1899-12-30T03:27:23"/>
    <m/>
    <m/>
    <m/>
    <s v="'03:27:23"/>
    <n v="207"/>
    <n v="234"/>
  </r>
  <r>
    <n v="217"/>
    <s v="20-03"/>
    <x v="12"/>
    <x v="8"/>
    <m/>
    <m/>
    <d v="1899-12-30T03:31:43"/>
    <m/>
    <m/>
    <m/>
    <s v="'03:31:43"/>
    <n v="211"/>
    <n v="235"/>
  </r>
  <r>
    <n v="218"/>
    <s v="26-03"/>
    <x v="12"/>
    <x v="69"/>
    <m/>
    <m/>
    <d v="1899-12-30T03:24:23"/>
    <m/>
    <m/>
    <m/>
    <s v="'03:24:23"/>
    <n v="204"/>
    <n v="236"/>
  </r>
  <r>
    <n v="219"/>
    <s v="03-04"/>
    <x v="12"/>
    <x v="46"/>
    <m/>
    <m/>
    <d v="1899-12-30T03:26:54"/>
    <m/>
    <m/>
    <m/>
    <s v="'03:26:54"/>
    <n v="206"/>
    <n v="237"/>
  </r>
  <r>
    <n v="220"/>
    <s v="10-04"/>
    <x v="12"/>
    <x v="45"/>
    <m/>
    <m/>
    <d v="1899-12-30T03:31:16"/>
    <m/>
    <m/>
    <m/>
    <s v="'03:31:16"/>
    <n v="211"/>
    <n v="238"/>
  </r>
  <r>
    <n v="221"/>
    <s v="15-04"/>
    <x v="12"/>
    <x v="70"/>
    <m/>
    <m/>
    <d v="1899-12-30T03:23:28"/>
    <m/>
    <m/>
    <m/>
    <s v="'03:23:28"/>
    <n v="203"/>
    <n v="239"/>
  </r>
  <r>
    <n v="222"/>
    <s v="17-04"/>
    <x v="12"/>
    <x v="71"/>
    <m/>
    <m/>
    <d v="1899-12-30T03:21:28"/>
    <m/>
    <m/>
    <m/>
    <s v="'03:21:28"/>
    <n v="201"/>
    <n v="240"/>
  </r>
  <r>
    <n v="223"/>
    <s v="01-05"/>
    <x v="12"/>
    <x v="45"/>
    <m/>
    <m/>
    <d v="1899-12-30T03:30:29"/>
    <m/>
    <m/>
    <m/>
    <s v="'03:30:29"/>
    <n v="210"/>
    <n v="241"/>
  </r>
  <r>
    <n v="224"/>
    <s v="15-05"/>
    <x v="12"/>
    <x v="1"/>
    <m/>
    <m/>
    <d v="1899-12-30T03:12:25"/>
    <m/>
    <m/>
    <m/>
    <s v="'03:12:25"/>
    <n v="192"/>
    <n v="242"/>
  </r>
  <r>
    <n v="225"/>
    <s v="06-06"/>
    <x v="12"/>
    <x v="2"/>
    <m/>
    <m/>
    <d v="1899-12-30T03:28:57"/>
    <m/>
    <s v="Aneste Fredskov nr. 1.000"/>
    <m/>
    <s v="'03:28:57"/>
    <n v="208"/>
    <n v="243"/>
  </r>
  <r>
    <n v="226"/>
    <s v="02-07"/>
    <x v="12"/>
    <x v="67"/>
    <m/>
    <m/>
    <d v="1899-12-30T03:29:03"/>
    <m/>
    <m/>
    <m/>
    <s v="'03:29:03"/>
    <n v="209"/>
    <n v="244"/>
  </r>
  <r>
    <n v="227"/>
    <s v="17-07"/>
    <x v="12"/>
    <x v="3"/>
    <m/>
    <m/>
    <d v="1899-12-30T03:22:53"/>
    <m/>
    <m/>
    <m/>
    <s v="'03:22:53"/>
    <n v="202"/>
    <n v="245"/>
  </r>
  <r>
    <n v="228"/>
    <s v="23-07"/>
    <x v="12"/>
    <x v="45"/>
    <m/>
    <m/>
    <d v="1899-12-30T03:38:10"/>
    <m/>
    <m/>
    <m/>
    <s v="'03:38:10"/>
    <n v="218"/>
    <n v="246"/>
  </r>
  <r>
    <n v="229"/>
    <s v="30-07"/>
    <x v="12"/>
    <x v="3"/>
    <m/>
    <m/>
    <d v="1899-12-30T03:29:24"/>
    <m/>
    <m/>
    <m/>
    <s v="'03:29:24"/>
    <n v="209"/>
    <n v="247"/>
  </r>
  <r>
    <m/>
    <s v="13-08"/>
    <x v="12"/>
    <x v="6"/>
    <s v="Mauerweglauf, Berlin"/>
    <n v="161"/>
    <d v="1899-12-30T18:05:31"/>
    <m/>
    <m/>
    <m/>
    <s v=""/>
    <s v=""/>
    <n v="248"/>
  </r>
  <r>
    <n v="230"/>
    <s v="30-10"/>
    <x v="12"/>
    <x v="8"/>
    <m/>
    <m/>
    <d v="1899-12-30T03:29:18"/>
    <m/>
    <m/>
    <m/>
    <s v="'03:29:18"/>
    <n v="209"/>
    <n v="249"/>
  </r>
  <r>
    <n v="231"/>
    <s v="06-11"/>
    <x v="12"/>
    <x v="45"/>
    <m/>
    <m/>
    <d v="1899-12-30T03:11:24"/>
    <m/>
    <s v="Morten Bloks nr. 400"/>
    <m/>
    <s v="'03:11:24"/>
    <n v="191"/>
    <n v="250"/>
  </r>
  <r>
    <n v="232"/>
    <s v="04-12"/>
    <x v="12"/>
    <x v="45"/>
    <m/>
    <m/>
    <d v="1899-12-30T03:28:51"/>
    <m/>
    <m/>
    <m/>
    <s v="'03:28:51"/>
    <n v="208"/>
    <n v="251"/>
  </r>
  <r>
    <n v="233"/>
    <s v="31-12"/>
    <x v="12"/>
    <x v="61"/>
    <m/>
    <m/>
    <d v="1899-12-30T03:43:08"/>
    <m/>
    <m/>
    <m/>
    <s v="'03:43:08"/>
    <n v="223"/>
    <n v="252"/>
  </r>
  <r>
    <n v="234"/>
    <s v="15-01"/>
    <x v="13"/>
    <x v="63"/>
    <m/>
    <m/>
    <d v="1899-12-30T03:37:36"/>
    <m/>
    <m/>
    <m/>
    <s v="'03:37:36"/>
    <n v="217"/>
    <n v="253"/>
  </r>
  <r>
    <n v="235"/>
    <s v="22-01"/>
    <x v="13"/>
    <x v="45"/>
    <m/>
    <m/>
    <d v="1899-12-30T03:34:14"/>
    <m/>
    <m/>
    <m/>
    <s v="'03:34:14"/>
    <n v="214"/>
    <n v="254"/>
  </r>
  <r>
    <n v="236"/>
    <s v="05-02"/>
    <x v="13"/>
    <x v="13"/>
    <m/>
    <m/>
    <d v="1899-12-30T03:37:23"/>
    <m/>
    <s v="Maria Holtzes nr. 400"/>
    <m/>
    <s v="'03:37:23"/>
    <n v="217"/>
    <n v="255"/>
  </r>
  <r>
    <n v="237"/>
    <s v="12-02"/>
    <x v="13"/>
    <x v="70"/>
    <m/>
    <m/>
    <d v="1899-12-30T03:20:46"/>
    <m/>
    <m/>
    <m/>
    <s v="'03:20:46"/>
    <n v="200"/>
    <n v="256"/>
  </r>
  <r>
    <n v="238"/>
    <s v="10-03"/>
    <x v="13"/>
    <x v="72"/>
    <m/>
    <m/>
    <d v="1899-12-30T03:11:28"/>
    <m/>
    <m/>
    <m/>
    <s v="'03:11:28"/>
    <n v="191"/>
    <n v="257"/>
  </r>
  <r>
    <n v="239"/>
    <s v="26-03"/>
    <x v="13"/>
    <x v="45"/>
    <m/>
    <m/>
    <d v="1899-12-30T03:34:57"/>
    <m/>
    <m/>
    <m/>
    <s v="'03:34:57"/>
    <n v="214"/>
    <n v="258"/>
  </r>
  <r>
    <n v="240"/>
    <s v="02-04"/>
    <x v="13"/>
    <x v="73"/>
    <m/>
    <m/>
    <d v="1899-12-30T03:22:20"/>
    <m/>
    <s v="Gadstrup, Daniel Don Sconi Madsens nr. 100"/>
    <m/>
    <s v="'03:22:20"/>
    <n v="202"/>
    <n v="259"/>
  </r>
  <r>
    <n v="241"/>
    <s v="09-04"/>
    <x v="13"/>
    <x v="63"/>
    <m/>
    <m/>
    <d v="1899-12-30T03:27:48"/>
    <m/>
    <s v="Kirke Værløse"/>
    <m/>
    <s v="'03:27:48"/>
    <n v="207"/>
    <n v="260"/>
  </r>
  <r>
    <n v="242"/>
    <s v="16-04"/>
    <x v="13"/>
    <x v="46"/>
    <m/>
    <m/>
    <d v="1899-12-30T03:16:53"/>
    <m/>
    <m/>
    <m/>
    <s v="'03:16:53"/>
    <n v="196"/>
    <n v="261"/>
  </r>
  <r>
    <n v="243"/>
    <s v="23-04"/>
    <x v="13"/>
    <x v="45"/>
    <m/>
    <m/>
    <d v="1899-12-30T03:26:43"/>
    <m/>
    <m/>
    <m/>
    <s v="'03:26:43"/>
    <n v="206"/>
    <n v="262"/>
  </r>
  <r>
    <n v="244"/>
    <s v="30-04"/>
    <x v="13"/>
    <x v="45"/>
    <m/>
    <m/>
    <d v="1899-12-30T03:28:10"/>
    <m/>
    <m/>
    <m/>
    <s v="'03:28:10"/>
    <n v="208"/>
    <n v="263"/>
  </r>
  <r>
    <n v="245"/>
    <s v="07-05"/>
    <x v="13"/>
    <x v="45"/>
    <m/>
    <m/>
    <d v="1899-12-30T03:29:09"/>
    <m/>
    <m/>
    <m/>
    <s v="'03:29:09"/>
    <n v="209"/>
    <n v="264"/>
  </r>
  <r>
    <n v="246"/>
    <s v="13-05"/>
    <x v="13"/>
    <x v="61"/>
    <m/>
    <m/>
    <d v="1899-12-30T03:39:36"/>
    <m/>
    <s v="Camilla Nielsen nr. 100 halv"/>
    <m/>
    <s v="'03:39:36"/>
    <n v="219"/>
    <n v="265"/>
  </r>
  <r>
    <n v="247"/>
    <s v="02-06"/>
    <x v="13"/>
    <x v="74"/>
    <m/>
    <m/>
    <d v="1899-12-30T03:37:12"/>
    <m/>
    <s v="Næsgaard Efterskole"/>
    <m/>
    <s v="'03:37:12"/>
    <n v="217"/>
    <n v="266"/>
  </r>
  <r>
    <n v="248"/>
    <s v="10-06"/>
    <x v="13"/>
    <x v="42"/>
    <m/>
    <m/>
    <d v="1899-12-30T03:56:19"/>
    <m/>
    <m/>
    <m/>
    <s v="'03:56:19"/>
    <n v="236"/>
    <n v="267"/>
  </r>
  <r>
    <n v="249"/>
    <s v="18-11"/>
    <x v="13"/>
    <x v="11"/>
    <m/>
    <m/>
    <d v="1899-12-30T03:51:58"/>
    <m/>
    <s v="Klub 100 generalforsamling"/>
    <m/>
    <s v="'03:51:58"/>
    <n v="231"/>
    <n v="268"/>
  </r>
  <r>
    <n v="250"/>
    <s v="31-12"/>
    <x v="13"/>
    <x v="69"/>
    <m/>
    <m/>
    <d v="1899-12-30T03:31:46"/>
    <m/>
    <m/>
    <m/>
    <s v="'03:31:46"/>
    <n v="211"/>
    <n v="269"/>
  </r>
  <r>
    <n v="251"/>
    <s v="04-02"/>
    <x v="14"/>
    <x v="61"/>
    <m/>
    <m/>
    <d v="1899-12-30T03:44:43"/>
    <m/>
    <m/>
    <m/>
    <s v="'03:44:43"/>
    <n v="224"/>
    <n v="270"/>
  </r>
  <r>
    <n v="252"/>
    <s v="25-02"/>
    <x v="14"/>
    <x v="75"/>
    <m/>
    <m/>
    <d v="1899-12-30T03:31:37"/>
    <m/>
    <m/>
    <m/>
    <s v="'03:31:37"/>
    <n v="211"/>
    <n v="271"/>
  </r>
  <r>
    <n v="253"/>
    <s v="17-03"/>
    <x v="14"/>
    <x v="63"/>
    <m/>
    <m/>
    <d v="1899-12-30T03:45:47"/>
    <m/>
    <m/>
    <m/>
    <s v="'03:45:47"/>
    <n v="225"/>
    <n v="272"/>
  </r>
  <r>
    <n v="254"/>
    <s v="01-04"/>
    <x v="14"/>
    <x v="73"/>
    <m/>
    <m/>
    <d v="1899-12-30T03:53:56"/>
    <m/>
    <s v="Gadstrup, Daniel Con Scnoi Madsens #200"/>
    <m/>
    <s v="'03:53:56"/>
    <n v="233"/>
    <n v="273"/>
  </r>
  <r>
    <m/>
    <s v="27-04"/>
    <x v="14"/>
    <x v="6"/>
    <s v="Växjö 24 timer"/>
    <n v="126"/>
    <s v="24:00:00"/>
    <m/>
    <s v="Feber efter 5t, stop efter 14t"/>
    <m/>
    <m/>
    <m/>
    <n v="274"/>
  </r>
  <r>
    <n v="255"/>
    <s v="31-05"/>
    <x v="14"/>
    <x v="74"/>
    <m/>
    <m/>
    <d v="1899-12-30T03:47:38"/>
    <m/>
    <m/>
    <m/>
    <s v="'03:47:38"/>
    <n v="227"/>
    <n v="275"/>
  </r>
  <r>
    <m/>
    <m/>
    <x v="5"/>
    <x v="6"/>
    <m/>
    <m/>
    <m/>
    <m/>
    <m/>
    <m/>
    <s v=""/>
    <s v=""/>
    <m/>
  </r>
  <r>
    <m/>
    <m/>
    <x v="5"/>
    <x v="6"/>
    <m/>
    <m/>
    <m/>
    <m/>
    <m/>
    <m/>
    <s v=""/>
    <s v=""/>
    <m/>
  </r>
  <r>
    <m/>
    <m/>
    <x v="5"/>
    <x v="6"/>
    <m/>
    <m/>
    <m/>
    <m/>
    <m/>
    <m/>
    <s v=""/>
    <s v=""/>
    <m/>
  </r>
  <r>
    <m/>
    <m/>
    <x v="5"/>
    <x v="6"/>
    <m/>
    <m/>
    <m/>
    <m/>
    <m/>
    <m/>
    <s v=""/>
    <s v=""/>
    <m/>
  </r>
  <r>
    <m/>
    <m/>
    <x v="5"/>
    <x v="6"/>
    <m/>
    <m/>
    <m/>
    <m/>
    <m/>
    <m/>
    <s v=""/>
    <s v=""/>
    <m/>
  </r>
  <r>
    <m/>
    <m/>
    <x v="5"/>
    <x v="6"/>
    <m/>
    <m/>
    <m/>
    <m/>
    <m/>
    <m/>
    <s v=""/>
    <s v=""/>
    <m/>
  </r>
  <r>
    <n v="9999"/>
    <m/>
    <x v="5"/>
    <x v="76"/>
    <m/>
    <m/>
    <d v="1899-12-30T23:59:59"/>
    <m/>
    <m/>
    <m/>
    <s v="'23:59:59"/>
    <n v="1439"/>
    <m/>
  </r>
  <r>
    <m/>
    <m/>
    <x v="5"/>
    <x v="6"/>
    <m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80">
  <r>
    <x v="0"/>
    <s v="04-10"/>
    <x v="0"/>
    <s v="Århus Marathon"/>
    <m/>
    <m/>
    <d v="1899-12-30T02:52:16"/>
    <m/>
    <m/>
    <m/>
    <s v="'02:52:16"/>
    <n v="172"/>
    <n v="1"/>
  </r>
  <r>
    <x v="1"/>
    <s v="23-05"/>
    <x v="1"/>
    <s v="Copenhagen Marathon"/>
    <m/>
    <m/>
    <d v="1899-12-30T02:44:03"/>
    <s v="2. (20-24 år)"/>
    <s v="PR"/>
    <m/>
    <s v="'02:44:03"/>
    <n v="164"/>
    <n v="2"/>
  </r>
  <r>
    <x v="2"/>
    <s v="09-06"/>
    <x v="2"/>
    <s v="Fredskov Marathon"/>
    <m/>
    <m/>
    <d v="1899-12-30T03:42:42"/>
    <m/>
    <s v="Annettes løb nr 330/366"/>
    <m/>
    <s v="'03:42:42"/>
    <n v="222"/>
    <n v="3"/>
  </r>
  <r>
    <x v="3"/>
    <s v="07-07"/>
    <x v="2"/>
    <s v="Skinnermaraton"/>
    <m/>
    <m/>
    <d v="1899-12-30T03:25:19"/>
    <m/>
    <m/>
    <m/>
    <s v="'03:25:19"/>
    <n v="205"/>
    <n v="4"/>
  </r>
  <r>
    <x v="4"/>
    <s v="27-07"/>
    <x v="2"/>
    <s v="Zulu's Nat Marathon"/>
    <m/>
    <m/>
    <d v="1899-12-30T04:28:29"/>
    <m/>
    <m/>
    <m/>
    <s v="'04:28:29"/>
    <n v="268"/>
    <n v="5"/>
  </r>
  <r>
    <x v="5"/>
    <s v="14-09"/>
    <x v="2"/>
    <s v="Marathon i Knuthenborg Safaripark"/>
    <m/>
    <m/>
    <d v="1899-12-30T03:26:10"/>
    <m/>
    <m/>
    <m/>
    <s v="'03:26:10"/>
    <n v="206"/>
    <n v="6"/>
  </r>
  <r>
    <x v="6"/>
    <s v="28-09"/>
    <x v="2"/>
    <m/>
    <s v="Fyr t/Fyr, tværs over Bornholm"/>
    <n v="60"/>
    <d v="1899-12-30T05:47:59"/>
    <m/>
    <m/>
    <m/>
    <m/>
    <m/>
    <n v="7"/>
  </r>
  <r>
    <x v="7"/>
    <s v="11-05"/>
    <x v="3"/>
    <s v="Marathon på Motionsslangen"/>
    <m/>
    <m/>
    <d v="1899-12-30T03:45:15"/>
    <m/>
    <m/>
    <m/>
    <s v="'03:45:15"/>
    <n v="225"/>
    <n v="8"/>
  </r>
  <r>
    <x v="8"/>
    <s v="06-07"/>
    <x v="3"/>
    <s v="Skinnermaraton"/>
    <m/>
    <m/>
    <d v="1899-12-30T04:00:55"/>
    <m/>
    <m/>
    <m/>
    <s v="'04:00:55"/>
    <n v="240"/>
    <n v="9"/>
  </r>
  <r>
    <x v="9"/>
    <s v="03-08"/>
    <x v="3"/>
    <s v="Skinnermaraton"/>
    <m/>
    <m/>
    <d v="1899-12-30T03:46:10"/>
    <m/>
    <m/>
    <m/>
    <s v="'03:46:10"/>
    <n v="226"/>
    <n v="10"/>
  </r>
  <r>
    <x v="10"/>
    <s v="17-08"/>
    <x v="3"/>
    <s v="Gåsetårn Marathon"/>
    <m/>
    <m/>
    <d v="1899-12-30T03:48:35"/>
    <m/>
    <m/>
    <m/>
    <s v="'03:48:35"/>
    <n v="228"/>
    <n v="11"/>
  </r>
  <r>
    <x v="11"/>
    <s v="13-09"/>
    <x v="3"/>
    <s v="Marathon i Knuthenborg Safaripark"/>
    <m/>
    <m/>
    <d v="1899-12-30T03:33:30"/>
    <m/>
    <m/>
    <m/>
    <s v="'03:33:30"/>
    <n v="213"/>
    <n v="12"/>
  </r>
  <r>
    <x v="12"/>
    <s v="18-10"/>
    <x v="3"/>
    <s v="Brøderup Marathon"/>
    <m/>
    <m/>
    <d v="1899-12-30T04:18:17"/>
    <m/>
    <s v="Første løb med Bouchra"/>
    <m/>
    <s v="'04:18:17"/>
    <n v="258"/>
    <n v="13"/>
  </r>
  <r>
    <x v="13"/>
    <s v="25-10"/>
    <x v="3"/>
    <s v="StreetCommander Trail Marathon"/>
    <m/>
    <m/>
    <d v="1899-12-30T04:10:55"/>
    <m/>
    <m/>
    <m/>
    <s v="'04:10:55"/>
    <n v="250"/>
    <n v="14"/>
  </r>
  <r>
    <x v="14"/>
    <s v="02-11"/>
    <x v="3"/>
    <s v="Brøderup Marathon"/>
    <m/>
    <m/>
    <d v="1899-12-30T03:34:55"/>
    <m/>
    <m/>
    <m/>
    <s v="'03:34:55"/>
    <n v="214"/>
    <n v="15"/>
  </r>
  <r>
    <x v="15"/>
    <s v="13-11"/>
    <x v="3"/>
    <s v="Midt-I-Marathon"/>
    <m/>
    <m/>
    <d v="1899-12-30T03:59:40"/>
    <m/>
    <m/>
    <m/>
    <s v="'03:59:40"/>
    <n v="239"/>
    <n v="16"/>
  </r>
  <r>
    <x v="16"/>
    <s v="16-11"/>
    <x v="3"/>
    <s v="Gåsetårn Marathon"/>
    <m/>
    <m/>
    <d v="1899-12-30T03:32:48"/>
    <m/>
    <m/>
    <m/>
    <s v="'03:32:48"/>
    <n v="212"/>
    <n v="17"/>
  </r>
  <r>
    <x v="17"/>
    <s v="23-11"/>
    <x v="3"/>
    <s v="Brøderup Marathon"/>
    <m/>
    <m/>
    <d v="1899-12-30T03:14:55"/>
    <m/>
    <m/>
    <m/>
    <s v="'03:14:55"/>
    <n v="194"/>
    <n v="18"/>
  </r>
  <r>
    <x v="18"/>
    <s v="06-12"/>
    <x v="3"/>
    <s v="Midt-I-Marathon"/>
    <m/>
    <m/>
    <d v="1899-12-30T04:21:55"/>
    <m/>
    <s v="Claus Balshøjs nr. 100"/>
    <m/>
    <s v="'04:21:55"/>
    <n v="261"/>
    <n v="19"/>
  </r>
  <r>
    <x v="19"/>
    <s v="14-12"/>
    <x v="3"/>
    <s v="Brøderup Marathon"/>
    <m/>
    <m/>
    <d v="1899-12-30T03:50:46"/>
    <m/>
    <m/>
    <m/>
    <s v="'03:50:46"/>
    <n v="230"/>
    <n v="20"/>
  </r>
  <r>
    <x v="20"/>
    <s v="20-12"/>
    <x v="3"/>
    <s v="Fredskov Marathon"/>
    <m/>
    <m/>
    <d v="1899-12-30T03:24:39"/>
    <m/>
    <m/>
    <m/>
    <s v="'03:24:39"/>
    <n v="204"/>
    <n v="21"/>
  </r>
  <r>
    <x v="21"/>
    <s v="29-12"/>
    <x v="3"/>
    <s v="Ø-Marathon"/>
    <m/>
    <m/>
    <d v="1899-12-30T03:44:29"/>
    <m/>
    <s v="Chalotte Poulsens nr. 200"/>
    <m/>
    <s v="'03:44:29"/>
    <n v="224"/>
    <n v="22"/>
  </r>
  <r>
    <x v="22"/>
    <s v="31-12"/>
    <x v="3"/>
    <s v="Brøderup Marathon"/>
    <m/>
    <m/>
    <d v="1899-12-30T03:50:05"/>
    <m/>
    <m/>
    <m/>
    <s v="'03:50:05"/>
    <n v="230"/>
    <n v="23"/>
  </r>
  <r>
    <x v="23"/>
    <s v="08-01"/>
    <x v="4"/>
    <s v="Sædder Marathon"/>
    <m/>
    <m/>
    <d v="1899-12-30T03:33:36"/>
    <m/>
    <m/>
    <m/>
    <s v="'03:33:36"/>
    <n v="213"/>
    <n v="24"/>
  </r>
  <r>
    <x v="24"/>
    <s v="10-01"/>
    <x v="4"/>
    <s v="Brøderup Marathon"/>
    <m/>
    <m/>
    <d v="1899-12-30T03:46:39"/>
    <m/>
    <m/>
    <m/>
    <s v="'03:46:39"/>
    <n v="226"/>
    <n v="25"/>
  </r>
  <r>
    <x v="25"/>
    <s v="18-01"/>
    <x v="4"/>
    <s v="Brøderup Marathon"/>
    <m/>
    <m/>
    <d v="1899-12-30T03:41:08"/>
    <m/>
    <m/>
    <m/>
    <s v="'03:41:08"/>
    <n v="221"/>
    <n v="26"/>
  </r>
  <r>
    <x v="26"/>
    <s v="24-01"/>
    <x v="4"/>
    <s v="StreetCommander Trail Marathon"/>
    <m/>
    <m/>
    <d v="1899-12-30T04:03:29"/>
    <m/>
    <m/>
    <m/>
    <s v="'04:03:29"/>
    <n v="243"/>
    <n v="27"/>
  </r>
  <r>
    <x v="27"/>
    <s v="25-01"/>
    <x v="4"/>
    <s v="Haslev Marathon"/>
    <m/>
    <m/>
    <d v="1899-12-30T03:30:13"/>
    <m/>
    <m/>
    <s v="D"/>
    <s v="'03:30:13"/>
    <n v="210"/>
    <n v="28"/>
  </r>
  <r>
    <x v="28"/>
    <s v="07-02"/>
    <x v="4"/>
    <s v="Fredskov Marathon"/>
    <m/>
    <m/>
    <d v="1899-12-30T03:36:47"/>
    <m/>
    <m/>
    <m/>
    <s v="'03:36:47"/>
    <n v="216"/>
    <n v="29"/>
  </r>
  <r>
    <x v="29"/>
    <s v="08-02"/>
    <x v="4"/>
    <s v="Vestegnsmarathon"/>
    <m/>
    <m/>
    <d v="1899-12-30T04:00:30"/>
    <m/>
    <m/>
    <s v="D"/>
    <s v="'04:00:30"/>
    <n v="240"/>
    <n v="30"/>
  </r>
  <r>
    <x v="30"/>
    <s v="10-02"/>
    <x v="4"/>
    <s v="Fitnessnation Cannonball Run"/>
    <m/>
    <m/>
    <d v="1899-12-30T03:32:45"/>
    <m/>
    <m/>
    <m/>
    <s v="'03:32:45"/>
    <n v="212"/>
    <n v="31"/>
  </r>
  <r>
    <x v="31"/>
    <s v="15-02"/>
    <x v="4"/>
    <s v="Gåsetårn Marathon"/>
    <m/>
    <m/>
    <d v="1899-12-30T03:05:55"/>
    <m/>
    <m/>
    <m/>
    <s v="'03:05:55"/>
    <n v="185"/>
    <n v="32"/>
  </r>
  <r>
    <x v="32"/>
    <s v="22-02"/>
    <x v="4"/>
    <s v="Brøderup Marathon"/>
    <m/>
    <m/>
    <d v="1899-12-30T04:06:59"/>
    <m/>
    <s v="Bouchra's nr. 100"/>
    <m/>
    <s v="'04:06:59"/>
    <n v="246"/>
    <n v="33"/>
  </r>
  <r>
    <x v="33"/>
    <s v="28-02"/>
    <x v="4"/>
    <s v="Midt-I-Marathon"/>
    <m/>
    <m/>
    <d v="1899-12-30T03:45:44"/>
    <m/>
    <s v="Pia Hanssons nr. 200"/>
    <s v="DD"/>
    <s v="'03:45:44"/>
    <n v="225"/>
    <n v="35"/>
  </r>
  <r>
    <x v="34"/>
    <s v="28-02"/>
    <x v="4"/>
    <s v="Midt-I-Marathon"/>
    <m/>
    <m/>
    <d v="1899-12-30T03:57:43"/>
    <m/>
    <s v="Claus Fisher's nr. 100"/>
    <m/>
    <s v="'03:57:43"/>
    <n v="237"/>
    <n v="34"/>
  </r>
  <r>
    <x v="35"/>
    <s v="21-03"/>
    <x v="4"/>
    <s v="Fitnessnation Cannonball Run"/>
    <m/>
    <m/>
    <d v="1899-12-30T03:04:47"/>
    <m/>
    <m/>
    <m/>
    <s v="'03:04:47"/>
    <n v="184"/>
    <n v="36"/>
  </r>
  <r>
    <x v="36"/>
    <s v="29-03"/>
    <x v="4"/>
    <s v="Brøderup Marathon"/>
    <m/>
    <m/>
    <d v="1899-12-30T03:35:38"/>
    <m/>
    <m/>
    <m/>
    <s v="'03:35:38"/>
    <n v="215"/>
    <n v="37"/>
  </r>
  <r>
    <x v="37"/>
    <s v="06-04"/>
    <x v="4"/>
    <s v="Brøderup Marathon"/>
    <m/>
    <m/>
    <d v="1899-12-30T03:48:40"/>
    <m/>
    <m/>
    <m/>
    <s v="'03:48:40"/>
    <n v="228"/>
    <n v="38"/>
  </r>
  <r>
    <x v="38"/>
    <s v="08-04"/>
    <x v="4"/>
    <s v="Fredskov Marathon"/>
    <m/>
    <m/>
    <d v="1899-12-30T03:43:34"/>
    <m/>
    <m/>
    <m/>
    <s v="'03:43:34"/>
    <n v="223"/>
    <n v="39"/>
  </r>
  <r>
    <x v="39"/>
    <s v="18-04"/>
    <x v="4"/>
    <s v="Grønbroløbet"/>
    <m/>
    <m/>
    <d v="1899-12-30T03:29:59"/>
    <m/>
    <m/>
    <m/>
    <s v="'03:29:59"/>
    <n v="209"/>
    <n v="40"/>
  </r>
  <r>
    <x v="6"/>
    <s v="26-04"/>
    <x v="4"/>
    <m/>
    <s v="Trail på Møn"/>
    <n v="58"/>
    <d v="1899-12-30T06:07:10"/>
    <m/>
    <m/>
    <m/>
    <m/>
    <m/>
    <n v="41"/>
  </r>
  <r>
    <x v="40"/>
    <s v="01-05"/>
    <x v="4"/>
    <s v="Skodsborg Marathon"/>
    <m/>
    <m/>
    <d v="1899-12-30T03:43:28"/>
    <m/>
    <m/>
    <m/>
    <s v="'03:43:28"/>
    <n v="223"/>
    <n v="42"/>
  </r>
  <r>
    <x v="41"/>
    <s v="14-05"/>
    <x v="4"/>
    <s v="StreetCommander Trail Marathon"/>
    <m/>
    <m/>
    <d v="1899-12-30T03:39:06"/>
    <m/>
    <m/>
    <m/>
    <s v="'03:39:06"/>
    <n v="219"/>
    <n v="43"/>
  </r>
  <r>
    <x v="6"/>
    <s v="16-05"/>
    <x v="5"/>
    <s v="Martin Köppas Fødselsdagsmarathon"/>
    <m/>
    <m/>
    <d v="1899-12-30T04:53:47"/>
    <m/>
    <s v="Opfylder ikke klub 100-kriterier"/>
    <m/>
    <m/>
    <m/>
    <n v="44"/>
  </r>
  <r>
    <x v="6"/>
    <s v="25-05"/>
    <x v="4"/>
    <m/>
    <s v="Firkløver Ultra Trail 50 M"/>
    <n v="86"/>
    <d v="1899-12-30T08:39:47"/>
    <m/>
    <m/>
    <m/>
    <m/>
    <m/>
    <n v="45"/>
  </r>
  <r>
    <x v="42"/>
    <s v="31-05"/>
    <x v="4"/>
    <s v="Sydkystløbet"/>
    <m/>
    <m/>
    <d v="1899-12-30T04:17:39"/>
    <m/>
    <m/>
    <m/>
    <s v="'04:17:39"/>
    <n v="257"/>
    <n v="46"/>
  </r>
  <r>
    <x v="43"/>
    <s v="05-06"/>
    <x v="4"/>
    <s v="Skodsborg Marathon"/>
    <m/>
    <m/>
    <d v="1899-12-30T03:32:23"/>
    <m/>
    <m/>
    <m/>
    <s v="'03:32:23"/>
    <n v="212"/>
    <n v="47"/>
  </r>
  <r>
    <x v="44"/>
    <s v="07-06"/>
    <x v="4"/>
    <s v="Midt-I-Marathon"/>
    <m/>
    <m/>
    <d v="1899-12-30T03:44:24"/>
    <m/>
    <s v="Michael Jensens nr. 100"/>
    <m/>
    <s v="'03:44:24"/>
    <n v="224"/>
    <n v="48"/>
  </r>
  <r>
    <x v="45"/>
    <s v="14-06"/>
    <x v="4"/>
    <s v="Storebælt Naturmaraton"/>
    <m/>
    <m/>
    <d v="1899-12-30T02:55:00"/>
    <s v="1."/>
    <m/>
    <m/>
    <s v="'02:55:00"/>
    <n v="175"/>
    <n v="49"/>
  </r>
  <r>
    <x v="46"/>
    <s v="28-06"/>
    <x v="4"/>
    <s v="Solopgangsmarathon, Nexø"/>
    <m/>
    <m/>
    <d v="1899-12-30T03:10:23"/>
    <m/>
    <m/>
    <m/>
    <s v="'03:10:23"/>
    <n v="190"/>
    <n v="50"/>
  </r>
  <r>
    <x v="47"/>
    <s v="03-07"/>
    <x v="4"/>
    <s v="Fitnessnation Cannonball Run"/>
    <m/>
    <m/>
    <d v="1899-12-30T03:46:48"/>
    <m/>
    <s v="David Bredos nr. 100"/>
    <m/>
    <s v="'03:46:48"/>
    <n v="226"/>
    <n v="51"/>
  </r>
  <r>
    <x v="48"/>
    <s v="04-07"/>
    <x v="4"/>
    <s v="Skinnermaraton"/>
    <m/>
    <m/>
    <d v="1899-12-30T03:43:19"/>
    <m/>
    <m/>
    <m/>
    <s v="'03:43:19"/>
    <n v="223"/>
    <n v="52"/>
  </r>
  <r>
    <x v="49"/>
    <s v="05-07"/>
    <x v="4"/>
    <s v="Skinnermaraton"/>
    <m/>
    <m/>
    <d v="1899-12-30T03:29:28"/>
    <m/>
    <m/>
    <s v="T"/>
    <s v="'03:29:28"/>
    <n v="209"/>
    <n v="53"/>
  </r>
  <r>
    <x v="50"/>
    <s v="31-07"/>
    <x v="4"/>
    <s v="Mølle Marathon"/>
    <m/>
    <m/>
    <d v="1899-12-30T04:05:09"/>
    <m/>
    <m/>
    <m/>
    <s v="'04:05:09"/>
    <n v="245"/>
    <n v="54"/>
  </r>
  <r>
    <x v="51"/>
    <s v="01-08"/>
    <x v="4"/>
    <s v="Skinnermaraton"/>
    <m/>
    <m/>
    <d v="1899-12-30T03:27:54"/>
    <m/>
    <s v="Leif Skinnerups nr. 400"/>
    <m/>
    <s v="'03:27:54"/>
    <n v="207"/>
    <n v="55"/>
  </r>
  <r>
    <x v="52"/>
    <s v="02-08"/>
    <x v="4"/>
    <s v="Skinnermaraton"/>
    <m/>
    <m/>
    <d v="1899-12-30T03:33:01"/>
    <m/>
    <m/>
    <s v="T"/>
    <s v="'03:33:01"/>
    <n v="213"/>
    <n v="56"/>
  </r>
  <r>
    <x v="53"/>
    <s v="08-08"/>
    <x v="4"/>
    <s v="Skinnermaraton"/>
    <m/>
    <m/>
    <d v="1899-12-30T03:23:29"/>
    <m/>
    <m/>
    <m/>
    <s v="'03:23:29"/>
    <n v="203"/>
    <n v="57"/>
  </r>
  <r>
    <x v="54"/>
    <s v="09-08"/>
    <x v="4"/>
    <s v="5-Tårns Marathon"/>
    <m/>
    <m/>
    <d v="1899-12-30T03:07:09"/>
    <m/>
    <m/>
    <s v="D"/>
    <s v="'03:07:09"/>
    <n v="187"/>
    <n v="58"/>
  </r>
  <r>
    <x v="6"/>
    <s v="22-08"/>
    <x v="4"/>
    <m/>
    <s v="The Archipelago Trail Run"/>
    <n v="107"/>
    <d v="1899-12-30T12:04:14"/>
    <m/>
    <s v="100 km trail, men løb 7,5 km forkert…"/>
    <m/>
    <m/>
    <m/>
    <n v="59"/>
  </r>
  <r>
    <x v="55"/>
    <s v="29-08"/>
    <x v="4"/>
    <s v="Brøderup Marathon"/>
    <m/>
    <m/>
    <d v="1899-12-30T03:45:48"/>
    <m/>
    <s v="Finn Danielsens nr. 100"/>
    <m/>
    <s v="'03:45:48"/>
    <n v="225"/>
    <n v="60"/>
  </r>
  <r>
    <x v="56"/>
    <s v="30-08"/>
    <x v="4"/>
    <s v="Damhus Cannonball Marathon"/>
    <m/>
    <m/>
    <d v="1899-12-30T03:39:21"/>
    <m/>
    <m/>
    <s v="D"/>
    <s v="'03:39:21"/>
    <n v="219"/>
    <n v="61"/>
  </r>
  <r>
    <x v="57"/>
    <s v="12-09"/>
    <x v="4"/>
    <s v="Værtens Mindste Broløb"/>
    <m/>
    <m/>
    <d v="1899-12-30T02:56:15"/>
    <s v="1."/>
    <m/>
    <m/>
    <s v="'02:56:15"/>
    <n v="176"/>
    <n v="62"/>
  </r>
  <r>
    <x v="58"/>
    <s v="13-09"/>
    <x v="4"/>
    <s v="Hunniche Marathon"/>
    <m/>
    <m/>
    <d v="1899-12-30T03:54:58"/>
    <m/>
    <m/>
    <s v="D"/>
    <s v="'03:54:58"/>
    <n v="234"/>
    <n v="63"/>
  </r>
  <r>
    <x v="59"/>
    <s v="19-09"/>
    <x v="4"/>
    <s v="Radsted Marathon"/>
    <m/>
    <m/>
    <d v="1899-12-30T03:24:10"/>
    <m/>
    <m/>
    <m/>
    <s v="'03:24:10"/>
    <n v="204"/>
    <n v="64"/>
  </r>
  <r>
    <x v="60"/>
    <s v="27-09"/>
    <x v="4"/>
    <s v="Brøderup Marathon"/>
    <m/>
    <m/>
    <d v="1899-12-30T03:33:19"/>
    <m/>
    <m/>
    <m/>
    <s v="'03:33:19"/>
    <n v="213"/>
    <n v="65"/>
  </r>
  <r>
    <x v="61"/>
    <s v="10-10"/>
    <x v="4"/>
    <s v="Fitnessnation Cannonball Run"/>
    <m/>
    <m/>
    <d v="1899-12-30T03:27:27"/>
    <m/>
    <m/>
    <m/>
    <s v="'03:27:27"/>
    <n v="207"/>
    <n v="66"/>
  </r>
  <r>
    <x v="62"/>
    <s v="11-10"/>
    <x v="4"/>
    <s v="Sydkystløbet"/>
    <m/>
    <m/>
    <d v="1899-12-30T02:59:44"/>
    <s v="2."/>
    <m/>
    <s v="D"/>
    <s v="'02:59:44"/>
    <n v="179"/>
    <n v="67"/>
  </r>
  <r>
    <x v="63"/>
    <s v="18-10"/>
    <x v="4"/>
    <s v="Gåsetårn Marathon"/>
    <m/>
    <m/>
    <d v="1899-12-30T03:37:58"/>
    <m/>
    <s v="Morten &amp; Peters nr. 100"/>
    <m/>
    <s v="'03:37:58"/>
    <n v="217"/>
    <n v="68"/>
  </r>
  <r>
    <x v="64"/>
    <s v="25-10"/>
    <x v="4"/>
    <s v="Casablanca Marathon"/>
    <m/>
    <m/>
    <d v="1899-12-30T03:00:27"/>
    <m/>
    <m/>
    <m/>
    <s v="'03:00:27"/>
    <n v="180"/>
    <n v="69"/>
  </r>
  <r>
    <x v="65"/>
    <s v="08-11"/>
    <x v="4"/>
    <s v="Rudersdal Marathon"/>
    <m/>
    <m/>
    <d v="1899-12-30T04:01:48"/>
    <m/>
    <m/>
    <m/>
    <s v="'04:01:48"/>
    <n v="241"/>
    <n v="70"/>
  </r>
  <r>
    <x v="66"/>
    <s v="14-11"/>
    <x v="4"/>
    <s v="Humørmarathon"/>
    <m/>
    <m/>
    <d v="1899-12-30T03:44:10"/>
    <m/>
    <m/>
    <m/>
    <s v="'03:44:10"/>
    <n v="224"/>
    <n v="71"/>
  </r>
  <r>
    <x v="67"/>
    <s v="21-02"/>
    <x v="6"/>
    <s v="Skælskør Maraton"/>
    <m/>
    <m/>
    <d v="1899-12-30T03:47:37"/>
    <m/>
    <m/>
    <m/>
    <s v="'03:47:37"/>
    <n v="227"/>
    <n v="72"/>
  </r>
  <r>
    <x v="6"/>
    <s v="19-03"/>
    <x v="6"/>
    <m/>
    <s v="North Coast Ultra"/>
    <n v="53"/>
    <d v="1899-12-30T05:35:02"/>
    <m/>
    <m/>
    <m/>
    <m/>
    <m/>
    <n v="73"/>
  </r>
  <r>
    <x v="68"/>
    <s v="28-03"/>
    <x v="6"/>
    <s v="Brøderup Marathon"/>
    <m/>
    <m/>
    <d v="1899-12-30T03:59:03"/>
    <m/>
    <m/>
    <m/>
    <s v="'03:59:03"/>
    <n v="239"/>
    <n v="74"/>
  </r>
  <r>
    <x v="69"/>
    <s v="02-04"/>
    <x v="6"/>
    <s v="Fredskov Marathon"/>
    <m/>
    <m/>
    <d v="1899-12-30T03:50:36"/>
    <m/>
    <m/>
    <m/>
    <s v="'03:50:36"/>
    <n v="230"/>
    <n v="75"/>
  </r>
  <r>
    <x v="70"/>
    <s v="17-04"/>
    <x v="6"/>
    <s v="Gåsetårn Marathon"/>
    <m/>
    <m/>
    <d v="1899-12-30T04:05:56"/>
    <m/>
    <s v="Rute ved Langed"/>
    <m/>
    <s v="'04:05:56"/>
    <n v="245"/>
    <n v="76"/>
  </r>
  <r>
    <x v="71"/>
    <s v="24-04"/>
    <x v="6"/>
    <s v="Agadir Marathon Vert"/>
    <m/>
    <m/>
    <d v="1899-12-30T03:59:30"/>
    <m/>
    <m/>
    <m/>
    <s v="'03:59:30"/>
    <n v="239"/>
    <n v="77"/>
  </r>
  <r>
    <x v="72"/>
    <s v="05-05"/>
    <x v="6"/>
    <s v="Kalkmineløbet"/>
    <m/>
    <m/>
    <d v="1899-12-30T04:49:42"/>
    <m/>
    <m/>
    <m/>
    <s v="'04:49:42"/>
    <n v="289"/>
    <n v="78"/>
  </r>
  <r>
    <x v="73"/>
    <s v="13-05"/>
    <x v="6"/>
    <s v="Brøderup Marathon"/>
    <m/>
    <m/>
    <d v="1899-12-30T03:52:20"/>
    <m/>
    <m/>
    <m/>
    <s v="'03:52:20"/>
    <n v="232"/>
    <n v="79"/>
  </r>
  <r>
    <x v="74"/>
    <s v="28-05"/>
    <x v="6"/>
    <s v="Humørmarathon"/>
    <m/>
    <m/>
    <d v="1899-12-30T03:49:30"/>
    <m/>
    <s v="Del af &quot;4 på 24 t&quot;"/>
    <m/>
    <s v="'03:49:30"/>
    <n v="229"/>
    <n v="80"/>
  </r>
  <r>
    <x v="75"/>
    <s v="29-05"/>
    <x v="6"/>
    <s v="Humørmarathon"/>
    <m/>
    <m/>
    <d v="1899-12-30T03:42:49"/>
    <m/>
    <s v="kl. 3! Del af &quot;4 på 24 t&quot;"/>
    <s v="D"/>
    <s v="'03:42:49"/>
    <n v="222"/>
    <n v="81"/>
  </r>
  <r>
    <x v="76"/>
    <s v="12-06"/>
    <x v="6"/>
    <s v="Storebælt Naturmaraton"/>
    <m/>
    <m/>
    <d v="1899-12-30T03:01:44"/>
    <s v="3."/>
    <m/>
    <m/>
    <s v="'03:01:44"/>
    <n v="181"/>
    <n v="82"/>
  </r>
  <r>
    <x v="77"/>
    <s v="18-06"/>
    <x v="6"/>
    <s v="Radsted Marathon"/>
    <m/>
    <m/>
    <d v="1899-12-30T03:41:15"/>
    <m/>
    <m/>
    <m/>
    <s v="'03:41:15"/>
    <n v="221"/>
    <n v="83"/>
  </r>
  <r>
    <x v="78"/>
    <s v="24-06"/>
    <x v="6"/>
    <s v="Kalundborg Triplemarathon"/>
    <m/>
    <m/>
    <d v="1899-12-30T03:30:49"/>
    <m/>
    <m/>
    <m/>
    <s v="'03:30:49"/>
    <n v="210"/>
    <n v="84"/>
  </r>
  <r>
    <x v="79"/>
    <s v="25-06"/>
    <x v="6"/>
    <s v="Kalundborg Triplemarathon"/>
    <m/>
    <m/>
    <d v="1899-12-30T03:29:54"/>
    <m/>
    <m/>
    <m/>
    <s v="'03:29:54"/>
    <n v="209"/>
    <n v="85"/>
  </r>
  <r>
    <x v="80"/>
    <s v="26-06"/>
    <x v="6"/>
    <s v="Kalundborg Triplemarathon"/>
    <m/>
    <m/>
    <d v="1899-12-30T03:21:00"/>
    <s v="1."/>
    <m/>
    <s v="T"/>
    <s v="'03:21:00"/>
    <n v="201"/>
    <n v="86"/>
  </r>
  <r>
    <x v="81"/>
    <s v="30-06"/>
    <x v="6"/>
    <s v="Brøderup Marathon"/>
    <m/>
    <m/>
    <d v="1899-12-30T04:13:13"/>
    <m/>
    <m/>
    <m/>
    <s v="'04:13:13"/>
    <n v="253"/>
    <n v="87"/>
  </r>
  <r>
    <x v="82"/>
    <s v="03-07"/>
    <x v="6"/>
    <s v="Ø-Marathon"/>
    <m/>
    <m/>
    <d v="1899-12-30T03:37:59"/>
    <m/>
    <s v="Ø-marathon på tur (Lundby)"/>
    <s v="DD"/>
    <s v="'03:37:59"/>
    <n v="217"/>
    <n v="89"/>
  </r>
  <r>
    <x v="83"/>
    <s v="03-07"/>
    <x v="6"/>
    <s v="Skinnermaraton"/>
    <m/>
    <m/>
    <d v="1899-12-30T03:42:41"/>
    <m/>
    <m/>
    <m/>
    <s v="'03:42:41"/>
    <n v="222"/>
    <n v="88"/>
  </r>
  <r>
    <x v="84"/>
    <s v="09-07"/>
    <x v="6"/>
    <s v="Vordingborg Festugeløb"/>
    <m/>
    <m/>
    <d v="1899-12-30T03:32:16"/>
    <m/>
    <s v="Kl. 4!"/>
    <m/>
    <s v="'03:32:16"/>
    <n v="212"/>
    <n v="90"/>
  </r>
  <r>
    <x v="85"/>
    <s v="10-07"/>
    <x v="6"/>
    <s v="Skinnermaraton"/>
    <m/>
    <m/>
    <d v="1899-12-30T03:33:48"/>
    <m/>
    <s v="Skybrudsmaraton…"/>
    <s v="D"/>
    <s v="'03:33:48"/>
    <n v="213"/>
    <n v="91"/>
  </r>
  <r>
    <x v="86"/>
    <s v="16-07"/>
    <x v="6"/>
    <s v="DK-Berlin, etape 1"/>
    <m/>
    <m/>
    <d v="1899-12-30T04:53:58"/>
    <m/>
    <s v="Vordingborg-Marielyst, Britts nr. 100"/>
    <m/>
    <s v="'04:53:58"/>
    <n v="293"/>
    <n v="92"/>
  </r>
  <r>
    <x v="87"/>
    <s v="17-07"/>
    <x v="6"/>
    <s v="DK-Berlin, etape 2"/>
    <m/>
    <m/>
    <d v="1899-12-30T04:54:09"/>
    <m/>
    <s v="Marielyst-Gedser (og tilbage til Marielyst: 62 km)"/>
    <s v="D"/>
    <s v="'04:54:09"/>
    <n v="294"/>
    <n v="93"/>
  </r>
  <r>
    <x v="88"/>
    <s v="24-07"/>
    <x v="6"/>
    <s v="StreetCommander Trail Marathon"/>
    <m/>
    <m/>
    <d v="1899-12-30T04:07:40"/>
    <m/>
    <m/>
    <m/>
    <s v="'04:07:40"/>
    <n v="247"/>
    <n v="94"/>
  </r>
  <r>
    <x v="89"/>
    <s v="31-07"/>
    <x v="6"/>
    <s v="Skinnermaraton"/>
    <m/>
    <m/>
    <d v="1899-12-30T03:31:42"/>
    <m/>
    <m/>
    <m/>
    <s v="'03:31:42"/>
    <n v="211"/>
    <n v="95"/>
  </r>
  <r>
    <x v="6"/>
    <s v="13-08"/>
    <x v="6"/>
    <m/>
    <s v="Viborg 100"/>
    <s v="DNF (72)"/>
    <s v="DNF"/>
    <m/>
    <m/>
    <m/>
    <m/>
    <m/>
    <n v="96"/>
  </r>
  <r>
    <x v="90"/>
    <s v="24-09"/>
    <x v="6"/>
    <s v="Brøderup Marathon"/>
    <m/>
    <m/>
    <d v="1899-12-30T04:49:21"/>
    <m/>
    <m/>
    <m/>
    <s v="'04:49:21"/>
    <n v="289"/>
    <n v="97"/>
  </r>
  <r>
    <x v="91"/>
    <s v="30-10"/>
    <x v="6"/>
    <s v="Mølleå Maraton"/>
    <m/>
    <m/>
    <d v="1899-12-30T04:07:11"/>
    <m/>
    <m/>
    <m/>
    <s v="'04:07:11"/>
    <n v="247"/>
    <n v="98"/>
  </r>
  <r>
    <x v="92"/>
    <s v="05-11"/>
    <x v="6"/>
    <s v="Radsted Marathon"/>
    <m/>
    <m/>
    <d v="1899-12-30T04:16:36"/>
    <m/>
    <m/>
    <m/>
    <s v="'04:16:36"/>
    <n v="256"/>
    <n v="99"/>
  </r>
  <r>
    <x v="6"/>
    <s v="12-11"/>
    <x v="6"/>
    <m/>
    <s v="Hørsholm Unsupported 50M"/>
    <n v="83"/>
    <m/>
    <m/>
    <m/>
    <m/>
    <m/>
    <m/>
    <n v="100"/>
  </r>
  <r>
    <x v="93"/>
    <s v="20-11"/>
    <x v="6"/>
    <s v="Gåsetårn Marathon"/>
    <m/>
    <m/>
    <d v="1899-12-30T03:34:13"/>
    <m/>
    <m/>
    <m/>
    <s v="'03:34:13"/>
    <n v="214"/>
    <n v="101"/>
  </r>
  <r>
    <x v="94"/>
    <s v="26-11"/>
    <x v="6"/>
    <s v="Sportiganløbet"/>
    <m/>
    <m/>
    <d v="1899-12-30T03:14:51"/>
    <m/>
    <m/>
    <m/>
    <s v="'03:14:51"/>
    <n v="194"/>
    <n v="102"/>
  </r>
  <r>
    <x v="95"/>
    <s v="11-12"/>
    <x v="6"/>
    <s v="Mølle Marathon"/>
    <m/>
    <m/>
    <d v="1899-12-30T03:33:41"/>
    <m/>
    <s v="Æbleskiveløb"/>
    <m/>
    <s v="'03:33:41"/>
    <n v="213"/>
    <n v="103"/>
  </r>
  <r>
    <x v="96"/>
    <s v="18-12"/>
    <x v="6"/>
    <s v="Gåsetårn Marathon"/>
    <m/>
    <m/>
    <d v="1899-12-30T03:52:05"/>
    <m/>
    <s v="Juleløb"/>
    <m/>
    <s v="'03:52:05"/>
    <n v="232"/>
    <n v="104"/>
  </r>
  <r>
    <x v="97"/>
    <s v="26-12"/>
    <x v="6"/>
    <s v="Kanonkugle Marathon"/>
    <m/>
    <m/>
    <d v="1899-12-30T03:46:27"/>
    <m/>
    <m/>
    <m/>
    <s v="'03:46:27"/>
    <n v="226"/>
    <n v="105"/>
  </r>
  <r>
    <x v="98"/>
    <s v="31-12"/>
    <x v="6"/>
    <s v="Gåsetårn Marathon"/>
    <m/>
    <m/>
    <d v="1899-12-30T03:22:13"/>
    <m/>
    <s v="Rute fra Lærkevej"/>
    <m/>
    <s v="'03:22:13"/>
    <n v="202"/>
    <n v="106"/>
  </r>
  <r>
    <x v="99"/>
    <s v="14-01"/>
    <x v="7"/>
    <s v="Sjælsø Maraton"/>
    <m/>
    <m/>
    <d v="1899-12-30T03:54:55"/>
    <m/>
    <m/>
    <m/>
    <s v="'03:54:55"/>
    <n v="234"/>
    <n v="107"/>
  </r>
  <r>
    <x v="100"/>
    <s v="29-01"/>
    <x v="7"/>
    <s v="Marrakech Marathon"/>
    <m/>
    <m/>
    <d v="1899-12-30T03:01:15"/>
    <m/>
    <m/>
    <m/>
    <s v="'03:01:15"/>
    <n v="181"/>
    <n v="108"/>
  </r>
  <r>
    <x v="101"/>
    <s v="05-02"/>
    <x v="7"/>
    <s v="Humørmarathon"/>
    <m/>
    <m/>
    <d v="1899-12-30T03:52:37"/>
    <m/>
    <m/>
    <m/>
    <s v="'03:52:37"/>
    <n v="232"/>
    <n v="109"/>
  </r>
  <r>
    <x v="102"/>
    <s v="18-02"/>
    <x v="7"/>
    <s v="Radsted Marathon"/>
    <m/>
    <m/>
    <d v="1899-12-30T03:50:51"/>
    <m/>
    <m/>
    <m/>
    <s v="'03:50:51"/>
    <n v="230"/>
    <n v="110"/>
  </r>
  <r>
    <x v="103"/>
    <s v="19-02"/>
    <x v="7"/>
    <s v="Sædder Marathon"/>
    <m/>
    <m/>
    <d v="1899-12-30T03:42:21"/>
    <m/>
    <m/>
    <s v="D"/>
    <s v="'03:42:21"/>
    <n v="222"/>
    <n v="111"/>
  </r>
  <r>
    <x v="104"/>
    <s v="22-02"/>
    <x v="7"/>
    <s v="Næver Run Marathon"/>
    <m/>
    <m/>
    <d v="1899-12-30T03:54:46"/>
    <m/>
    <m/>
    <m/>
    <s v="'03:54:46"/>
    <n v="234"/>
    <n v="112"/>
  </r>
  <r>
    <x v="105"/>
    <s v="25-02"/>
    <x v="7"/>
    <s v="Brøderup Marathon"/>
    <m/>
    <m/>
    <d v="1899-12-30T03:51:37"/>
    <m/>
    <m/>
    <m/>
    <s v="'03:51:37"/>
    <n v="231"/>
    <n v="113"/>
  </r>
  <r>
    <x v="106"/>
    <s v="05-03"/>
    <x v="7"/>
    <s v="Sjælsø Maraton"/>
    <m/>
    <m/>
    <d v="1899-12-30T03:55:00"/>
    <m/>
    <m/>
    <m/>
    <s v="'03:55:00"/>
    <n v="235"/>
    <n v="114"/>
  </r>
  <r>
    <x v="107"/>
    <s v="11-03"/>
    <x v="7"/>
    <s v="Brøderup Marathon"/>
    <m/>
    <m/>
    <d v="1899-12-30T03:38:18"/>
    <m/>
    <m/>
    <m/>
    <s v="'03:38:18"/>
    <n v="218"/>
    <n v="115"/>
  </r>
  <r>
    <x v="6"/>
    <s v="01-04"/>
    <x v="7"/>
    <m/>
    <s v="North Coast Ultra"/>
    <n v="53"/>
    <d v="1899-12-30T05:34:19"/>
    <m/>
    <m/>
    <m/>
    <s v=""/>
    <s v=""/>
    <n v="116"/>
  </r>
  <r>
    <x v="108"/>
    <s v="07-04"/>
    <x v="7"/>
    <s v="Succes Marathon"/>
    <m/>
    <m/>
    <d v="1899-12-30T03:55:01"/>
    <m/>
    <m/>
    <m/>
    <s v="'03:55:01"/>
    <n v="235"/>
    <n v="117"/>
  </r>
  <r>
    <x v="109"/>
    <s v="09-04"/>
    <x v="7"/>
    <s v="Brøderupløbet"/>
    <m/>
    <m/>
    <d v="1899-12-30T03:55:08"/>
    <m/>
    <m/>
    <m/>
    <s v="'03:55:08"/>
    <n v="235"/>
    <n v="118"/>
  </r>
  <r>
    <x v="110"/>
    <s v="13-04"/>
    <x v="7"/>
    <s v="Gåsetårn Marathon"/>
    <m/>
    <m/>
    <d v="1899-12-30T04:07:47"/>
    <m/>
    <m/>
    <m/>
    <s v="'04:07:47"/>
    <n v="247"/>
    <n v="119"/>
  </r>
  <r>
    <x v="111"/>
    <s v="23-04"/>
    <x v="7"/>
    <s v="Brøderup Marathon"/>
    <m/>
    <m/>
    <d v="1899-12-30T03:41:01"/>
    <m/>
    <m/>
    <m/>
    <s v="'03:41:01"/>
    <n v="221"/>
    <n v="120"/>
  </r>
  <r>
    <x v="6"/>
    <s v="29-04"/>
    <x v="7"/>
    <m/>
    <s v="Julsø Ultra - DM Lang Trail"/>
    <n v="57"/>
    <d v="1899-12-30T05:44:36"/>
    <s v="3. - Klubhold"/>
    <m/>
    <m/>
    <s v=""/>
    <s v=""/>
    <n v="121"/>
  </r>
  <r>
    <x v="112"/>
    <s v="07-05"/>
    <x v="7"/>
    <s v="5-Tårns Marathon"/>
    <m/>
    <m/>
    <d v="1899-12-30T03:20:04"/>
    <m/>
    <s v="&quot;vinterrute&quot;"/>
    <m/>
    <s v="'03:20:04"/>
    <n v="200"/>
    <n v="122"/>
  </r>
  <r>
    <x v="113"/>
    <s v="14-05"/>
    <x v="7"/>
    <s v="Sjælsø Maraton"/>
    <m/>
    <m/>
    <d v="1899-12-30T03:43:32"/>
    <m/>
    <m/>
    <m/>
    <s v="'03:43:32"/>
    <n v="223"/>
    <n v="123"/>
  </r>
  <r>
    <x v="114"/>
    <s v="21-05"/>
    <x v="7"/>
    <s v="Copenhagen Marathon"/>
    <m/>
    <m/>
    <d v="1899-12-30T03:05:25"/>
    <m/>
    <m/>
    <m/>
    <s v="'03:05:25"/>
    <n v="185"/>
    <n v="124"/>
  </r>
  <r>
    <x v="115"/>
    <s v="25-05"/>
    <x v="7"/>
    <s v="Kalkmineløbet"/>
    <m/>
    <m/>
    <d v="1899-12-30T03:40:21"/>
    <m/>
    <m/>
    <m/>
    <s v="'03:40:21"/>
    <n v="220"/>
    <n v="125"/>
  </r>
  <r>
    <x v="6"/>
    <s v="04-06"/>
    <x v="7"/>
    <m/>
    <s v="Firkløver Ultra Trail 50 M"/>
    <s v="DNF (styrt ved 58 km)"/>
    <m/>
    <m/>
    <m/>
    <m/>
    <s v=""/>
    <s v=""/>
    <n v="126"/>
  </r>
  <r>
    <x v="116"/>
    <s v="17-06"/>
    <x v="7"/>
    <s v="Juhldal Bjerrede Marathon"/>
    <m/>
    <m/>
    <d v="1899-12-30T03:52:24"/>
    <m/>
    <s v="Lars Christensens nr. 100"/>
    <m/>
    <s v="'03:52:24"/>
    <n v="232"/>
    <n v="127"/>
  </r>
  <r>
    <x v="117"/>
    <s v="01-07"/>
    <x v="7"/>
    <s v="Skinnermaraton"/>
    <m/>
    <m/>
    <d v="1899-12-30T03:31:26"/>
    <m/>
    <m/>
    <m/>
    <s v="'03:31:26"/>
    <n v="211"/>
    <n v="128"/>
  </r>
  <r>
    <x v="118"/>
    <s v="02-07"/>
    <x v="7"/>
    <s v="Humørmarathon"/>
    <m/>
    <m/>
    <d v="1899-12-30T03:54:59"/>
    <m/>
    <s v="Del af 20 på 10 dage"/>
    <s v="D"/>
    <s v="'03:54:59"/>
    <n v="234"/>
    <n v="129"/>
  </r>
  <r>
    <x v="119"/>
    <s v="08-07"/>
    <x v="7"/>
    <s v="Vordingborg Festugeløb"/>
    <m/>
    <m/>
    <d v="1899-12-30T04:08:17"/>
    <m/>
    <m/>
    <m/>
    <s v="'04:08:17"/>
    <n v="248"/>
    <n v="130"/>
  </r>
  <r>
    <x v="120"/>
    <s v="09-07"/>
    <x v="7"/>
    <s v="Skinnermaraton"/>
    <m/>
    <m/>
    <d v="1899-12-30T03:51:20"/>
    <m/>
    <m/>
    <s v="D"/>
    <s v="'03:51:20"/>
    <n v="231"/>
    <n v="131"/>
  </r>
  <r>
    <x v="121"/>
    <s v="15-07"/>
    <x v="7"/>
    <s v="Skjoldunge Trailmarathon"/>
    <m/>
    <m/>
    <d v="1899-12-30T03:47:19"/>
    <m/>
    <m/>
    <m/>
    <s v="'03:47:19"/>
    <n v="227"/>
    <n v="132"/>
  </r>
  <r>
    <x v="122"/>
    <s v="16-07"/>
    <x v="7"/>
    <s v="Skinnermaraton"/>
    <m/>
    <m/>
    <d v="1899-12-30T03:33:02"/>
    <m/>
    <m/>
    <s v="D"/>
    <s v="'03:33:02"/>
    <n v="213"/>
    <n v="133"/>
  </r>
  <r>
    <x v="123"/>
    <s v="06-08"/>
    <x v="7"/>
    <s v="Skinnermaraton"/>
    <m/>
    <m/>
    <d v="1899-12-30T03:49:24"/>
    <m/>
    <m/>
    <m/>
    <s v="'03:49:24"/>
    <n v="229"/>
    <n v="134"/>
  </r>
  <r>
    <x v="124"/>
    <s v="11-08"/>
    <x v="7"/>
    <s v="Succes Marathon"/>
    <m/>
    <m/>
    <d v="1899-12-30T03:42:44"/>
    <m/>
    <m/>
    <m/>
    <s v="'03:42:44"/>
    <n v="222"/>
    <n v="135"/>
  </r>
  <r>
    <x v="6"/>
    <s v="26-08"/>
    <x v="7"/>
    <m/>
    <s v="Ringkøbing Fjord Rundt 100"/>
    <s v="DNF (kramper ved 65 km)"/>
    <m/>
    <m/>
    <m/>
    <m/>
    <s v=""/>
    <s v=""/>
    <n v="136"/>
  </r>
  <r>
    <x v="6"/>
    <s v="09-09"/>
    <x v="7"/>
    <m/>
    <s v="Fjord til Fjord 60"/>
    <n v="62"/>
    <d v="1899-12-30T05:49:32"/>
    <s v="3."/>
    <m/>
    <m/>
    <s v=""/>
    <s v=""/>
    <n v="137"/>
  </r>
  <r>
    <x v="125"/>
    <s v="16-09"/>
    <x v="7"/>
    <s v="StreetCommander Frugtfestival"/>
    <m/>
    <m/>
    <d v="1899-12-30T03:35:50"/>
    <m/>
    <m/>
    <m/>
    <s v="'03:35:50"/>
    <n v="215"/>
    <n v="138"/>
  </r>
  <r>
    <x v="126"/>
    <s v="23-09"/>
    <x v="7"/>
    <s v="Grønbroløbet"/>
    <m/>
    <m/>
    <d v="1899-12-30T03:35:26"/>
    <m/>
    <m/>
    <m/>
    <s v="'03:35:26"/>
    <n v="215"/>
    <n v="139"/>
  </r>
  <r>
    <x v="127"/>
    <s v="01-10"/>
    <x v="7"/>
    <s v="Brøderup Marathon"/>
    <m/>
    <m/>
    <d v="1899-12-30T03:31:04"/>
    <m/>
    <s v="Brøderup Marathon på tur - Næstved. +8 km træning med Bouchra"/>
    <m/>
    <s v="'03:31:04"/>
    <n v="211"/>
    <n v="140"/>
  </r>
  <r>
    <x v="128"/>
    <s v="22-10"/>
    <x v="7"/>
    <s v="KHIF Cannonball"/>
    <m/>
    <m/>
    <d v="1899-12-30T03:25:17"/>
    <m/>
    <m/>
    <m/>
    <s v="'03:25:17"/>
    <n v="205"/>
    <n v="141"/>
  </r>
  <r>
    <x v="6"/>
    <s v="03-11"/>
    <x v="7"/>
    <m/>
    <s v="Kullamannen Ultra"/>
    <n v="164"/>
    <s v="27:57:00"/>
    <m/>
    <s v="Kullamannen Ultra 100 Miles &quot;Himmel, Hav &amp; Helvete&quot; "/>
    <m/>
    <s v=""/>
    <s v=""/>
    <n v="142"/>
  </r>
  <r>
    <x v="129"/>
    <s v="02-12"/>
    <x v="7"/>
    <s v="Grønbroløbet"/>
    <m/>
    <m/>
    <d v="1899-12-30T03:50:15"/>
    <m/>
    <m/>
    <m/>
    <s v="'03:50:15"/>
    <n v="230"/>
    <n v="143"/>
  </r>
  <r>
    <x v="130"/>
    <s v="03-12"/>
    <x v="7"/>
    <s v="Næver Run Marathon"/>
    <m/>
    <m/>
    <d v="1899-12-30T03:40:31"/>
    <m/>
    <m/>
    <s v="D"/>
    <s v="'03:40:31"/>
    <n v="220"/>
    <n v="144"/>
  </r>
  <r>
    <x v="131"/>
    <s v="16-12"/>
    <x v="7"/>
    <s v="Fredskov Marathon"/>
    <m/>
    <m/>
    <d v="1899-12-30T03:19:33"/>
    <m/>
    <m/>
    <m/>
    <s v="'03:19:33"/>
    <n v="199"/>
    <n v="145"/>
  </r>
  <r>
    <x v="132"/>
    <s v="17-12"/>
    <x v="7"/>
    <s v="Gåsetårn Marathon"/>
    <m/>
    <m/>
    <d v="1899-12-30T03:45:27"/>
    <m/>
    <m/>
    <s v="D"/>
    <s v="'03:45:27"/>
    <n v="225"/>
    <n v="146"/>
  </r>
  <r>
    <x v="133"/>
    <s v="31-12"/>
    <x v="7"/>
    <s v="Gåsetårn Marathon"/>
    <m/>
    <m/>
    <d v="1899-12-30T03:22:54"/>
    <m/>
    <s v="Lærkevej"/>
    <m/>
    <s v="'03:22:54"/>
    <n v="202"/>
    <n v="147"/>
  </r>
  <r>
    <x v="134"/>
    <s v="28-01"/>
    <x v="8"/>
    <s v="Marrakech Marathon"/>
    <m/>
    <m/>
    <d v="1899-12-30T02:50:50"/>
    <m/>
    <s v="Officiel tid estimeret af Marrakech Marathon. GPS: 3:50:31 (evt. + 2-5 sek). Navn, køn og land ikke helt korrekt på resultatliste."/>
    <m/>
    <s v="'02:50:50"/>
    <n v="170"/>
    <n v="148"/>
  </r>
  <r>
    <x v="135"/>
    <s v="17-02"/>
    <x v="8"/>
    <s v="Trivsel 24/7 Marathon"/>
    <m/>
    <m/>
    <d v="1899-12-30T03:36:53"/>
    <m/>
    <m/>
    <m/>
    <s v="'03:36:53"/>
    <n v="216"/>
    <n v="149"/>
  </r>
  <r>
    <x v="136"/>
    <s v="18-02"/>
    <x v="8"/>
    <s v="Gåsetårn Marathon"/>
    <m/>
    <m/>
    <d v="1899-12-30T03:42:23"/>
    <m/>
    <s v="Louise Løbesmølfs nr. 100"/>
    <s v="D"/>
    <s v="'03:42:23"/>
    <n v="222"/>
    <n v="150"/>
  </r>
  <r>
    <x v="137"/>
    <s v="09-03"/>
    <x v="8"/>
    <s v="Sjælsø Maraton"/>
    <m/>
    <m/>
    <d v="1899-12-30T03:53:11"/>
    <m/>
    <s v="Benjamins nr. 100"/>
    <m/>
    <s v="'03:53:11"/>
    <n v="233"/>
    <n v="151"/>
  </r>
  <r>
    <x v="6"/>
    <s v="08-04"/>
    <x v="8"/>
    <m/>
    <s v="Marathon des Sables"/>
    <n v="236.3"/>
    <s v="28:28:06"/>
    <m/>
    <s v="30,3+39+31,6+85,5+42,2+7,7 km (samlet nr. 51)"/>
    <m/>
    <s v=""/>
    <s v=""/>
    <n v="152"/>
  </r>
  <r>
    <x v="138"/>
    <s v="08-07"/>
    <x v="8"/>
    <s v="Skinnermaraton"/>
    <m/>
    <m/>
    <d v="1899-12-30T03:24:59"/>
    <m/>
    <m/>
    <m/>
    <s v="'03:24:59"/>
    <n v="204"/>
    <n v="153"/>
  </r>
  <r>
    <x v="139"/>
    <s v="14-07"/>
    <x v="8"/>
    <s v="Skinnermaraton"/>
    <m/>
    <m/>
    <d v="1899-12-30T03:29:51"/>
    <m/>
    <m/>
    <m/>
    <s v="'03:29:51"/>
    <n v="209"/>
    <n v="154"/>
  </r>
  <r>
    <x v="140"/>
    <s v="21-07"/>
    <x v="8"/>
    <s v="Skinnermaraton"/>
    <m/>
    <m/>
    <d v="1899-12-30T03:26:07"/>
    <m/>
    <m/>
    <m/>
    <s v="'03:26:07"/>
    <n v="206"/>
    <n v="155"/>
  </r>
  <r>
    <x v="141"/>
    <s v="28-07"/>
    <x v="8"/>
    <s v="Skinnermaraton"/>
    <m/>
    <m/>
    <d v="1899-12-30T03:27:24"/>
    <m/>
    <m/>
    <m/>
    <s v="'03:27:24"/>
    <n v="207"/>
    <n v="156"/>
  </r>
  <r>
    <x v="142"/>
    <s v="04-08"/>
    <x v="8"/>
    <s v="Succes Marathon"/>
    <m/>
    <m/>
    <d v="1899-12-30T03:34:15"/>
    <m/>
    <m/>
    <m/>
    <s v="'03:34:15"/>
    <n v="214"/>
    <n v="157"/>
  </r>
  <r>
    <x v="143"/>
    <s v="26-08"/>
    <x v="8"/>
    <s v="Marahon Popup"/>
    <m/>
    <m/>
    <d v="1899-12-30T03:29:28"/>
    <m/>
    <m/>
    <m/>
    <s v="'03:29:28"/>
    <n v="209"/>
    <n v="158"/>
  </r>
  <r>
    <x v="144"/>
    <s v="23-09"/>
    <x v="8"/>
    <s v="Sjælsø Maraton"/>
    <m/>
    <m/>
    <d v="1899-12-30T03:58:41"/>
    <m/>
    <m/>
    <m/>
    <s v="'03:58:41"/>
    <n v="238"/>
    <n v="159"/>
  </r>
  <r>
    <x v="145"/>
    <s v="29-12"/>
    <x v="8"/>
    <s v="Brøderup Marathon"/>
    <m/>
    <m/>
    <d v="1899-12-30T03:56:38"/>
    <m/>
    <m/>
    <m/>
    <s v="'03:56:38"/>
    <n v="236"/>
    <n v="160"/>
  </r>
  <r>
    <x v="146"/>
    <s v="13-01"/>
    <x v="9"/>
    <s v="Kalundborg Vintermarathon"/>
    <m/>
    <m/>
    <d v="1899-12-30T03:31:09"/>
    <m/>
    <m/>
    <m/>
    <s v="'03:31:09"/>
    <n v="211"/>
    <n v="161"/>
  </r>
  <r>
    <x v="147"/>
    <s v="20-01"/>
    <x v="9"/>
    <s v="Brøderup Marathon"/>
    <m/>
    <m/>
    <d v="1899-12-30T03:30:15"/>
    <m/>
    <m/>
    <m/>
    <s v="'03:30:15"/>
    <n v="210"/>
    <n v="162"/>
  </r>
  <r>
    <x v="148"/>
    <s v="27-01"/>
    <x v="9"/>
    <s v="Gåsetårn Marathon"/>
    <m/>
    <m/>
    <d v="1899-12-30T03:51:13"/>
    <m/>
    <m/>
    <m/>
    <s v="'03:51:13"/>
    <n v="231"/>
    <n v="163"/>
  </r>
  <r>
    <x v="149"/>
    <s v="03-02"/>
    <x v="9"/>
    <s v="Benløse Marathon"/>
    <m/>
    <m/>
    <d v="1899-12-30T03:47:49"/>
    <m/>
    <m/>
    <m/>
    <s v="'03:47:49"/>
    <n v="227"/>
    <n v="164"/>
  </r>
  <r>
    <x v="150"/>
    <s v="10-02"/>
    <x v="9"/>
    <s v="Gåsetårn Marathon"/>
    <m/>
    <m/>
    <d v="1899-12-30T03:42:43"/>
    <m/>
    <m/>
    <m/>
    <s v="'03:42:43"/>
    <n v="222"/>
    <n v="165"/>
  </r>
  <r>
    <x v="151"/>
    <s v="17-02"/>
    <x v="9"/>
    <s v="Trivsel 24/7 Marathon"/>
    <m/>
    <m/>
    <d v="1899-12-30T03:45:22"/>
    <m/>
    <m/>
    <m/>
    <s v="'03:45:22"/>
    <n v="225"/>
    <n v="166"/>
  </r>
  <r>
    <x v="152"/>
    <s v="23-02"/>
    <x v="9"/>
    <s v="Ravelinen Marathon"/>
    <m/>
    <m/>
    <d v="1899-12-30T03:09:50"/>
    <m/>
    <s v="Peter Olsen 50 år"/>
    <m/>
    <s v="'03:09:50"/>
    <n v="189"/>
    <n v="167"/>
  </r>
  <r>
    <x v="153"/>
    <s v="03-03"/>
    <x v="9"/>
    <s v="Happy Marathon"/>
    <m/>
    <m/>
    <d v="1899-12-30T03:29:48"/>
    <m/>
    <m/>
    <m/>
    <s v="'03:29:48"/>
    <n v="209"/>
    <n v="168"/>
  </r>
  <r>
    <x v="154"/>
    <s v="10-03"/>
    <x v="9"/>
    <s v="Gåsetårn Marathon"/>
    <m/>
    <m/>
    <d v="1899-12-30T03:29:47"/>
    <m/>
    <m/>
    <m/>
    <s v="'03:29:47"/>
    <n v="209"/>
    <n v="169"/>
  </r>
  <r>
    <x v="155"/>
    <s v="23-03"/>
    <x v="9"/>
    <s v="Brøderup Marathon"/>
    <m/>
    <m/>
    <d v="1899-12-30T03:16:51"/>
    <m/>
    <m/>
    <m/>
    <s v="'03:16:51"/>
    <n v="196"/>
    <n v="170"/>
  </r>
  <r>
    <x v="156"/>
    <s v="06-04"/>
    <x v="9"/>
    <s v="StreetCommander Sakskøbing"/>
    <m/>
    <m/>
    <d v="1899-12-30T03:32:56"/>
    <m/>
    <m/>
    <m/>
    <s v="'03:32:56"/>
    <n v="212"/>
    <n v="171"/>
  </r>
  <r>
    <x v="157"/>
    <s v="21-04"/>
    <x v="9"/>
    <s v="Brøderup Marathon"/>
    <m/>
    <m/>
    <d v="1899-12-30T03:29:32"/>
    <m/>
    <m/>
    <m/>
    <s v="'03:29:32"/>
    <n v="209"/>
    <n v="172"/>
  </r>
  <r>
    <x v="158"/>
    <s v="30-06"/>
    <x v="9"/>
    <s v="Skinnermaraton"/>
    <m/>
    <m/>
    <d v="1899-12-30T03:38:31"/>
    <m/>
    <m/>
    <m/>
    <s v="'03:38:31"/>
    <n v="218"/>
    <n v="173"/>
  </r>
  <r>
    <x v="159"/>
    <s v="21-07"/>
    <x v="9"/>
    <s v="Skinnermaraton"/>
    <m/>
    <m/>
    <d v="1899-12-30T03:34:15"/>
    <m/>
    <m/>
    <m/>
    <s v="'03:34:15"/>
    <n v="214"/>
    <n v="174"/>
  </r>
  <r>
    <x v="160"/>
    <s v="27-07"/>
    <x v="9"/>
    <s v="Succes Marathon"/>
    <m/>
    <m/>
    <d v="1899-12-30T03:33:03"/>
    <m/>
    <m/>
    <m/>
    <s v="'03:33:03"/>
    <n v="213"/>
    <n v="176"/>
  </r>
  <r>
    <x v="161"/>
    <s v="24-08"/>
    <x v="9"/>
    <s v="Marathon Popup"/>
    <m/>
    <m/>
    <d v="1899-12-30T03:55:08"/>
    <m/>
    <m/>
    <m/>
    <s v="'03:55:08"/>
    <n v="235"/>
    <n v="177"/>
  </r>
  <r>
    <x v="162"/>
    <s v="07-09"/>
    <x v="9"/>
    <s v="KvickRun"/>
    <m/>
    <m/>
    <d v="1899-12-30T03:43:03"/>
    <m/>
    <s v="Falster etape 5"/>
    <m/>
    <s v="'03:43:03"/>
    <n v="223"/>
    <n v="178"/>
  </r>
  <r>
    <x v="6"/>
    <s v="28-09"/>
    <x v="9"/>
    <m/>
    <s v="Ultra Mirage El Djerid"/>
    <n v="100"/>
    <d v="1899-12-30T14:30:27"/>
    <m/>
    <s v="nr. 25"/>
    <m/>
    <m/>
    <m/>
    <n v="179"/>
  </r>
  <r>
    <x v="163"/>
    <s v="12-10"/>
    <x v="9"/>
    <s v="KvickRun"/>
    <m/>
    <m/>
    <d v="1899-12-30T03:57:13"/>
    <m/>
    <s v="Falster etape 7"/>
    <m/>
    <s v="'03:57:13"/>
    <n v="237"/>
    <n v="180"/>
  </r>
  <r>
    <x v="164"/>
    <s v="19-10"/>
    <x v="9"/>
    <s v="Fredskov Marathon"/>
    <m/>
    <m/>
    <d v="1899-12-30T03:38:13"/>
    <m/>
    <s v="Happy"/>
    <m/>
    <s v="'03:38:13"/>
    <n v="218"/>
    <n v="181"/>
  </r>
  <r>
    <x v="165"/>
    <s v="20-10"/>
    <x v="9"/>
    <s v="Gåsetårn Marathon"/>
    <m/>
    <m/>
    <d v="1899-12-30T03:46:42"/>
    <m/>
    <m/>
    <s v="D"/>
    <s v="'03:46:42"/>
    <n v="226"/>
    <n v="182"/>
  </r>
  <r>
    <x v="166"/>
    <s v="26-10"/>
    <x v="9"/>
    <s v="KvickRun"/>
    <m/>
    <m/>
    <d v="1899-12-30T03:44:08"/>
    <m/>
    <s v="Falster etape 8"/>
    <m/>
    <s v="'03:44:08"/>
    <n v="224"/>
    <n v="183"/>
  </r>
  <r>
    <x v="167"/>
    <s v="02-11"/>
    <x v="9"/>
    <s v="Midt-I-Marathon"/>
    <m/>
    <m/>
    <d v="1899-12-30T03:34:59"/>
    <m/>
    <s v="Klub 100 arrangement"/>
    <m/>
    <s v="'03:34:59"/>
    <n v="214"/>
    <n v="184"/>
  </r>
  <r>
    <x v="168"/>
    <s v="03-11"/>
    <x v="9"/>
    <s v="Brøderup Marathon"/>
    <m/>
    <m/>
    <d v="1899-12-30T03:58:46"/>
    <m/>
    <m/>
    <m/>
    <s v="'03:58:46"/>
    <n v="238"/>
    <n v="185"/>
  </r>
  <r>
    <x v="169"/>
    <s v="17-11"/>
    <x v="9"/>
    <s v="Gåsetårn Marathon"/>
    <m/>
    <m/>
    <d v="1899-12-30T03:43:15"/>
    <m/>
    <m/>
    <m/>
    <s v="'03:43:15"/>
    <n v="223"/>
    <n v="186"/>
  </r>
  <r>
    <x v="170"/>
    <s v="27-11"/>
    <x v="9"/>
    <s v="Slagelse Marathon"/>
    <m/>
    <m/>
    <d v="1899-12-30T03:42:14"/>
    <m/>
    <m/>
    <m/>
    <s v="'03:42:14"/>
    <n v="222"/>
    <n v="187"/>
  </r>
  <r>
    <x v="171"/>
    <s v="05-01"/>
    <x v="10"/>
    <s v="Marathon Popup"/>
    <m/>
    <m/>
    <d v="1899-12-30T03:18:03"/>
    <m/>
    <m/>
    <m/>
    <s v="'03:18:03"/>
    <n v="198"/>
    <n v="188"/>
  </r>
  <r>
    <x v="172"/>
    <s v="26-01"/>
    <x v="10"/>
    <s v="Marrakech Marathon"/>
    <m/>
    <m/>
    <d v="1899-12-30T02:49:41"/>
    <m/>
    <m/>
    <m/>
    <s v="'02:49:41"/>
    <n v="169"/>
    <n v="189"/>
  </r>
  <r>
    <x v="173"/>
    <s v="09-02"/>
    <x v="10"/>
    <s v="Marathon Popup"/>
    <m/>
    <m/>
    <d v="1899-12-30T03:29:12"/>
    <m/>
    <m/>
    <m/>
    <s v="'03:29:12"/>
    <n v="209"/>
    <n v="190"/>
  </r>
  <r>
    <x v="174"/>
    <s v="22-02"/>
    <x v="10"/>
    <s v="Fredskov Marathon"/>
    <m/>
    <m/>
    <d v="1899-12-30T03:19:24"/>
    <m/>
    <m/>
    <m/>
    <s v="'03:19:24"/>
    <n v="199"/>
    <n v="191"/>
  </r>
  <r>
    <x v="175"/>
    <s v="28-11"/>
    <x v="10"/>
    <s v="Run4700Happiness"/>
    <m/>
    <m/>
    <d v="1899-12-30T03:39:46"/>
    <m/>
    <m/>
    <m/>
    <s v="'03:39:46"/>
    <n v="219"/>
    <n v="192"/>
  </r>
  <r>
    <x v="176"/>
    <s v="20-12"/>
    <x v="10"/>
    <s v="Juhldal Bjerrede Marathon"/>
    <m/>
    <m/>
    <d v="1899-12-30T03:31:50"/>
    <m/>
    <m/>
    <m/>
    <s v="'03:31:50"/>
    <n v="211"/>
    <n v="193"/>
  </r>
  <r>
    <x v="177"/>
    <s v="27-12"/>
    <x v="10"/>
    <s v="Juhldal Bjerrede Marathon"/>
    <m/>
    <m/>
    <d v="1899-12-30T03:39:13"/>
    <m/>
    <m/>
    <m/>
    <s v="'03:39:13"/>
    <n v="219"/>
    <n v="194"/>
  </r>
  <r>
    <x v="178"/>
    <s v="31-12"/>
    <x v="10"/>
    <s v="Run4700Happiness"/>
    <m/>
    <m/>
    <d v="1899-12-30T03:46:37"/>
    <m/>
    <m/>
    <m/>
    <s v="'03:46:37"/>
    <n v="226"/>
    <n v="195"/>
  </r>
  <r>
    <x v="179"/>
    <s v="03-01"/>
    <x v="11"/>
    <s v="Brøderup Marathon"/>
    <m/>
    <m/>
    <d v="1899-12-30T03:39:43"/>
    <m/>
    <m/>
    <m/>
    <s v="'03:39:43"/>
    <n v="219"/>
    <n v="196"/>
  </r>
  <r>
    <x v="180"/>
    <s v="07-03"/>
    <x v="11"/>
    <s v="StreetCommander Sakskøbing"/>
    <m/>
    <m/>
    <d v="1899-12-30T03:28:44"/>
    <m/>
    <m/>
    <m/>
    <s v="'03:28:44"/>
    <n v="208"/>
    <n v="197"/>
  </r>
  <r>
    <x v="181"/>
    <s v="13-03"/>
    <x v="11"/>
    <s v="Juhldal Bjerrede Marathon"/>
    <m/>
    <m/>
    <d v="1899-12-30T03:58:09"/>
    <m/>
    <s v="Sti til Køge"/>
    <m/>
    <s v="'03:58:09"/>
    <n v="238"/>
    <n v="198"/>
  </r>
  <r>
    <x v="182"/>
    <s v="21-03"/>
    <x v="11"/>
    <s v="Vegan Run"/>
    <m/>
    <m/>
    <d v="1899-12-30T03:26:11"/>
    <m/>
    <m/>
    <m/>
    <s v="'03:26:11"/>
    <n v="206"/>
    <n v="199"/>
  </r>
  <r>
    <x v="183"/>
    <s v="28-03"/>
    <x v="11"/>
    <s v="Moffes Marathon"/>
    <m/>
    <m/>
    <d v="1899-12-30T03:19:52"/>
    <m/>
    <m/>
    <m/>
    <s v="'03:19:52"/>
    <n v="199"/>
    <n v="200"/>
  </r>
  <r>
    <x v="184"/>
    <s v="02-04"/>
    <x v="11"/>
    <s v="Fredskov Marathon"/>
    <m/>
    <m/>
    <d v="1899-12-30T03:22:36"/>
    <m/>
    <s v="2500 Valby"/>
    <m/>
    <s v="'03:22:36"/>
    <n v="202"/>
    <n v="201"/>
  </r>
  <r>
    <x v="185"/>
    <s v="05-04"/>
    <x v="11"/>
    <s v="Run4700Happiness"/>
    <m/>
    <m/>
    <d v="1899-12-30T03:41:26"/>
    <m/>
    <m/>
    <m/>
    <s v="'03:41:26"/>
    <n v="221"/>
    <n v="202"/>
  </r>
  <r>
    <x v="186"/>
    <s v="17-04"/>
    <x v="11"/>
    <s v="Grønbroløbet"/>
    <m/>
    <m/>
    <d v="1899-12-30T03:39:11"/>
    <m/>
    <m/>
    <m/>
    <s v="'03:39:11"/>
    <n v="219"/>
    <n v="203"/>
  </r>
  <r>
    <x v="187"/>
    <s v="24-04"/>
    <x v="11"/>
    <s v="Ø-Marathon"/>
    <m/>
    <m/>
    <d v="1899-12-30T03:45:53"/>
    <m/>
    <s v="Rundt om Næstved"/>
    <m/>
    <s v="'03:45:53"/>
    <n v="225"/>
    <n v="204"/>
  </r>
  <r>
    <x v="188"/>
    <s v="23-05"/>
    <x v="11"/>
    <s v="Succes Marathon"/>
    <m/>
    <m/>
    <d v="1899-12-30T03:44:26"/>
    <m/>
    <m/>
    <m/>
    <s v="'03:44:26"/>
    <n v="224"/>
    <n v="205"/>
  </r>
  <r>
    <x v="189"/>
    <s v="29-05"/>
    <x v="11"/>
    <s v="The Upper Hill Marathon"/>
    <m/>
    <m/>
    <d v="1899-12-30T03:57:12"/>
    <m/>
    <s v="Michael Dalls nr. 100"/>
    <m/>
    <s v="'03:57:12"/>
    <n v="237"/>
    <n v="206"/>
  </r>
  <r>
    <x v="190"/>
    <s v="05-06"/>
    <x v="11"/>
    <s v="Juhldal Bjerrede Marathon"/>
    <m/>
    <m/>
    <d v="1899-12-30T03:45:39"/>
    <m/>
    <m/>
    <m/>
    <s v="'03:45:39"/>
    <n v="225"/>
    <n v="207"/>
  </r>
  <r>
    <x v="191"/>
    <s v="12-06"/>
    <x v="11"/>
    <s v="Fredskov Marathon"/>
    <m/>
    <m/>
    <d v="1899-12-30T03:38:34"/>
    <m/>
    <s v="Anestes nr. 900"/>
    <m/>
    <s v="'03:38:34"/>
    <n v="218"/>
    <n v="208"/>
  </r>
  <r>
    <x v="192"/>
    <s v="20-06"/>
    <x v="11"/>
    <s v="KvickRun"/>
    <m/>
    <m/>
    <d v="1899-12-30T03:44:46"/>
    <m/>
    <s v="Falster Rundt II"/>
    <m/>
    <s v="'03:44:46"/>
    <n v="224"/>
    <n v="209"/>
  </r>
  <r>
    <x v="193"/>
    <s v="03-07"/>
    <x v="11"/>
    <s v="Happy Marathon"/>
    <m/>
    <m/>
    <d v="1899-12-30T03:45:05"/>
    <m/>
    <m/>
    <m/>
    <s v="'03:45:05"/>
    <n v="225"/>
    <n v="210"/>
  </r>
  <r>
    <x v="194"/>
    <s v="04-07"/>
    <x v="11"/>
    <s v="Skinnermaraton"/>
    <m/>
    <m/>
    <d v="1899-12-30T03:44:26"/>
    <m/>
    <m/>
    <s v="D"/>
    <s v="'03:44:26"/>
    <n v="224"/>
    <n v="211"/>
  </r>
  <r>
    <x v="195"/>
    <s v="10-07"/>
    <x v="11"/>
    <s v="Skinnermaraton"/>
    <m/>
    <m/>
    <d v="1899-12-30T03:34:13"/>
    <m/>
    <m/>
    <m/>
    <s v="'03:34:13"/>
    <n v="214"/>
    <n v="212"/>
  </r>
  <r>
    <x v="196"/>
    <s v="11-07"/>
    <x v="11"/>
    <s v="Gåsetårn Marathon"/>
    <m/>
    <m/>
    <d v="1899-12-30T04:08:54"/>
    <m/>
    <s v="Najas 1. halvmaraton"/>
    <s v="D"/>
    <s v="'04:08:54"/>
    <n v="248"/>
    <n v="213"/>
  </r>
  <r>
    <x v="197"/>
    <s v="17-07"/>
    <x v="11"/>
    <s v="Succes Marathon"/>
    <m/>
    <m/>
    <d v="1899-12-30T03:48:24"/>
    <m/>
    <m/>
    <m/>
    <s v="'03:48:24"/>
    <n v="228"/>
    <n v="214"/>
  </r>
  <r>
    <x v="198"/>
    <s v="18-07"/>
    <x v="11"/>
    <s v="Skinnermaraton"/>
    <m/>
    <m/>
    <d v="1899-12-30T03:27:22"/>
    <m/>
    <m/>
    <s v="D"/>
    <s v="'03:27:22"/>
    <n v="207"/>
    <n v="215"/>
  </r>
  <r>
    <x v="199"/>
    <s v="25-07"/>
    <x v="11"/>
    <s v="Skinnermaraton"/>
    <m/>
    <m/>
    <d v="1899-12-30T03:25:46"/>
    <m/>
    <m/>
    <m/>
    <s v="'03:25:46"/>
    <n v="205"/>
    <n v="216"/>
  </r>
  <r>
    <x v="6"/>
    <s v="06-08"/>
    <x v="11"/>
    <m/>
    <s v="TransScania"/>
    <n v="246"/>
    <d v="1899-12-31T11:15:03"/>
    <m/>
    <m/>
    <m/>
    <s v=""/>
    <s v=""/>
    <n v="217"/>
  </r>
  <r>
    <x v="200"/>
    <s v="04-09"/>
    <x v="11"/>
    <s v="HTM Marathon"/>
    <m/>
    <m/>
    <d v="1899-12-30T03:43:32"/>
    <m/>
    <s v="Bo Frederiksens nr. 100"/>
    <m/>
    <s v="'03:43:32"/>
    <n v="223"/>
    <n v="218"/>
  </r>
  <r>
    <x v="201"/>
    <s v="12-09"/>
    <x v="11"/>
    <s v="Succes Marathon"/>
    <m/>
    <m/>
    <d v="1899-12-30T03:30:08"/>
    <m/>
    <m/>
    <m/>
    <s v="'03:30:08"/>
    <n v="210"/>
    <n v="219"/>
  </r>
  <r>
    <x v="202"/>
    <s v="19-09"/>
    <x v="11"/>
    <s v="Moffes Marathon"/>
    <m/>
    <m/>
    <d v="1899-12-30T03:29:59"/>
    <m/>
    <m/>
    <m/>
    <s v="'03:29:59"/>
    <n v="209"/>
    <n v="220"/>
  </r>
  <r>
    <x v="203"/>
    <s v="02-10"/>
    <x v="11"/>
    <s v="Ø-Marathon"/>
    <m/>
    <m/>
    <d v="1899-12-30T03:38:49"/>
    <m/>
    <m/>
    <m/>
    <s v="'03:38:49"/>
    <n v="218"/>
    <n v="221"/>
  </r>
  <r>
    <x v="204"/>
    <s v="17-10"/>
    <x v="11"/>
    <s v="Stillinge Marathon"/>
    <m/>
    <m/>
    <d v="1899-12-30T03:45:37"/>
    <m/>
    <s v="Midt-I-Marathon, Stillinge Forsamlingshus, portvinssmagning"/>
    <m/>
    <s v="'03:45:37"/>
    <n v="225"/>
    <n v="222"/>
  </r>
  <r>
    <x v="205"/>
    <s v="24-10"/>
    <x v="11"/>
    <s v="Fredskov Marathon"/>
    <m/>
    <m/>
    <d v="1899-12-30T03:20:59"/>
    <m/>
    <m/>
    <m/>
    <s v="'03:20:59"/>
    <n v="200"/>
    <n v="223"/>
  </r>
  <r>
    <x v="206"/>
    <s v="20-11"/>
    <x v="11"/>
    <s v="Sjælsø Maraton"/>
    <m/>
    <m/>
    <d v="1899-12-30T03:47:30"/>
    <m/>
    <m/>
    <m/>
    <s v="'03:47:30"/>
    <n v="227"/>
    <n v="224"/>
  </r>
  <r>
    <x v="207"/>
    <s v="31-12"/>
    <x v="11"/>
    <s v="Gåsetårn Marathon"/>
    <m/>
    <m/>
    <d v="1899-12-30T04:03:56"/>
    <m/>
    <m/>
    <m/>
    <s v="'04:03:56"/>
    <n v="243"/>
    <n v="225"/>
  </r>
  <r>
    <x v="208"/>
    <s v="08-01"/>
    <x v="12"/>
    <s v="Gangergaardens Marathon"/>
    <m/>
    <m/>
    <d v="1899-12-30T03:42:22"/>
    <m/>
    <m/>
    <m/>
    <s v="'03:42:22"/>
    <n v="222"/>
    <n v="226"/>
  </r>
  <r>
    <x v="209"/>
    <s v="15-01"/>
    <x v="12"/>
    <s v="Succes Marathon"/>
    <m/>
    <m/>
    <d v="1899-12-30T03:40:15"/>
    <m/>
    <m/>
    <m/>
    <s v="'03:40:15"/>
    <n v="220"/>
    <n v="227"/>
  </r>
  <r>
    <x v="210"/>
    <s v="22-01"/>
    <x v="12"/>
    <s v="Borup Marathon"/>
    <m/>
    <m/>
    <d v="1899-12-30T03:26:18"/>
    <m/>
    <s v="Thomas Lønbæk nr. 300"/>
    <m/>
    <s v="'03:26:18"/>
    <n v="206"/>
    <n v="228"/>
  </r>
  <r>
    <x v="211"/>
    <s v="30-01"/>
    <x v="12"/>
    <s v="Succes Marathon"/>
    <m/>
    <m/>
    <d v="1899-12-30T03:36:35"/>
    <m/>
    <m/>
    <m/>
    <s v="'03:36:35"/>
    <n v="216"/>
    <n v="229"/>
  </r>
  <r>
    <x v="212"/>
    <s v="06-02"/>
    <x v="12"/>
    <s v="Humørmarathon"/>
    <m/>
    <m/>
    <d v="1899-12-30T03:30:08"/>
    <m/>
    <s v="Christian Thestrup nr. 100"/>
    <m/>
    <s v="'03:30:08"/>
    <n v="210"/>
    <n v="230"/>
  </r>
  <r>
    <x v="213"/>
    <s v="20-02"/>
    <x v="12"/>
    <s v="Gåsetårn Marathon"/>
    <m/>
    <m/>
    <d v="1899-12-30T03:27:35"/>
    <m/>
    <m/>
    <m/>
    <s v="'03:27:35"/>
    <n v="207"/>
    <n v="231"/>
  </r>
  <r>
    <x v="214"/>
    <s v="27-02"/>
    <x v="12"/>
    <s v="Stillinge Marathon"/>
    <m/>
    <m/>
    <d v="1899-12-30T03:49:43"/>
    <m/>
    <m/>
    <m/>
    <s v="'03:49:43"/>
    <n v="229"/>
    <n v="232"/>
  </r>
  <r>
    <x v="215"/>
    <s v="05-03"/>
    <x v="12"/>
    <s v="Succes Marathon"/>
    <m/>
    <m/>
    <d v="1899-12-30T03:24:48"/>
    <m/>
    <m/>
    <m/>
    <s v="'03:24:48"/>
    <n v="204"/>
    <n v="233"/>
  </r>
  <r>
    <x v="216"/>
    <s v="12-03"/>
    <x v="12"/>
    <s v="Gangergaardens Marathon"/>
    <m/>
    <m/>
    <d v="1899-12-30T03:27:23"/>
    <m/>
    <m/>
    <m/>
    <s v="'03:27:23"/>
    <n v="207"/>
    <n v="234"/>
  </r>
  <r>
    <x v="217"/>
    <s v="20-03"/>
    <x v="12"/>
    <s v="Gåsetårn Marathon"/>
    <m/>
    <m/>
    <d v="1899-12-30T03:31:43"/>
    <m/>
    <m/>
    <m/>
    <s v="'03:31:43"/>
    <n v="211"/>
    <n v="235"/>
  </r>
  <r>
    <x v="218"/>
    <s v="26-03"/>
    <x v="12"/>
    <s v="Karise Marathon"/>
    <m/>
    <m/>
    <d v="1899-12-30T03:24:23"/>
    <m/>
    <m/>
    <m/>
    <s v="'03:24:23"/>
    <n v="204"/>
    <n v="236"/>
  </r>
  <r>
    <x v="219"/>
    <s v="03-04"/>
    <x v="12"/>
    <s v="Brøderupløbet"/>
    <m/>
    <m/>
    <d v="1899-12-30T03:26:54"/>
    <m/>
    <m/>
    <m/>
    <s v="'03:26:54"/>
    <n v="206"/>
    <n v="237"/>
  </r>
  <r>
    <x v="220"/>
    <s v="10-04"/>
    <x v="12"/>
    <s v="Succes Marathon"/>
    <m/>
    <m/>
    <d v="1899-12-30T03:31:16"/>
    <m/>
    <m/>
    <m/>
    <s v="'03:31:16"/>
    <n v="211"/>
    <n v="238"/>
  </r>
  <r>
    <x v="221"/>
    <s v="15-04"/>
    <x v="12"/>
    <s v="28K Marathon"/>
    <m/>
    <m/>
    <d v="1899-12-30T03:23:28"/>
    <m/>
    <m/>
    <m/>
    <s v="'03:23:28"/>
    <n v="203"/>
    <n v="239"/>
  </r>
  <r>
    <x v="222"/>
    <s v="17-04"/>
    <x v="12"/>
    <s v="PE Marathon"/>
    <m/>
    <m/>
    <d v="1899-12-30T03:21:28"/>
    <m/>
    <m/>
    <m/>
    <s v="'03:21:28"/>
    <n v="201"/>
    <n v="240"/>
  </r>
  <r>
    <x v="223"/>
    <s v="01-05"/>
    <x v="12"/>
    <s v="Succes Marathon"/>
    <m/>
    <m/>
    <d v="1899-12-30T03:30:29"/>
    <m/>
    <m/>
    <m/>
    <s v="'03:30:29"/>
    <n v="210"/>
    <n v="241"/>
  </r>
  <r>
    <x v="224"/>
    <s v="15-05"/>
    <x v="12"/>
    <s v="Copenhagen Marathon"/>
    <m/>
    <m/>
    <d v="1899-12-30T03:12:25"/>
    <m/>
    <m/>
    <m/>
    <s v="'03:12:25"/>
    <n v="192"/>
    <n v="242"/>
  </r>
  <r>
    <x v="225"/>
    <s v="06-06"/>
    <x v="12"/>
    <s v="Fredskov Marathon"/>
    <m/>
    <m/>
    <d v="1899-12-30T03:28:57"/>
    <m/>
    <s v="Aneste Fredskov nr. 1.000"/>
    <m/>
    <s v="'03:28:57"/>
    <n v="208"/>
    <n v="243"/>
  </r>
  <r>
    <x v="226"/>
    <s v="02-07"/>
    <x v="12"/>
    <s v="Gangergaardens Marathon"/>
    <m/>
    <m/>
    <d v="1899-12-30T03:29:03"/>
    <m/>
    <m/>
    <m/>
    <s v="'03:29:03"/>
    <n v="209"/>
    <n v="244"/>
  </r>
  <r>
    <x v="227"/>
    <s v="17-07"/>
    <x v="12"/>
    <s v="Skinnermaraton"/>
    <m/>
    <m/>
    <d v="1899-12-30T03:22:53"/>
    <m/>
    <m/>
    <m/>
    <s v="'03:22:53"/>
    <n v="202"/>
    <n v="245"/>
  </r>
  <r>
    <x v="228"/>
    <s v="23-07"/>
    <x v="12"/>
    <s v="Succes Marathon"/>
    <m/>
    <m/>
    <d v="1899-12-30T03:38:10"/>
    <m/>
    <m/>
    <m/>
    <s v="'03:38:10"/>
    <n v="218"/>
    <n v="246"/>
  </r>
  <r>
    <x v="229"/>
    <s v="30-07"/>
    <x v="12"/>
    <s v="Skinnermaraton"/>
    <m/>
    <m/>
    <d v="1899-12-30T03:29:24"/>
    <m/>
    <m/>
    <m/>
    <s v="'03:29:24"/>
    <n v="209"/>
    <n v="247"/>
  </r>
  <r>
    <x v="6"/>
    <s v="13-08"/>
    <x v="12"/>
    <m/>
    <s v="Mauerweglauf, Berlin"/>
    <n v="161"/>
    <d v="1899-12-30T18:05:31"/>
    <m/>
    <m/>
    <m/>
    <s v=""/>
    <s v=""/>
    <n v="248"/>
  </r>
  <r>
    <x v="230"/>
    <s v="30-10"/>
    <x v="12"/>
    <s v="Gåsetårn Marathon"/>
    <m/>
    <m/>
    <d v="1899-12-30T03:29:18"/>
    <m/>
    <m/>
    <m/>
    <s v="'03:29:18"/>
    <n v="209"/>
    <n v="249"/>
  </r>
  <r>
    <x v="231"/>
    <s v="06-11"/>
    <x v="12"/>
    <s v="Succes Marathon"/>
    <m/>
    <m/>
    <d v="1899-12-30T03:11:24"/>
    <m/>
    <s v="Morten Bloks nr. 400"/>
    <m/>
    <s v="'03:11:24"/>
    <n v="191"/>
    <n v="250"/>
  </r>
  <r>
    <x v="232"/>
    <s v="04-12"/>
    <x v="12"/>
    <s v="Succes Marathon"/>
    <m/>
    <m/>
    <d v="1899-12-30T03:28:51"/>
    <m/>
    <m/>
    <m/>
    <s v="'03:28:51"/>
    <n v="208"/>
    <n v="251"/>
  </r>
  <r>
    <x v="233"/>
    <s v="31-12"/>
    <x v="12"/>
    <s v="Run4700Happiness"/>
    <m/>
    <m/>
    <d v="1899-12-30T03:43:08"/>
    <m/>
    <m/>
    <m/>
    <s v="'03:43:08"/>
    <n v="223"/>
    <n v="252"/>
  </r>
  <r>
    <x v="234"/>
    <s v="15-01"/>
    <x v="13"/>
    <s v="Moffes Marathon"/>
    <m/>
    <m/>
    <d v="1899-12-30T03:37:36"/>
    <m/>
    <m/>
    <m/>
    <s v="'03:37:36"/>
    <n v="217"/>
    <n v="253"/>
  </r>
  <r>
    <x v="235"/>
    <s v="22-01"/>
    <x v="13"/>
    <s v="Succes Marathon"/>
    <m/>
    <m/>
    <d v="1899-12-30T03:34:14"/>
    <m/>
    <m/>
    <m/>
    <s v="'03:34:14"/>
    <n v="214"/>
    <n v="254"/>
  </r>
  <r>
    <x v="236"/>
    <s v="05-02"/>
    <x v="13"/>
    <s v="Sædder Marathon"/>
    <m/>
    <m/>
    <d v="1899-12-30T03:37:23"/>
    <m/>
    <s v="Maria Holtzes nr. 400"/>
    <m/>
    <s v="'03:37:23"/>
    <n v="217"/>
    <n v="255"/>
  </r>
  <r>
    <x v="237"/>
    <s v="12-02"/>
    <x v="13"/>
    <s v="28K Marathon"/>
    <m/>
    <m/>
    <d v="1899-12-30T03:20:46"/>
    <m/>
    <m/>
    <m/>
    <s v="'03:20:46"/>
    <n v="200"/>
    <n v="256"/>
  </r>
  <r>
    <x v="238"/>
    <s v="10-03"/>
    <x v="13"/>
    <s v="Palestine Marathon"/>
    <m/>
    <m/>
    <d v="1899-12-30T03:11:28"/>
    <m/>
    <m/>
    <m/>
    <s v="'03:11:28"/>
    <n v="191"/>
    <n v="257"/>
  </r>
  <r>
    <x v="239"/>
    <s v="26-03"/>
    <x v="13"/>
    <s v="Succes Marathon"/>
    <m/>
    <m/>
    <d v="1899-12-30T03:34:57"/>
    <m/>
    <m/>
    <m/>
    <s v="'03:34:57"/>
    <n v="214"/>
    <n v="258"/>
  </r>
  <r>
    <x v="240"/>
    <s v="02-04"/>
    <x v="13"/>
    <s v="Sørby Marathon"/>
    <m/>
    <m/>
    <d v="1899-12-30T03:22:20"/>
    <m/>
    <s v="Gadstrup, Daniel Don Sconi Madsens nr. 100"/>
    <m/>
    <s v="'03:22:20"/>
    <n v="202"/>
    <n v="259"/>
  </r>
  <r>
    <x v="241"/>
    <s v="09-04"/>
    <x v="13"/>
    <s v="Moffes Marathon"/>
    <m/>
    <m/>
    <d v="1899-12-30T03:27:48"/>
    <m/>
    <s v="Kirke Værløse"/>
    <m/>
    <s v="'03:27:48"/>
    <n v="207"/>
    <n v="260"/>
  </r>
  <r>
    <x v="242"/>
    <s v="16-04"/>
    <x v="13"/>
    <s v="Brøderupløbet"/>
    <m/>
    <m/>
    <d v="1899-12-30T03:16:53"/>
    <m/>
    <m/>
    <m/>
    <s v="'03:16:53"/>
    <n v="196"/>
    <n v="261"/>
  </r>
  <r>
    <x v="243"/>
    <s v="23-04"/>
    <x v="13"/>
    <s v="Succes Marathon"/>
    <m/>
    <m/>
    <d v="1899-12-30T03:26:43"/>
    <m/>
    <m/>
    <m/>
    <s v="'03:26:43"/>
    <n v="206"/>
    <n v="262"/>
  </r>
  <r>
    <x v="244"/>
    <s v="30-04"/>
    <x v="13"/>
    <s v="Succes Marathon"/>
    <m/>
    <m/>
    <d v="1899-12-30T03:28:10"/>
    <m/>
    <m/>
    <m/>
    <s v="'03:28:10"/>
    <n v="208"/>
    <n v="263"/>
  </r>
  <r>
    <x v="245"/>
    <s v="07-05"/>
    <x v="13"/>
    <s v="Succes Marathon"/>
    <m/>
    <m/>
    <d v="1899-12-30T03:29:09"/>
    <m/>
    <m/>
    <m/>
    <s v="'03:29:09"/>
    <n v="209"/>
    <n v="264"/>
  </r>
  <r>
    <x v="246"/>
    <s v="13-05"/>
    <x v="13"/>
    <s v="Run4700Happiness"/>
    <m/>
    <m/>
    <d v="1899-12-30T03:39:36"/>
    <m/>
    <s v="Camilla Nielsen nr. 100 halv"/>
    <m/>
    <s v="'03:39:36"/>
    <n v="219"/>
    <n v="265"/>
  </r>
  <r>
    <x v="247"/>
    <s v="02-06"/>
    <x v="13"/>
    <s v="Sunset Marathon"/>
    <m/>
    <m/>
    <d v="1899-12-30T03:37:12"/>
    <m/>
    <s v="Næsgaard Efterskole"/>
    <m/>
    <s v="'03:37:12"/>
    <n v="217"/>
    <n v="266"/>
  </r>
  <r>
    <x v="248"/>
    <s v="10-06"/>
    <x v="13"/>
    <s v="Sjælsø Maraton"/>
    <m/>
    <m/>
    <d v="1899-12-30T03:56:19"/>
    <m/>
    <m/>
    <m/>
    <s v="'03:56:19"/>
    <n v="236"/>
    <n v="267"/>
  </r>
  <r>
    <x v="249"/>
    <s v="18-11"/>
    <x v="13"/>
    <s v="Midt-I-Marathon"/>
    <m/>
    <m/>
    <d v="1899-12-30T03:51:58"/>
    <m/>
    <s v="Klub 100 generalforsamling"/>
    <m/>
    <s v="'03:51:58"/>
    <n v="231"/>
    <n v="268"/>
  </r>
  <r>
    <x v="250"/>
    <s v="31-12"/>
    <x v="13"/>
    <s v="Karise Marathon"/>
    <m/>
    <m/>
    <d v="1899-12-30T03:31:46"/>
    <m/>
    <m/>
    <m/>
    <s v="'03:31:46"/>
    <n v="211"/>
    <n v="269"/>
  </r>
  <r>
    <x v="251"/>
    <s v="04-02"/>
    <x v="14"/>
    <s v="Run4700Happiness"/>
    <m/>
    <m/>
    <d v="1899-12-30T03:44:43"/>
    <m/>
    <m/>
    <m/>
    <s v="'03:44:43"/>
    <n v="224"/>
    <n v="270"/>
  </r>
  <r>
    <x v="252"/>
    <s v="25-02"/>
    <x v="14"/>
    <s v="LNBK Maraton"/>
    <m/>
    <m/>
    <d v="1899-12-30T03:31:37"/>
    <m/>
    <m/>
    <m/>
    <s v="'03:31:37"/>
    <n v="211"/>
    <n v="271"/>
  </r>
  <r>
    <x v="253"/>
    <s v="17-03"/>
    <x v="14"/>
    <s v="Moffes Marathon"/>
    <m/>
    <m/>
    <d v="1899-12-30T03:45:47"/>
    <m/>
    <m/>
    <m/>
    <s v="'03:45:47"/>
    <n v="225"/>
    <n v="272"/>
  </r>
  <r>
    <x v="254"/>
    <s v="01-04"/>
    <x v="14"/>
    <s v="Sørby Marathon"/>
    <m/>
    <m/>
    <d v="1899-12-30T03:53:56"/>
    <m/>
    <s v="Gadstrup, Daniel Con Scnoi Madsens #200"/>
    <m/>
    <s v="'03:53:56"/>
    <n v="233"/>
    <n v="273"/>
  </r>
  <r>
    <x v="6"/>
    <s v="27-04"/>
    <x v="14"/>
    <m/>
    <s v="Växjö 24 timer"/>
    <n v="126"/>
    <s v="24:00:00"/>
    <m/>
    <s v="Feber efter 5t, stop efter 14t"/>
    <m/>
    <m/>
    <m/>
    <n v="274"/>
  </r>
  <r>
    <x v="255"/>
    <s v="31-05"/>
    <x v="14"/>
    <s v="Sunset Marathon"/>
    <m/>
    <m/>
    <d v="1899-12-30T03:47:38"/>
    <m/>
    <m/>
    <m/>
    <s v="'03:47:38"/>
    <n v="227"/>
    <n v="275"/>
  </r>
  <r>
    <x v="6"/>
    <m/>
    <x v="5"/>
    <m/>
    <m/>
    <m/>
    <m/>
    <m/>
    <m/>
    <m/>
    <s v=""/>
    <s v=""/>
    <m/>
  </r>
  <r>
    <x v="6"/>
    <m/>
    <x v="5"/>
    <m/>
    <m/>
    <m/>
    <m/>
    <m/>
    <m/>
    <m/>
    <s v=""/>
    <s v=""/>
    <m/>
  </r>
  <r>
    <x v="6"/>
    <m/>
    <x v="5"/>
    <m/>
    <m/>
    <m/>
    <m/>
    <m/>
    <m/>
    <m/>
    <s v=""/>
    <s v=""/>
    <m/>
  </r>
  <r>
    <x v="6"/>
    <m/>
    <x v="5"/>
    <m/>
    <m/>
    <m/>
    <m/>
    <m/>
    <m/>
    <m/>
    <s v=""/>
    <s v=""/>
    <m/>
  </r>
  <r>
    <x v="6"/>
    <m/>
    <x v="5"/>
    <m/>
    <m/>
    <m/>
    <m/>
    <m/>
    <m/>
    <m/>
    <s v=""/>
    <s v=""/>
    <m/>
  </r>
  <r>
    <x v="6"/>
    <m/>
    <x v="5"/>
    <m/>
    <m/>
    <m/>
    <m/>
    <m/>
    <m/>
    <m/>
    <s v=""/>
    <s v="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el2" cacheId="9" dataOnRows="1" applyNumberFormats="0" applyBorderFormats="0" applyFontFormats="0" applyPatternFormats="0" applyAlignmentFormats="0" applyWidthHeightFormats="1" dataCaption="" updatedVersion="6" minRefreshableVersion="3" showMultipleLabel="0" showMemberPropertyTips="0" useAutoFormatting="1" itemPrintTitles="1" createdVersion="4" indent="0" compact="0" compactData="0" gridDropZones="1">
  <location ref="A3:P6" firstHeaderRow="1" firstDataRow="2" firstDataCol="1" rowPageCount="1" colPageCount="1"/>
  <pivotFields count="13">
    <pivotField axis="axisPage" compact="0" multipleItemSelectionAllowed="1" showAll="0" includeNewItemsInFilter="1">
      <items count="257">
        <item x="0"/>
        <item x="1"/>
        <item x="2"/>
        <item x="3"/>
        <item x="4"/>
        <item x="5"/>
        <item h="1"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t="default"/>
      </items>
    </pivotField>
    <pivotField compact="0" showAll="0" includeNewItemsInFilter="1"/>
    <pivotField axis="axisCol" compact="0" showAll="0" includeNewItemsInFilter="1" defaultSubtotal="0">
      <items count="15">
        <item x="0"/>
        <item x="1"/>
        <item x="2"/>
        <item x="3"/>
        <item x="4"/>
        <item x="6"/>
        <item x="7"/>
        <item x="8"/>
        <item h="1" x="5"/>
        <item x="9"/>
        <item x="10"/>
        <item x="11"/>
        <item x="12"/>
        <item x="13"/>
        <item x="14"/>
      </items>
    </pivotField>
    <pivotField dataField="1"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compact="0" showAll="0" includeNewItemsInFilter="1"/>
    <pivotField dataField="1" compact="0" outline="0" subtotalTop="0" showAll="0" includeNewItemsInFilter="1"/>
    <pivotField compact="0" showAll="0" includeNewItemsInFilter="1" defaultSubtotal="0"/>
  </pivotFields>
  <rowFields count="1">
    <field x="-2"/>
  </rowFields>
  <rowItems count="2">
    <i>
      <x/>
    </i>
    <i i="1">
      <x v="1"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9"/>
    </i>
    <i>
      <x v="10"/>
    </i>
    <i>
      <x v="11"/>
    </i>
    <i>
      <x v="12"/>
    </i>
    <i>
      <x v="13"/>
    </i>
    <i>
      <x v="14"/>
    </i>
    <i t="grand">
      <x/>
    </i>
  </colItems>
  <pageFields count="1">
    <pageField fld="0" hier="0"/>
  </pageFields>
  <dataFields count="2">
    <dataField name="Middel - Minutter" fld="11" subtotal="average" baseField="2" baseItem="7"/>
    <dataField name="Antal af Marathon" fld="3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el1" cacheId="5" applyNumberFormats="0" applyBorderFormats="0" applyFontFormats="0" applyPatternFormats="0" applyAlignmentFormats="0" applyWidthHeightFormats="1" dataCaption="Værdier" updatedVersion="6" minRefreshableVersion="3" useAutoFormatting="1" itemPrintTitles="1" createdVersion="6" indent="0" outline="1" outlineData="1" multipleFieldFilters="0">
  <location ref="A1:P77" firstHeaderRow="1" firstDataRow="2" firstDataCol="1"/>
  <pivotFields count="13">
    <pivotField showAll="0"/>
    <pivotField showAll="0"/>
    <pivotField axis="axisCol" showAll="0">
      <items count="16">
        <item x="0"/>
        <item x="1"/>
        <item x="2"/>
        <item x="3"/>
        <item x="4"/>
        <item x="6"/>
        <item x="7"/>
        <item x="8"/>
        <item x="9"/>
        <item x="10"/>
        <item x="11"/>
        <item x="5"/>
        <item x="12"/>
        <item x="13"/>
        <item x="14"/>
        <item t="default"/>
      </items>
    </pivotField>
    <pivotField axis="axisRow" dataField="1" showAll="0">
      <items count="79">
        <item x="24"/>
        <item x="33"/>
        <item x="54"/>
        <item x="9"/>
        <item x="46"/>
        <item x="29"/>
        <item x="1"/>
        <item x="25"/>
        <item x="37"/>
        <item x="38"/>
        <item x="16"/>
        <item h="1" x="76"/>
        <item x="2"/>
        <item x="17"/>
        <item x="8"/>
        <item x="56"/>
        <item x="14"/>
        <item x="31"/>
        <item x="27"/>
        <item x="47"/>
        <item x="34"/>
        <item x="35"/>
        <item x="53"/>
        <item x="41"/>
        <item x="50"/>
        <item x="59"/>
        <item x="52"/>
        <item x="5"/>
        <item x="58"/>
        <item x="7"/>
        <item x="43"/>
        <item h="1" x="19"/>
        <item x="11"/>
        <item x="23"/>
        <item x="39"/>
        <item x="44"/>
        <item x="28"/>
        <item x="55"/>
        <item x="30"/>
        <item x="61"/>
        <item x="42"/>
        <item x="3"/>
        <item x="48"/>
        <item x="18"/>
        <item x="32"/>
        <item x="60"/>
        <item x="22"/>
        <item x="40"/>
        <item x="21"/>
        <item x="49"/>
        <item x="57"/>
        <item x="10"/>
        <item x="45"/>
        <item x="20"/>
        <item x="13"/>
        <item x="51"/>
        <item x="15"/>
        <item x="36"/>
        <item x="26"/>
        <item x="4"/>
        <item x="12"/>
        <item x="0"/>
        <item h="1" x="6"/>
        <item x="62"/>
        <item x="63"/>
        <item x="64"/>
        <item x="65"/>
        <item x="66"/>
        <item x="67"/>
        <item x="68"/>
        <item x="69"/>
        <item x="70"/>
        <item x="71"/>
        <item m="1" x="77"/>
        <item x="72"/>
        <item x="73"/>
        <item x="74"/>
        <item x="7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7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4"/>
    </i>
    <i>
      <x v="75"/>
    </i>
    <i>
      <x v="76"/>
    </i>
    <i>
      <x v="77"/>
    </i>
    <i t="grand">
      <x/>
    </i>
  </rowItems>
  <colFields count="1">
    <field x="2"/>
  </colFields>
  <col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2"/>
    </i>
    <i>
      <x v="13"/>
    </i>
    <i>
      <x v="14"/>
    </i>
    <i t="grand">
      <x/>
    </i>
  </colItems>
  <dataFields count="1">
    <dataField name="Antal af Marathon" fld="3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0"/>
  <sheetViews>
    <sheetView tabSelected="1" zoomScaleNormal="100" workbookViewId="0">
      <pane ySplit="1" topLeftCell="A260" activePane="bottomLeft" state="frozen"/>
      <selection pane="bottomLeft" activeCell="A276" sqref="A276"/>
    </sheetView>
  </sheetViews>
  <sheetFormatPr defaultColWidth="8.7109375" defaultRowHeight="15" x14ac:dyDescent="0.25"/>
  <cols>
    <col min="1" max="1" width="9.28515625" style="2" customWidth="1"/>
    <col min="2" max="2" width="7.140625" style="3" customWidth="1"/>
    <col min="3" max="3" width="6" style="2" customWidth="1"/>
    <col min="4" max="4" width="32.28515625" style="1" customWidth="1"/>
    <col min="5" max="5" width="21.85546875" style="1" customWidth="1"/>
    <col min="6" max="6" width="13.85546875" style="1" customWidth="1"/>
    <col min="7" max="7" width="9.28515625" style="2" customWidth="1"/>
    <col min="8" max="8" width="12.85546875" style="1" customWidth="1"/>
    <col min="9" max="9" width="24" style="1" customWidth="1"/>
    <col min="10" max="10" width="5.28515625" style="2" customWidth="1"/>
    <col min="11" max="11" width="10.28515625" style="4" customWidth="1"/>
    <col min="12" max="16384" width="8.7109375" style="1"/>
  </cols>
  <sheetData>
    <row r="1" spans="1:14" x14ac:dyDescent="0.25">
      <c r="A1" s="2" t="s">
        <v>0</v>
      </c>
      <c r="B1" s="5" t="s">
        <v>50</v>
      </c>
      <c r="C1" s="2" t="s">
        <v>1</v>
      </c>
      <c r="D1" s="1" t="s">
        <v>2</v>
      </c>
      <c r="E1" s="1" t="s">
        <v>51</v>
      </c>
      <c r="F1" s="1" t="s">
        <v>52</v>
      </c>
      <c r="G1" s="2" t="s">
        <v>53</v>
      </c>
      <c r="H1" s="1" t="s">
        <v>54</v>
      </c>
      <c r="I1" s="1" t="s">
        <v>55</v>
      </c>
      <c r="J1" s="2" t="s">
        <v>56</v>
      </c>
      <c r="K1" s="4" t="s">
        <v>57</v>
      </c>
      <c r="L1" s="1" t="s">
        <v>58</v>
      </c>
      <c r="M1" s="1" t="s">
        <v>59</v>
      </c>
    </row>
    <row r="2" spans="1:14" x14ac:dyDescent="0.25">
      <c r="A2" s="2">
        <v>1</v>
      </c>
      <c r="B2" s="3" t="s">
        <v>60</v>
      </c>
      <c r="C2" s="2">
        <v>1992</v>
      </c>
      <c r="D2" s="1" t="s">
        <v>47</v>
      </c>
      <c r="G2" s="6">
        <v>0.11962962962962966</v>
      </c>
      <c r="K2" s="4" t="s">
        <v>61</v>
      </c>
      <c r="L2" s="7">
        <v>172</v>
      </c>
      <c r="M2" s="1">
        <v>1</v>
      </c>
    </row>
    <row r="3" spans="1:14" x14ac:dyDescent="0.25">
      <c r="A3" s="2">
        <v>2</v>
      </c>
      <c r="B3" s="3" t="s">
        <v>62</v>
      </c>
      <c r="C3" s="2">
        <v>1993</v>
      </c>
      <c r="D3" s="1" t="s">
        <v>8</v>
      </c>
      <c r="G3" s="6">
        <v>0.11392361111111113</v>
      </c>
      <c r="H3" s="1" t="s">
        <v>63</v>
      </c>
      <c r="I3" s="1" t="s">
        <v>64</v>
      </c>
      <c r="K3" s="4" t="s">
        <v>65</v>
      </c>
      <c r="L3" s="7">
        <v>164</v>
      </c>
      <c r="M3" s="1">
        <v>2</v>
      </c>
      <c r="N3" s="1" t="s">
        <v>66</v>
      </c>
    </row>
    <row r="4" spans="1:14" x14ac:dyDescent="0.25">
      <c r="A4" s="2">
        <v>3</v>
      </c>
      <c r="B4" s="3" t="s">
        <v>67</v>
      </c>
      <c r="C4" s="2">
        <v>2013</v>
      </c>
      <c r="D4" s="1" t="s">
        <v>13</v>
      </c>
      <c r="G4" s="6">
        <v>0.15465277777777778</v>
      </c>
      <c r="I4" s="1" t="s">
        <v>68</v>
      </c>
      <c r="K4" s="4" t="s">
        <v>69</v>
      </c>
      <c r="L4" s="7">
        <v>222</v>
      </c>
      <c r="M4" s="1">
        <v>3</v>
      </c>
    </row>
    <row r="5" spans="1:14" x14ac:dyDescent="0.25">
      <c r="A5" s="2">
        <v>4</v>
      </c>
      <c r="B5" s="3" t="s">
        <v>70</v>
      </c>
      <c r="C5" s="2">
        <v>2013</v>
      </c>
      <c r="D5" s="1" t="s">
        <v>32</v>
      </c>
      <c r="G5" s="6">
        <v>0.14258101851851854</v>
      </c>
      <c r="K5" s="4" t="s">
        <v>71</v>
      </c>
      <c r="L5" s="7">
        <v>205</v>
      </c>
      <c r="M5" s="1">
        <v>4</v>
      </c>
    </row>
    <row r="6" spans="1:14" x14ac:dyDescent="0.25">
      <c r="A6" s="2">
        <v>5</v>
      </c>
      <c r="B6" s="3" t="s">
        <v>72</v>
      </c>
      <c r="C6" s="2">
        <v>2013</v>
      </c>
      <c r="D6" s="1" t="s">
        <v>45</v>
      </c>
      <c r="G6" s="6">
        <v>0.18644675925925924</v>
      </c>
      <c r="K6" s="4" t="s">
        <v>73</v>
      </c>
      <c r="L6" s="7">
        <v>268</v>
      </c>
      <c r="M6" s="1">
        <v>5</v>
      </c>
    </row>
    <row r="7" spans="1:14" x14ac:dyDescent="0.25">
      <c r="A7" s="2">
        <v>6</v>
      </c>
      <c r="B7" s="3" t="s">
        <v>74</v>
      </c>
      <c r="C7" s="2">
        <v>2013</v>
      </c>
      <c r="D7" s="1" t="s">
        <v>22</v>
      </c>
      <c r="G7" s="6">
        <v>0.1431712962962963</v>
      </c>
      <c r="K7" s="4" t="s">
        <v>75</v>
      </c>
      <c r="L7" s="7">
        <v>206</v>
      </c>
      <c r="M7" s="1">
        <v>6</v>
      </c>
    </row>
    <row r="8" spans="1:14" x14ac:dyDescent="0.25">
      <c r="B8" s="3" t="s">
        <v>76</v>
      </c>
      <c r="C8" s="2">
        <v>2013</v>
      </c>
      <c r="E8" s="1" t="s">
        <v>77</v>
      </c>
      <c r="F8" s="1">
        <v>60</v>
      </c>
      <c r="G8" s="6">
        <v>0.24165509259259257</v>
      </c>
      <c r="L8" s="7"/>
      <c r="M8" s="1">
        <v>7</v>
      </c>
    </row>
    <row r="9" spans="1:14" x14ac:dyDescent="0.25">
      <c r="A9" s="2">
        <v>7</v>
      </c>
      <c r="B9" s="3" t="s">
        <v>78</v>
      </c>
      <c r="C9" s="2">
        <v>2014</v>
      </c>
      <c r="D9" s="1" t="s">
        <v>23</v>
      </c>
      <c r="G9" s="6">
        <v>0.15642361111111114</v>
      </c>
      <c r="K9" s="4" t="s">
        <v>79</v>
      </c>
      <c r="L9" s="7">
        <v>225</v>
      </c>
      <c r="M9" s="1">
        <v>8</v>
      </c>
    </row>
    <row r="10" spans="1:14" x14ac:dyDescent="0.25">
      <c r="A10" s="2">
        <v>8</v>
      </c>
      <c r="B10" s="3" t="s">
        <v>80</v>
      </c>
      <c r="C10" s="2">
        <v>2014</v>
      </c>
      <c r="D10" s="1" t="s">
        <v>32</v>
      </c>
      <c r="G10" s="6">
        <v>0.16730324074074074</v>
      </c>
      <c r="K10" s="4" t="s">
        <v>81</v>
      </c>
      <c r="L10" s="7">
        <v>240</v>
      </c>
      <c r="M10" s="1">
        <v>9</v>
      </c>
    </row>
    <row r="11" spans="1:14" x14ac:dyDescent="0.25">
      <c r="A11" s="2">
        <v>9</v>
      </c>
      <c r="B11" s="3" t="s">
        <v>82</v>
      </c>
      <c r="C11" s="2">
        <v>2014</v>
      </c>
      <c r="D11" s="1" t="s">
        <v>32</v>
      </c>
      <c r="G11" s="6">
        <v>0.15706018518518522</v>
      </c>
      <c r="K11" s="4" t="s">
        <v>83</v>
      </c>
      <c r="L11" s="7">
        <v>226</v>
      </c>
      <c r="M11" s="1">
        <v>10</v>
      </c>
    </row>
    <row r="12" spans="1:14" x14ac:dyDescent="0.25">
      <c r="A12" s="2">
        <v>10</v>
      </c>
      <c r="B12" s="3" t="s">
        <v>84</v>
      </c>
      <c r="C12" s="2">
        <v>2014</v>
      </c>
      <c r="D12" s="1" t="s">
        <v>15</v>
      </c>
      <c r="G12" s="6">
        <v>0.15873842592592596</v>
      </c>
      <c r="K12" s="4" t="s">
        <v>85</v>
      </c>
      <c r="L12" s="7">
        <v>228</v>
      </c>
      <c r="M12" s="1">
        <v>11</v>
      </c>
    </row>
    <row r="13" spans="1:14" x14ac:dyDescent="0.25">
      <c r="A13" s="2">
        <v>11</v>
      </c>
      <c r="B13" s="3" t="s">
        <v>86</v>
      </c>
      <c r="C13" s="2">
        <v>2014</v>
      </c>
      <c r="D13" s="1" t="s">
        <v>22</v>
      </c>
      <c r="G13" s="6">
        <v>0.14826388888888889</v>
      </c>
      <c r="K13" s="4" t="s">
        <v>87</v>
      </c>
      <c r="L13" s="7">
        <v>213</v>
      </c>
      <c r="M13" s="1">
        <v>12</v>
      </c>
    </row>
    <row r="14" spans="1:14" x14ac:dyDescent="0.25">
      <c r="A14" s="2">
        <v>12</v>
      </c>
      <c r="B14" s="3" t="s">
        <v>88</v>
      </c>
      <c r="C14" s="2">
        <v>2014</v>
      </c>
      <c r="D14" s="1" t="s">
        <v>5</v>
      </c>
      <c r="G14" s="6">
        <v>0.17936342592592594</v>
      </c>
      <c r="I14" s="1" t="s">
        <v>89</v>
      </c>
      <c r="K14" s="4" t="s">
        <v>90</v>
      </c>
      <c r="L14" s="7">
        <v>258</v>
      </c>
      <c r="M14" s="1">
        <v>13</v>
      </c>
    </row>
    <row r="15" spans="1:14" x14ac:dyDescent="0.25">
      <c r="A15" s="2">
        <v>13</v>
      </c>
      <c r="B15" s="3" t="s">
        <v>91</v>
      </c>
      <c r="C15" s="2">
        <v>2014</v>
      </c>
      <c r="D15" s="1" t="s">
        <v>38</v>
      </c>
      <c r="G15" s="6">
        <v>0.17424768518518521</v>
      </c>
      <c r="K15" s="4" t="s">
        <v>92</v>
      </c>
      <c r="L15" s="7">
        <v>250</v>
      </c>
      <c r="M15" s="1">
        <v>14</v>
      </c>
    </row>
    <row r="16" spans="1:14" x14ac:dyDescent="0.25">
      <c r="A16" s="2">
        <v>14</v>
      </c>
      <c r="B16" s="3" t="s">
        <v>93</v>
      </c>
      <c r="C16" s="2">
        <v>2014</v>
      </c>
      <c r="D16" s="1" t="s">
        <v>5</v>
      </c>
      <c r="G16" s="6">
        <v>0.14924768518518522</v>
      </c>
      <c r="K16" s="4" t="s">
        <v>94</v>
      </c>
      <c r="L16" s="7">
        <v>214</v>
      </c>
      <c r="M16" s="1">
        <v>15</v>
      </c>
    </row>
    <row r="17" spans="1:13" x14ac:dyDescent="0.25">
      <c r="A17" s="2">
        <v>15</v>
      </c>
      <c r="B17" s="3" t="s">
        <v>95</v>
      </c>
      <c r="C17" s="2">
        <v>2014</v>
      </c>
      <c r="D17" s="1" t="s">
        <v>25</v>
      </c>
      <c r="G17" s="6">
        <v>0.16643518518518521</v>
      </c>
      <c r="K17" s="4" t="s">
        <v>96</v>
      </c>
      <c r="L17" s="7">
        <v>239</v>
      </c>
      <c r="M17" s="1">
        <v>16</v>
      </c>
    </row>
    <row r="18" spans="1:13" x14ac:dyDescent="0.25">
      <c r="A18" s="2">
        <v>16</v>
      </c>
      <c r="B18" s="3" t="s">
        <v>97</v>
      </c>
      <c r="C18" s="2">
        <v>2014</v>
      </c>
      <c r="D18" s="1" t="s">
        <v>15</v>
      </c>
      <c r="G18" s="6">
        <v>0.14777777777777781</v>
      </c>
      <c r="K18" s="4" t="s">
        <v>98</v>
      </c>
      <c r="L18" s="7">
        <v>212</v>
      </c>
      <c r="M18" s="1">
        <v>17</v>
      </c>
    </row>
    <row r="19" spans="1:13" x14ac:dyDescent="0.25">
      <c r="A19" s="2">
        <v>17</v>
      </c>
      <c r="B19" s="3" t="s">
        <v>99</v>
      </c>
      <c r="C19" s="2">
        <v>2014</v>
      </c>
      <c r="D19" s="1" t="s">
        <v>5</v>
      </c>
      <c r="G19" s="6">
        <v>0.1353587962962963</v>
      </c>
      <c r="K19" s="4" t="s">
        <v>100</v>
      </c>
      <c r="L19" s="7">
        <v>194</v>
      </c>
      <c r="M19" s="1">
        <v>18</v>
      </c>
    </row>
    <row r="20" spans="1:13" x14ac:dyDescent="0.25">
      <c r="A20" s="2">
        <v>18</v>
      </c>
      <c r="B20" s="3" t="s">
        <v>101</v>
      </c>
      <c r="C20" s="2">
        <v>2014</v>
      </c>
      <c r="D20" s="1" t="s">
        <v>25</v>
      </c>
      <c r="G20" s="6">
        <v>0.1818865740740741</v>
      </c>
      <c r="I20" s="1" t="s">
        <v>102</v>
      </c>
      <c r="K20" s="4" t="s">
        <v>103</v>
      </c>
      <c r="L20" s="7">
        <v>261</v>
      </c>
      <c r="M20" s="1">
        <v>19</v>
      </c>
    </row>
    <row r="21" spans="1:13" x14ac:dyDescent="0.25">
      <c r="A21" s="2">
        <v>19</v>
      </c>
      <c r="B21" s="3" t="s">
        <v>104</v>
      </c>
      <c r="C21" s="2">
        <v>2014</v>
      </c>
      <c r="D21" s="1" t="s">
        <v>5</v>
      </c>
      <c r="G21" s="6">
        <v>0.16025462962962966</v>
      </c>
      <c r="K21" s="4" t="s">
        <v>105</v>
      </c>
      <c r="L21" s="7">
        <v>230</v>
      </c>
      <c r="M21" s="1">
        <v>20</v>
      </c>
    </row>
    <row r="22" spans="1:13" x14ac:dyDescent="0.25">
      <c r="A22" s="2">
        <v>20</v>
      </c>
      <c r="B22" s="3" t="s">
        <v>106</v>
      </c>
      <c r="C22" s="2">
        <v>2014</v>
      </c>
      <c r="D22" s="1" t="s">
        <v>13</v>
      </c>
      <c r="G22" s="6">
        <v>0.14211805555555554</v>
      </c>
      <c r="K22" s="4" t="s">
        <v>107</v>
      </c>
      <c r="L22" s="7">
        <v>204</v>
      </c>
      <c r="M22" s="1">
        <v>21</v>
      </c>
    </row>
    <row r="23" spans="1:13" x14ac:dyDescent="0.25">
      <c r="A23" s="2">
        <v>21</v>
      </c>
      <c r="B23" s="3" t="s">
        <v>108</v>
      </c>
      <c r="C23" s="2">
        <v>2014</v>
      </c>
      <c r="D23" s="1" t="s">
        <v>46</v>
      </c>
      <c r="G23" s="6">
        <v>0.15589120370370374</v>
      </c>
      <c r="I23" s="1" t="s">
        <v>109</v>
      </c>
      <c r="K23" s="4" t="s">
        <v>110</v>
      </c>
      <c r="L23" s="7">
        <v>224</v>
      </c>
      <c r="M23" s="1">
        <v>22</v>
      </c>
    </row>
    <row r="24" spans="1:13" x14ac:dyDescent="0.25">
      <c r="A24" s="2">
        <v>22</v>
      </c>
      <c r="B24" s="3" t="s">
        <v>111</v>
      </c>
      <c r="C24" s="2">
        <v>2014</v>
      </c>
      <c r="D24" s="1" t="s">
        <v>5</v>
      </c>
      <c r="G24" s="6">
        <v>0.1597800925925926</v>
      </c>
      <c r="K24" s="4" t="s">
        <v>112</v>
      </c>
      <c r="L24" s="7">
        <v>230</v>
      </c>
      <c r="M24" s="1">
        <v>23</v>
      </c>
    </row>
    <row r="25" spans="1:13" x14ac:dyDescent="0.25">
      <c r="A25" s="2">
        <v>23</v>
      </c>
      <c r="B25" s="3" t="s">
        <v>113</v>
      </c>
      <c r="C25" s="2">
        <v>2015</v>
      </c>
      <c r="D25" s="1" t="s">
        <v>41</v>
      </c>
      <c r="G25" s="6">
        <v>0.14833333333333334</v>
      </c>
      <c r="K25" s="4" t="s">
        <v>114</v>
      </c>
      <c r="L25" s="7">
        <v>213</v>
      </c>
      <c r="M25" s="1">
        <v>24</v>
      </c>
    </row>
    <row r="26" spans="1:13" x14ac:dyDescent="0.25">
      <c r="A26" s="2">
        <v>24</v>
      </c>
      <c r="B26" s="3" t="s">
        <v>115</v>
      </c>
      <c r="C26" s="2">
        <v>2015</v>
      </c>
      <c r="D26" s="1" t="s">
        <v>5</v>
      </c>
      <c r="G26" s="6">
        <v>0.15739583333333332</v>
      </c>
      <c r="K26" s="4" t="s">
        <v>116</v>
      </c>
      <c r="L26" s="7">
        <v>226</v>
      </c>
      <c r="M26" s="1">
        <v>25</v>
      </c>
    </row>
    <row r="27" spans="1:13" x14ac:dyDescent="0.25">
      <c r="A27" s="2">
        <v>25</v>
      </c>
      <c r="B27" s="3" t="s">
        <v>117</v>
      </c>
      <c r="C27" s="2">
        <v>2015</v>
      </c>
      <c r="D27" s="1" t="s">
        <v>5</v>
      </c>
      <c r="G27" s="6">
        <v>0.15356481481481482</v>
      </c>
      <c r="K27" s="4" t="s">
        <v>118</v>
      </c>
      <c r="L27" s="7">
        <v>221</v>
      </c>
      <c r="M27" s="1">
        <v>26</v>
      </c>
    </row>
    <row r="28" spans="1:13" x14ac:dyDescent="0.25">
      <c r="A28" s="2">
        <v>26</v>
      </c>
      <c r="B28" s="3" t="s">
        <v>119</v>
      </c>
      <c r="C28" s="2">
        <v>2015</v>
      </c>
      <c r="D28" s="1" t="s">
        <v>38</v>
      </c>
      <c r="G28" s="6">
        <v>0.16908564814814817</v>
      </c>
      <c r="K28" s="4" t="s">
        <v>120</v>
      </c>
      <c r="L28" s="7">
        <v>243</v>
      </c>
      <c r="M28" s="1">
        <v>27</v>
      </c>
    </row>
    <row r="29" spans="1:13" x14ac:dyDescent="0.25">
      <c r="A29" s="2">
        <v>27</v>
      </c>
      <c r="B29" s="3" t="s">
        <v>121</v>
      </c>
      <c r="C29" s="2">
        <v>2015</v>
      </c>
      <c r="D29" s="1" t="s">
        <v>16</v>
      </c>
      <c r="G29" s="6">
        <v>0.14598379629629629</v>
      </c>
      <c r="J29" s="2" t="s">
        <v>122</v>
      </c>
      <c r="K29" s="4" t="s">
        <v>123</v>
      </c>
      <c r="L29" s="7">
        <v>210</v>
      </c>
      <c r="M29" s="1">
        <v>28</v>
      </c>
    </row>
    <row r="30" spans="1:13" x14ac:dyDescent="0.25">
      <c r="A30" s="2">
        <v>28</v>
      </c>
      <c r="B30" s="3" t="s">
        <v>124</v>
      </c>
      <c r="C30" s="2">
        <v>2015</v>
      </c>
      <c r="D30" s="1" t="s">
        <v>13</v>
      </c>
      <c r="G30" s="6">
        <v>0.15054398148148149</v>
      </c>
      <c r="K30" s="4" t="s">
        <v>125</v>
      </c>
      <c r="L30" s="7">
        <v>216</v>
      </c>
      <c r="M30" s="1">
        <v>29</v>
      </c>
    </row>
    <row r="31" spans="1:13" x14ac:dyDescent="0.25">
      <c r="A31" s="2">
        <v>29</v>
      </c>
      <c r="B31" s="3" t="s">
        <v>126</v>
      </c>
      <c r="C31" s="2">
        <v>2015</v>
      </c>
      <c r="D31" s="1" t="s">
        <v>42</v>
      </c>
      <c r="G31" s="6">
        <v>0.16701388888888893</v>
      </c>
      <c r="J31" s="2" t="s">
        <v>122</v>
      </c>
      <c r="K31" s="4" t="s">
        <v>127</v>
      </c>
      <c r="L31" s="7">
        <v>240</v>
      </c>
      <c r="M31" s="1">
        <v>30</v>
      </c>
    </row>
    <row r="32" spans="1:13" x14ac:dyDescent="0.25">
      <c r="A32" s="2">
        <v>30</v>
      </c>
      <c r="B32" s="3" t="s">
        <v>128</v>
      </c>
      <c r="C32" s="2">
        <v>2015</v>
      </c>
      <c r="D32" s="1" t="s">
        <v>12</v>
      </c>
      <c r="G32" s="6">
        <v>0.14774305555555556</v>
      </c>
      <c r="K32" s="4" t="s">
        <v>129</v>
      </c>
      <c r="L32" s="7">
        <v>212</v>
      </c>
      <c r="M32" s="1">
        <v>31</v>
      </c>
    </row>
    <row r="33" spans="1:13" x14ac:dyDescent="0.25">
      <c r="A33" s="2">
        <v>31</v>
      </c>
      <c r="B33" s="3" t="s">
        <v>130</v>
      </c>
      <c r="C33" s="2">
        <v>2015</v>
      </c>
      <c r="D33" s="1" t="s">
        <v>15</v>
      </c>
      <c r="G33" s="6">
        <v>0.12910879629629629</v>
      </c>
      <c r="K33" s="4" t="s">
        <v>131</v>
      </c>
      <c r="L33" s="7">
        <v>185</v>
      </c>
      <c r="M33" s="1">
        <v>32</v>
      </c>
    </row>
    <row r="34" spans="1:13" x14ac:dyDescent="0.25">
      <c r="A34" s="2">
        <v>32</v>
      </c>
      <c r="B34" s="3" t="s">
        <v>132</v>
      </c>
      <c r="C34" s="2">
        <v>2015</v>
      </c>
      <c r="D34" s="1" t="s">
        <v>5</v>
      </c>
      <c r="G34" s="6">
        <v>0.17151620370370374</v>
      </c>
      <c r="I34" s="1" t="s">
        <v>133</v>
      </c>
      <c r="K34" s="4" t="s">
        <v>134</v>
      </c>
      <c r="L34" s="7">
        <v>246</v>
      </c>
      <c r="M34" s="1">
        <v>33</v>
      </c>
    </row>
    <row r="35" spans="1:13" x14ac:dyDescent="0.25">
      <c r="A35" s="2">
        <v>34</v>
      </c>
      <c r="B35" s="3" t="s">
        <v>135</v>
      </c>
      <c r="C35" s="2">
        <v>2015</v>
      </c>
      <c r="D35" s="1" t="s">
        <v>25</v>
      </c>
      <c r="G35" s="6">
        <v>0.15675925925925926</v>
      </c>
      <c r="I35" s="1" t="s">
        <v>136</v>
      </c>
      <c r="J35" s="2" t="s">
        <v>137</v>
      </c>
      <c r="K35" s="4" t="s">
        <v>138</v>
      </c>
      <c r="L35" s="7">
        <v>225</v>
      </c>
      <c r="M35" s="1">
        <v>35</v>
      </c>
    </row>
    <row r="36" spans="1:13" x14ac:dyDescent="0.25">
      <c r="A36" s="2">
        <v>33</v>
      </c>
      <c r="B36" s="3" t="s">
        <v>135</v>
      </c>
      <c r="C36" s="2">
        <v>2015</v>
      </c>
      <c r="D36" s="1" t="s">
        <v>25</v>
      </c>
      <c r="G36" s="6">
        <v>0.16508101851851853</v>
      </c>
      <c r="I36" s="1" t="s">
        <v>139</v>
      </c>
      <c r="K36" s="4" t="s">
        <v>140</v>
      </c>
      <c r="L36" s="7">
        <v>237</v>
      </c>
      <c r="M36" s="1">
        <v>34</v>
      </c>
    </row>
    <row r="37" spans="1:13" x14ac:dyDescent="0.25">
      <c r="A37" s="2">
        <v>35</v>
      </c>
      <c r="B37" s="3" t="s">
        <v>141</v>
      </c>
      <c r="C37" s="2">
        <v>2015</v>
      </c>
      <c r="D37" s="1" t="s">
        <v>12</v>
      </c>
      <c r="G37" s="6">
        <v>0.12832175925925926</v>
      </c>
      <c r="K37" s="4" t="s">
        <v>142</v>
      </c>
      <c r="L37" s="7">
        <v>184</v>
      </c>
      <c r="M37" s="1">
        <v>36</v>
      </c>
    </row>
    <row r="38" spans="1:13" x14ac:dyDescent="0.25">
      <c r="A38" s="2">
        <v>36</v>
      </c>
      <c r="B38" s="3" t="s">
        <v>143</v>
      </c>
      <c r="C38" s="2">
        <v>2015</v>
      </c>
      <c r="D38" s="1" t="s">
        <v>5</v>
      </c>
      <c r="G38" s="6">
        <v>0.14974537037037036</v>
      </c>
      <c r="K38" s="4" t="s">
        <v>144</v>
      </c>
      <c r="L38" s="7">
        <v>215</v>
      </c>
      <c r="M38" s="1">
        <v>37</v>
      </c>
    </row>
    <row r="39" spans="1:13" x14ac:dyDescent="0.25">
      <c r="A39" s="2">
        <v>37</v>
      </c>
      <c r="B39" s="3" t="s">
        <v>145</v>
      </c>
      <c r="C39" s="2">
        <v>2015</v>
      </c>
      <c r="D39" s="1" t="s">
        <v>5</v>
      </c>
      <c r="G39" s="6">
        <v>0.1587962962962963</v>
      </c>
      <c r="K39" s="4" t="s">
        <v>146</v>
      </c>
      <c r="L39" s="7">
        <v>228</v>
      </c>
      <c r="M39" s="1">
        <v>38</v>
      </c>
    </row>
    <row r="40" spans="1:13" x14ac:dyDescent="0.25">
      <c r="A40" s="2">
        <v>38</v>
      </c>
      <c r="B40" s="3" t="s">
        <v>147</v>
      </c>
      <c r="C40" s="2">
        <v>2015</v>
      </c>
      <c r="D40" s="1" t="s">
        <v>13</v>
      </c>
      <c r="G40" s="6">
        <v>0.15525462962962966</v>
      </c>
      <c r="K40" s="4" t="s">
        <v>148</v>
      </c>
      <c r="L40" s="7">
        <v>223</v>
      </c>
      <c r="M40" s="1">
        <v>39</v>
      </c>
    </row>
    <row r="41" spans="1:13" x14ac:dyDescent="0.25">
      <c r="A41" s="2">
        <v>39</v>
      </c>
      <c r="B41" s="3" t="s">
        <v>149</v>
      </c>
      <c r="C41" s="2">
        <v>2015</v>
      </c>
      <c r="D41" s="1" t="s">
        <v>14</v>
      </c>
      <c r="G41" s="6">
        <v>0.14582175925925925</v>
      </c>
      <c r="K41" s="4" t="s">
        <v>150</v>
      </c>
      <c r="L41" s="7">
        <v>209</v>
      </c>
      <c r="M41" s="1">
        <v>40</v>
      </c>
    </row>
    <row r="42" spans="1:13" x14ac:dyDescent="0.25">
      <c r="B42" s="3" t="s">
        <v>151</v>
      </c>
      <c r="C42" s="2">
        <v>2015</v>
      </c>
      <c r="E42" s="1" t="s">
        <v>152</v>
      </c>
      <c r="F42" s="1">
        <v>58</v>
      </c>
      <c r="G42" s="6">
        <v>0.25497685185185187</v>
      </c>
      <c r="L42" s="7"/>
      <c r="M42" s="1">
        <v>41</v>
      </c>
    </row>
    <row r="43" spans="1:13" x14ac:dyDescent="0.25">
      <c r="A43" s="2">
        <v>40</v>
      </c>
      <c r="B43" s="3" t="s">
        <v>153</v>
      </c>
      <c r="C43" s="2">
        <v>2015</v>
      </c>
      <c r="D43" s="1" t="s">
        <v>33</v>
      </c>
      <c r="G43" s="6">
        <v>0.1551851851851852</v>
      </c>
      <c r="K43" s="4" t="s">
        <v>154</v>
      </c>
      <c r="L43" s="7">
        <v>223</v>
      </c>
      <c r="M43" s="1">
        <v>42</v>
      </c>
    </row>
    <row r="44" spans="1:13" x14ac:dyDescent="0.25">
      <c r="A44" s="2">
        <v>41</v>
      </c>
      <c r="B44" s="3" t="s">
        <v>155</v>
      </c>
      <c r="C44" s="2">
        <v>2015</v>
      </c>
      <c r="D44" s="1" t="s">
        <v>38</v>
      </c>
      <c r="G44" s="6">
        <v>0.1521527777777778</v>
      </c>
      <c r="K44" s="4" t="s">
        <v>156</v>
      </c>
      <c r="L44" s="7">
        <v>219</v>
      </c>
      <c r="M44" s="1">
        <v>43</v>
      </c>
    </row>
    <row r="45" spans="1:13" x14ac:dyDescent="0.25">
      <c r="B45" s="3" t="s">
        <v>157</v>
      </c>
      <c r="D45" s="1" t="s">
        <v>158</v>
      </c>
      <c r="G45" s="6">
        <v>0.20401620370370369</v>
      </c>
      <c r="I45" s="1" t="s">
        <v>159</v>
      </c>
      <c r="L45" s="7"/>
      <c r="M45" s="1">
        <v>44</v>
      </c>
    </row>
    <row r="46" spans="1:13" x14ac:dyDescent="0.25">
      <c r="B46" s="3" t="s">
        <v>160</v>
      </c>
      <c r="C46" s="2">
        <v>2015</v>
      </c>
      <c r="E46" s="1" t="s">
        <v>161</v>
      </c>
      <c r="F46" s="1">
        <v>86</v>
      </c>
      <c r="G46" s="6">
        <v>0.36096064814814821</v>
      </c>
      <c r="L46" s="7"/>
      <c r="M46" s="1">
        <v>45</v>
      </c>
    </row>
    <row r="47" spans="1:13" x14ac:dyDescent="0.25">
      <c r="A47" s="2">
        <v>42</v>
      </c>
      <c r="B47" s="3" t="s">
        <v>162</v>
      </c>
      <c r="C47" s="2">
        <v>2015</v>
      </c>
      <c r="D47" s="1" t="s">
        <v>40</v>
      </c>
      <c r="G47" s="6">
        <v>0.1789236111111111</v>
      </c>
      <c r="K47" s="4" t="s">
        <v>163</v>
      </c>
      <c r="L47" s="7">
        <v>257</v>
      </c>
      <c r="M47" s="1">
        <v>46</v>
      </c>
    </row>
    <row r="48" spans="1:13" x14ac:dyDescent="0.25">
      <c r="A48" s="2">
        <v>43</v>
      </c>
      <c r="B48" s="3" t="s">
        <v>164</v>
      </c>
      <c r="C48" s="2">
        <v>2015</v>
      </c>
      <c r="D48" s="1" t="s">
        <v>33</v>
      </c>
      <c r="G48" s="6">
        <v>0.14748842592592593</v>
      </c>
      <c r="K48" s="4" t="s">
        <v>165</v>
      </c>
      <c r="L48" s="7">
        <v>212</v>
      </c>
      <c r="M48" s="1">
        <v>47</v>
      </c>
    </row>
    <row r="49" spans="1:13" x14ac:dyDescent="0.25">
      <c r="A49" s="2">
        <v>44</v>
      </c>
      <c r="B49" s="3" t="s">
        <v>166</v>
      </c>
      <c r="C49" s="2">
        <v>2015</v>
      </c>
      <c r="D49" s="1" t="s">
        <v>25</v>
      </c>
      <c r="G49" s="6">
        <v>0.15583333333333338</v>
      </c>
      <c r="I49" s="1" t="s">
        <v>167</v>
      </c>
      <c r="K49" s="4" t="s">
        <v>168</v>
      </c>
      <c r="L49" s="7">
        <v>224</v>
      </c>
      <c r="M49" s="1">
        <v>48</v>
      </c>
    </row>
    <row r="50" spans="1:13" x14ac:dyDescent="0.25">
      <c r="A50" s="2">
        <v>45</v>
      </c>
      <c r="B50" s="3" t="s">
        <v>169</v>
      </c>
      <c r="C50" s="2">
        <v>2015</v>
      </c>
      <c r="D50" s="1" t="s">
        <v>37</v>
      </c>
      <c r="G50" s="6">
        <v>0.12152777777777779</v>
      </c>
      <c r="H50" s="1" t="s">
        <v>170</v>
      </c>
      <c r="K50" s="4" t="s">
        <v>171</v>
      </c>
      <c r="L50" s="7">
        <v>175</v>
      </c>
      <c r="M50" s="1">
        <v>49</v>
      </c>
    </row>
    <row r="51" spans="1:13" x14ac:dyDescent="0.25">
      <c r="A51" s="2">
        <v>46</v>
      </c>
      <c r="B51" s="3" t="s">
        <v>172</v>
      </c>
      <c r="C51" s="2">
        <v>2015</v>
      </c>
      <c r="D51" s="1" t="s">
        <v>35</v>
      </c>
      <c r="G51" s="6">
        <v>0.13221064814814817</v>
      </c>
      <c r="K51" s="4" t="s">
        <v>173</v>
      </c>
      <c r="L51" s="7">
        <v>190</v>
      </c>
      <c r="M51" s="1">
        <v>50</v>
      </c>
    </row>
    <row r="52" spans="1:13" x14ac:dyDescent="0.25">
      <c r="A52" s="2">
        <v>47</v>
      </c>
      <c r="B52" s="3" t="s">
        <v>174</v>
      </c>
      <c r="C52" s="2">
        <v>2015</v>
      </c>
      <c r="D52" s="1" t="s">
        <v>12</v>
      </c>
      <c r="G52" s="6">
        <v>0.1575</v>
      </c>
      <c r="I52" s="1" t="s">
        <v>175</v>
      </c>
      <c r="K52" s="4" t="s">
        <v>176</v>
      </c>
      <c r="L52" s="7">
        <v>226</v>
      </c>
      <c r="M52" s="1">
        <v>51</v>
      </c>
    </row>
    <row r="53" spans="1:13" x14ac:dyDescent="0.25">
      <c r="A53" s="2">
        <v>48</v>
      </c>
      <c r="B53" s="3" t="s">
        <v>177</v>
      </c>
      <c r="C53" s="2">
        <v>2015</v>
      </c>
      <c r="D53" s="1" t="s">
        <v>32</v>
      </c>
      <c r="G53" s="6">
        <v>0.15508101851851852</v>
      </c>
      <c r="K53" s="4" t="s">
        <v>178</v>
      </c>
      <c r="L53" s="7">
        <v>223</v>
      </c>
      <c r="M53" s="1">
        <v>52</v>
      </c>
    </row>
    <row r="54" spans="1:13" x14ac:dyDescent="0.25">
      <c r="A54" s="2">
        <v>49</v>
      </c>
      <c r="B54" s="3" t="s">
        <v>179</v>
      </c>
      <c r="C54" s="2">
        <v>2015</v>
      </c>
      <c r="D54" s="1" t="s">
        <v>32</v>
      </c>
      <c r="G54" s="6">
        <v>0.14546296296296296</v>
      </c>
      <c r="J54" s="2" t="s">
        <v>180</v>
      </c>
      <c r="K54" s="4" t="s">
        <v>181</v>
      </c>
      <c r="L54" s="7">
        <v>209</v>
      </c>
      <c r="M54" s="1">
        <v>53</v>
      </c>
    </row>
    <row r="55" spans="1:13" x14ac:dyDescent="0.25">
      <c r="A55" s="2">
        <v>50</v>
      </c>
      <c r="B55" s="3" t="s">
        <v>182</v>
      </c>
      <c r="C55" s="2">
        <v>2015</v>
      </c>
      <c r="D55" s="1" t="s">
        <v>26</v>
      </c>
      <c r="G55" s="6">
        <v>0.17024305555555558</v>
      </c>
      <c r="K55" s="4" t="s">
        <v>183</v>
      </c>
      <c r="L55" s="7">
        <v>245</v>
      </c>
      <c r="M55" s="1">
        <v>54</v>
      </c>
    </row>
    <row r="56" spans="1:13" x14ac:dyDescent="0.25">
      <c r="A56" s="2">
        <v>51</v>
      </c>
      <c r="B56" s="3" t="s">
        <v>184</v>
      </c>
      <c r="C56" s="2">
        <v>2015</v>
      </c>
      <c r="D56" s="1" t="s">
        <v>32</v>
      </c>
      <c r="G56" s="6">
        <v>0.144375</v>
      </c>
      <c r="I56" s="1" t="s">
        <v>185</v>
      </c>
      <c r="K56" s="4" t="s">
        <v>186</v>
      </c>
      <c r="L56" s="7">
        <v>207</v>
      </c>
      <c r="M56" s="1">
        <v>55</v>
      </c>
    </row>
    <row r="57" spans="1:13" x14ac:dyDescent="0.25">
      <c r="A57" s="2">
        <v>52</v>
      </c>
      <c r="B57" s="3" t="s">
        <v>187</v>
      </c>
      <c r="C57" s="2">
        <v>2015</v>
      </c>
      <c r="D57" s="1" t="s">
        <v>32</v>
      </c>
      <c r="G57" s="6">
        <v>0.14792824074074076</v>
      </c>
      <c r="J57" s="2" t="s">
        <v>180</v>
      </c>
      <c r="K57" s="4" t="s">
        <v>188</v>
      </c>
      <c r="L57" s="7">
        <v>213</v>
      </c>
      <c r="M57" s="1">
        <v>56</v>
      </c>
    </row>
    <row r="58" spans="1:13" x14ac:dyDescent="0.25">
      <c r="A58" s="2">
        <v>53</v>
      </c>
      <c r="B58" s="3" t="s">
        <v>189</v>
      </c>
      <c r="C58" s="2">
        <v>2015</v>
      </c>
      <c r="D58" s="1" t="s">
        <v>32</v>
      </c>
      <c r="G58" s="6">
        <v>0.1413078703703704</v>
      </c>
      <c r="K58" s="4" t="s">
        <v>190</v>
      </c>
      <c r="L58" s="7">
        <v>203</v>
      </c>
      <c r="M58" s="1">
        <v>57</v>
      </c>
    </row>
    <row r="59" spans="1:13" x14ac:dyDescent="0.25">
      <c r="A59" s="2">
        <v>54</v>
      </c>
      <c r="B59" s="3" t="s">
        <v>191</v>
      </c>
      <c r="C59" s="2">
        <v>2015</v>
      </c>
      <c r="D59" s="1" t="s">
        <v>3</v>
      </c>
      <c r="G59" s="6">
        <v>0.12996527777777778</v>
      </c>
      <c r="J59" s="2" t="s">
        <v>122</v>
      </c>
      <c r="K59" s="4" t="s">
        <v>192</v>
      </c>
      <c r="L59" s="7">
        <v>187</v>
      </c>
      <c r="M59" s="1">
        <v>58</v>
      </c>
    </row>
    <row r="60" spans="1:13" x14ac:dyDescent="0.25">
      <c r="B60" s="3" t="s">
        <v>193</v>
      </c>
      <c r="C60" s="2">
        <v>2015</v>
      </c>
      <c r="E60" s="1" t="s">
        <v>194</v>
      </c>
      <c r="F60" s="1">
        <v>107</v>
      </c>
      <c r="G60" s="6">
        <v>0.50293981481481487</v>
      </c>
      <c r="I60" s="1" t="s">
        <v>195</v>
      </c>
      <c r="L60" s="7"/>
      <c r="M60" s="1">
        <v>59</v>
      </c>
    </row>
    <row r="61" spans="1:13" x14ac:dyDescent="0.25">
      <c r="A61" s="2">
        <v>55</v>
      </c>
      <c r="B61" s="3" t="s">
        <v>196</v>
      </c>
      <c r="C61" s="2">
        <v>2015</v>
      </c>
      <c r="D61" s="1" t="s">
        <v>5</v>
      </c>
      <c r="G61" s="6">
        <v>0.15680555555555556</v>
      </c>
      <c r="I61" s="1" t="s">
        <v>197</v>
      </c>
      <c r="K61" s="4" t="s">
        <v>198</v>
      </c>
      <c r="L61" s="7">
        <v>225</v>
      </c>
      <c r="M61" s="1">
        <v>60</v>
      </c>
    </row>
    <row r="62" spans="1:13" x14ac:dyDescent="0.25">
      <c r="A62" s="2">
        <v>56</v>
      </c>
      <c r="B62" s="3" t="s">
        <v>199</v>
      </c>
      <c r="C62" s="2">
        <v>2015</v>
      </c>
      <c r="D62" s="1" t="s">
        <v>9</v>
      </c>
      <c r="G62" s="6">
        <v>0.15232638888888889</v>
      </c>
      <c r="J62" s="2" t="s">
        <v>122</v>
      </c>
      <c r="K62" s="4" t="s">
        <v>200</v>
      </c>
      <c r="L62" s="7">
        <v>219</v>
      </c>
      <c r="M62" s="1">
        <v>61</v>
      </c>
    </row>
    <row r="63" spans="1:13" x14ac:dyDescent="0.25">
      <c r="A63" s="2">
        <v>57</v>
      </c>
      <c r="B63" s="3" t="s">
        <v>201</v>
      </c>
      <c r="C63" s="2">
        <v>2015</v>
      </c>
      <c r="D63" s="1" t="s">
        <v>44</v>
      </c>
      <c r="G63" s="6">
        <v>0.12239583333333333</v>
      </c>
      <c r="H63" s="1" t="s">
        <v>170</v>
      </c>
      <c r="K63" s="4" t="s">
        <v>202</v>
      </c>
      <c r="L63" s="7">
        <v>176</v>
      </c>
      <c r="M63" s="1">
        <v>62</v>
      </c>
    </row>
    <row r="64" spans="1:13" x14ac:dyDescent="0.25">
      <c r="A64" s="2">
        <v>58</v>
      </c>
      <c r="B64" s="3" t="s">
        <v>86</v>
      </c>
      <c r="C64" s="2">
        <v>2015</v>
      </c>
      <c r="D64" s="1" t="s">
        <v>18</v>
      </c>
      <c r="G64" s="6">
        <v>0.16317129629629634</v>
      </c>
      <c r="J64" s="2" t="s">
        <v>122</v>
      </c>
      <c r="K64" s="4" t="s">
        <v>203</v>
      </c>
      <c r="L64" s="7">
        <v>234</v>
      </c>
      <c r="M64" s="1">
        <v>63</v>
      </c>
    </row>
    <row r="65" spans="1:13" x14ac:dyDescent="0.25">
      <c r="A65" s="2">
        <v>59</v>
      </c>
      <c r="B65" s="3" t="s">
        <v>204</v>
      </c>
      <c r="C65" s="2">
        <v>2015</v>
      </c>
      <c r="D65" s="1" t="s">
        <v>29</v>
      </c>
      <c r="G65" s="6">
        <v>0.14178240740740741</v>
      </c>
      <c r="K65" s="4" t="s">
        <v>205</v>
      </c>
      <c r="L65" s="7">
        <v>204</v>
      </c>
      <c r="M65" s="1">
        <v>64</v>
      </c>
    </row>
    <row r="66" spans="1:13" x14ac:dyDescent="0.25">
      <c r="A66" s="2">
        <v>60</v>
      </c>
      <c r="B66" s="3" t="s">
        <v>206</v>
      </c>
      <c r="C66" s="2">
        <v>2015</v>
      </c>
      <c r="D66" s="1" t="s">
        <v>5</v>
      </c>
      <c r="G66" s="6">
        <v>0.1481365740740741</v>
      </c>
      <c r="K66" s="4" t="s">
        <v>207</v>
      </c>
      <c r="L66" s="7">
        <v>213</v>
      </c>
      <c r="M66" s="1">
        <v>65</v>
      </c>
    </row>
    <row r="67" spans="1:13" x14ac:dyDescent="0.25">
      <c r="A67" s="2">
        <v>61</v>
      </c>
      <c r="B67" s="3" t="s">
        <v>208</v>
      </c>
      <c r="C67" s="2">
        <v>2015</v>
      </c>
      <c r="D67" s="1" t="s">
        <v>12</v>
      </c>
      <c r="G67" s="6">
        <v>0.14406250000000001</v>
      </c>
      <c r="K67" s="4" t="s">
        <v>209</v>
      </c>
      <c r="L67" s="7">
        <v>207</v>
      </c>
      <c r="M67" s="1">
        <v>66</v>
      </c>
    </row>
    <row r="68" spans="1:13" x14ac:dyDescent="0.25">
      <c r="A68" s="2">
        <v>62</v>
      </c>
      <c r="B68" s="3" t="s">
        <v>210</v>
      </c>
      <c r="C68" s="2">
        <v>2015</v>
      </c>
      <c r="D68" s="1" t="s">
        <v>40</v>
      </c>
      <c r="G68" s="6">
        <v>0.12481481481481482</v>
      </c>
      <c r="H68" s="1" t="s">
        <v>211</v>
      </c>
      <c r="J68" s="2" t="s">
        <v>122</v>
      </c>
      <c r="K68" s="4" t="s">
        <v>212</v>
      </c>
      <c r="L68" s="7">
        <v>179</v>
      </c>
      <c r="M68" s="1">
        <v>67</v>
      </c>
    </row>
    <row r="69" spans="1:13" x14ac:dyDescent="0.25">
      <c r="A69" s="2">
        <v>63</v>
      </c>
      <c r="B69" s="3" t="s">
        <v>88</v>
      </c>
      <c r="C69" s="2">
        <v>2015</v>
      </c>
      <c r="D69" s="1" t="s">
        <v>15</v>
      </c>
      <c r="G69" s="6">
        <v>0.15136574074074077</v>
      </c>
      <c r="I69" s="1" t="s">
        <v>213</v>
      </c>
      <c r="K69" s="4" t="s">
        <v>214</v>
      </c>
      <c r="L69" s="7">
        <v>217</v>
      </c>
      <c r="M69" s="1">
        <v>68</v>
      </c>
    </row>
    <row r="70" spans="1:13" x14ac:dyDescent="0.25">
      <c r="A70" s="2">
        <v>64</v>
      </c>
      <c r="B70" s="3" t="s">
        <v>91</v>
      </c>
      <c r="C70" s="2">
        <v>2015</v>
      </c>
      <c r="D70" s="1" t="s">
        <v>7</v>
      </c>
      <c r="G70" s="6">
        <v>0.12531250000000002</v>
      </c>
      <c r="K70" s="4" t="s">
        <v>215</v>
      </c>
      <c r="L70" s="7">
        <v>180</v>
      </c>
      <c r="M70" s="1">
        <v>69</v>
      </c>
    </row>
    <row r="71" spans="1:13" x14ac:dyDescent="0.25">
      <c r="A71" s="2">
        <v>65</v>
      </c>
      <c r="B71" s="3" t="s">
        <v>216</v>
      </c>
      <c r="C71" s="2">
        <v>2015</v>
      </c>
      <c r="D71" s="1" t="s">
        <v>30</v>
      </c>
      <c r="G71" s="6">
        <v>0.16791666666666669</v>
      </c>
      <c r="K71" s="4" t="s">
        <v>217</v>
      </c>
      <c r="L71" s="7">
        <v>241</v>
      </c>
      <c r="M71" s="1">
        <v>70</v>
      </c>
    </row>
    <row r="72" spans="1:13" x14ac:dyDescent="0.25">
      <c r="A72" s="2">
        <v>66</v>
      </c>
      <c r="B72" s="3" t="s">
        <v>218</v>
      </c>
      <c r="C72" s="2">
        <v>2015</v>
      </c>
      <c r="D72" s="1" t="s">
        <v>17</v>
      </c>
      <c r="G72" s="6">
        <v>0.15567129629629634</v>
      </c>
      <c r="K72" s="4" t="s">
        <v>219</v>
      </c>
      <c r="L72" s="7">
        <v>224</v>
      </c>
      <c r="M72" s="1">
        <v>71</v>
      </c>
    </row>
    <row r="73" spans="1:13" x14ac:dyDescent="0.25">
      <c r="A73" s="2">
        <v>67</v>
      </c>
      <c r="B73" s="3" t="s">
        <v>220</v>
      </c>
      <c r="C73" s="2">
        <v>2016</v>
      </c>
      <c r="D73" s="1" t="s">
        <v>34</v>
      </c>
      <c r="G73" s="6">
        <v>0.15806712962962965</v>
      </c>
      <c r="K73" s="4" t="s">
        <v>221</v>
      </c>
      <c r="L73" s="7">
        <v>227</v>
      </c>
      <c r="M73" s="1">
        <v>72</v>
      </c>
    </row>
    <row r="74" spans="1:13" x14ac:dyDescent="0.25">
      <c r="B74" s="3" t="s">
        <v>222</v>
      </c>
      <c r="C74" s="2">
        <v>2016</v>
      </c>
      <c r="E74" s="1" t="s">
        <v>223</v>
      </c>
      <c r="F74" s="1">
        <v>53</v>
      </c>
      <c r="G74" s="6">
        <v>0.23266203703703706</v>
      </c>
      <c r="L74" s="7"/>
      <c r="M74" s="1">
        <v>73</v>
      </c>
    </row>
    <row r="75" spans="1:13" x14ac:dyDescent="0.25">
      <c r="A75" s="2">
        <v>68</v>
      </c>
      <c r="B75" s="3" t="s">
        <v>224</v>
      </c>
      <c r="C75" s="2">
        <v>2016</v>
      </c>
      <c r="D75" s="1" t="s">
        <v>5</v>
      </c>
      <c r="G75" s="6">
        <v>0.16600694444444444</v>
      </c>
      <c r="K75" s="4" t="s">
        <v>225</v>
      </c>
      <c r="L75" s="7">
        <v>239</v>
      </c>
      <c r="M75" s="1">
        <v>74</v>
      </c>
    </row>
    <row r="76" spans="1:13" x14ac:dyDescent="0.25">
      <c r="A76" s="2">
        <v>69</v>
      </c>
      <c r="B76" s="3" t="s">
        <v>226</v>
      </c>
      <c r="C76" s="2">
        <v>2016</v>
      </c>
      <c r="D76" s="1" t="s">
        <v>13</v>
      </c>
      <c r="G76" s="6">
        <v>0.16013888888888889</v>
      </c>
      <c r="K76" s="4" t="s">
        <v>227</v>
      </c>
      <c r="L76" s="7">
        <v>230</v>
      </c>
      <c r="M76" s="1">
        <v>75</v>
      </c>
    </row>
    <row r="77" spans="1:13" x14ac:dyDescent="0.25">
      <c r="A77" s="2">
        <v>70</v>
      </c>
      <c r="B77" s="3" t="s">
        <v>228</v>
      </c>
      <c r="C77" s="2">
        <v>2016</v>
      </c>
      <c r="D77" s="1" t="s">
        <v>15</v>
      </c>
      <c r="G77" s="6">
        <v>0.17078703703703704</v>
      </c>
      <c r="I77" s="1" t="s">
        <v>229</v>
      </c>
      <c r="K77" s="4" t="s">
        <v>230</v>
      </c>
      <c r="L77" s="7">
        <v>245</v>
      </c>
      <c r="M77" s="1">
        <v>76</v>
      </c>
    </row>
    <row r="78" spans="1:13" x14ac:dyDescent="0.25">
      <c r="A78" s="2">
        <v>71</v>
      </c>
      <c r="B78" s="3" t="s">
        <v>231</v>
      </c>
      <c r="C78" s="2">
        <v>2016</v>
      </c>
      <c r="D78" s="1" t="s">
        <v>4</v>
      </c>
      <c r="G78" s="6">
        <v>0.16631944444444446</v>
      </c>
      <c r="K78" s="4" t="s">
        <v>232</v>
      </c>
      <c r="L78" s="7">
        <v>239</v>
      </c>
      <c r="M78" s="1">
        <v>77</v>
      </c>
    </row>
    <row r="79" spans="1:13" x14ac:dyDescent="0.25">
      <c r="A79" s="2">
        <v>72</v>
      </c>
      <c r="B79" s="3" t="s">
        <v>233</v>
      </c>
      <c r="C79" s="2">
        <v>2016</v>
      </c>
      <c r="D79" s="1" t="s">
        <v>19</v>
      </c>
      <c r="G79" s="6">
        <v>0.20118055555555561</v>
      </c>
      <c r="K79" s="4" t="s">
        <v>234</v>
      </c>
      <c r="L79" s="7">
        <v>289</v>
      </c>
      <c r="M79" s="1">
        <v>78</v>
      </c>
    </row>
    <row r="80" spans="1:13" x14ac:dyDescent="0.25">
      <c r="A80" s="2">
        <v>73</v>
      </c>
      <c r="B80" s="3" t="s">
        <v>235</v>
      </c>
      <c r="C80" s="2">
        <v>2016</v>
      </c>
      <c r="D80" s="1" t="s">
        <v>5</v>
      </c>
      <c r="G80" s="6">
        <v>0.16134259259259262</v>
      </c>
      <c r="K80" s="4" t="s">
        <v>236</v>
      </c>
      <c r="L80" s="7">
        <v>232</v>
      </c>
      <c r="M80" s="1">
        <v>79</v>
      </c>
    </row>
    <row r="81" spans="1:13" x14ac:dyDescent="0.25">
      <c r="A81" s="2">
        <v>74</v>
      </c>
      <c r="B81" s="3" t="s">
        <v>237</v>
      </c>
      <c r="C81" s="2">
        <v>2016</v>
      </c>
      <c r="D81" s="1" t="s">
        <v>17</v>
      </c>
      <c r="G81" s="6">
        <v>0.15937500000000004</v>
      </c>
      <c r="I81" s="1" t="s">
        <v>238</v>
      </c>
      <c r="K81" s="4" t="s">
        <v>239</v>
      </c>
      <c r="L81" s="7">
        <v>229</v>
      </c>
      <c r="M81" s="1">
        <v>80</v>
      </c>
    </row>
    <row r="82" spans="1:13" x14ac:dyDescent="0.25">
      <c r="A82" s="2">
        <v>75</v>
      </c>
      <c r="B82" s="3" t="s">
        <v>240</v>
      </c>
      <c r="C82" s="2">
        <v>2016</v>
      </c>
      <c r="D82" s="1" t="s">
        <v>17</v>
      </c>
      <c r="G82" s="6">
        <v>0.1547337962962963</v>
      </c>
      <c r="I82" s="1" t="s">
        <v>241</v>
      </c>
      <c r="J82" s="2" t="s">
        <v>122</v>
      </c>
      <c r="K82" s="4" t="s">
        <v>242</v>
      </c>
      <c r="L82" s="7">
        <v>222</v>
      </c>
      <c r="M82" s="1">
        <v>81</v>
      </c>
    </row>
    <row r="83" spans="1:13" x14ac:dyDescent="0.25">
      <c r="A83" s="2">
        <v>76</v>
      </c>
      <c r="B83" s="3" t="s">
        <v>243</v>
      </c>
      <c r="C83" s="2">
        <v>2016</v>
      </c>
      <c r="D83" s="1" t="s">
        <v>37</v>
      </c>
      <c r="G83" s="6">
        <v>0.12620370370370373</v>
      </c>
      <c r="H83" s="1" t="s">
        <v>244</v>
      </c>
      <c r="K83" s="4" t="s">
        <v>245</v>
      </c>
      <c r="L83" s="7">
        <v>181</v>
      </c>
      <c r="M83" s="1">
        <v>82</v>
      </c>
    </row>
    <row r="84" spans="1:13" x14ac:dyDescent="0.25">
      <c r="A84" s="2">
        <v>77</v>
      </c>
      <c r="B84" s="3" t="s">
        <v>246</v>
      </c>
      <c r="C84" s="2">
        <v>2016</v>
      </c>
      <c r="D84" s="1" t="s">
        <v>29</v>
      </c>
      <c r="G84" s="6">
        <v>0.15364583333333334</v>
      </c>
      <c r="K84" s="4" t="s">
        <v>247</v>
      </c>
      <c r="L84" s="7">
        <v>221</v>
      </c>
      <c r="M84" s="1">
        <v>83</v>
      </c>
    </row>
    <row r="85" spans="1:13" x14ac:dyDescent="0.25">
      <c r="A85" s="2">
        <v>78</v>
      </c>
      <c r="B85" s="3" t="s">
        <v>248</v>
      </c>
      <c r="C85" s="2">
        <v>2016</v>
      </c>
      <c r="D85" s="1" t="s">
        <v>20</v>
      </c>
      <c r="G85" s="6">
        <v>0.14640046296296297</v>
      </c>
      <c r="K85" s="4" t="s">
        <v>249</v>
      </c>
      <c r="L85" s="7">
        <v>210</v>
      </c>
      <c r="M85" s="1">
        <v>84</v>
      </c>
    </row>
    <row r="86" spans="1:13" x14ac:dyDescent="0.25">
      <c r="A86" s="2">
        <v>79</v>
      </c>
      <c r="B86" s="3" t="s">
        <v>250</v>
      </c>
      <c r="C86" s="2">
        <v>2016</v>
      </c>
      <c r="D86" s="1" t="s">
        <v>20</v>
      </c>
      <c r="G86" s="6">
        <v>0.14576388888888889</v>
      </c>
      <c r="K86" s="4" t="s">
        <v>251</v>
      </c>
      <c r="L86" s="7">
        <v>209</v>
      </c>
      <c r="M86" s="1">
        <v>85</v>
      </c>
    </row>
    <row r="87" spans="1:13" x14ac:dyDescent="0.25">
      <c r="A87" s="2">
        <v>80</v>
      </c>
      <c r="B87" s="3" t="s">
        <v>252</v>
      </c>
      <c r="C87" s="2">
        <v>2016</v>
      </c>
      <c r="D87" s="1" t="s">
        <v>20</v>
      </c>
      <c r="G87" s="6">
        <v>0.13958333333333334</v>
      </c>
      <c r="H87" s="1" t="s">
        <v>170</v>
      </c>
      <c r="J87" s="2" t="s">
        <v>180</v>
      </c>
      <c r="K87" s="4" t="s">
        <v>253</v>
      </c>
      <c r="L87" s="7">
        <v>201</v>
      </c>
      <c r="M87" s="1">
        <v>86</v>
      </c>
    </row>
    <row r="88" spans="1:13" x14ac:dyDescent="0.25">
      <c r="A88" s="2">
        <v>81</v>
      </c>
      <c r="B88" s="3" t="s">
        <v>254</v>
      </c>
      <c r="C88" s="2">
        <v>2016</v>
      </c>
      <c r="D88" s="1" t="s">
        <v>5</v>
      </c>
      <c r="G88" s="6">
        <v>0.17584490740740741</v>
      </c>
      <c r="K88" s="4" t="s">
        <v>255</v>
      </c>
      <c r="L88" s="7">
        <v>253</v>
      </c>
      <c r="M88" s="1">
        <v>87</v>
      </c>
    </row>
    <row r="89" spans="1:13" x14ac:dyDescent="0.25">
      <c r="A89" s="2">
        <v>83</v>
      </c>
      <c r="B89" s="3" t="s">
        <v>174</v>
      </c>
      <c r="C89" s="2">
        <v>2016</v>
      </c>
      <c r="D89" s="1" t="s">
        <v>46</v>
      </c>
      <c r="G89" s="6">
        <v>0.15137731481481481</v>
      </c>
      <c r="I89" s="1" t="s">
        <v>256</v>
      </c>
      <c r="J89" s="2" t="s">
        <v>137</v>
      </c>
      <c r="K89" s="4" t="s">
        <v>257</v>
      </c>
      <c r="L89" s="7">
        <v>217</v>
      </c>
      <c r="M89" s="1">
        <v>89</v>
      </c>
    </row>
    <row r="90" spans="1:13" x14ac:dyDescent="0.25">
      <c r="A90" s="2">
        <v>82</v>
      </c>
      <c r="B90" s="3" t="s">
        <v>174</v>
      </c>
      <c r="C90" s="2">
        <v>2016</v>
      </c>
      <c r="D90" s="1" t="s">
        <v>32</v>
      </c>
      <c r="G90" s="6">
        <v>0.15464120370370374</v>
      </c>
      <c r="K90" s="4" t="s">
        <v>258</v>
      </c>
      <c r="L90" s="7">
        <v>222</v>
      </c>
      <c r="M90" s="1">
        <v>88</v>
      </c>
    </row>
    <row r="91" spans="1:13" x14ac:dyDescent="0.25">
      <c r="A91" s="2">
        <v>84</v>
      </c>
      <c r="B91" s="3" t="s">
        <v>259</v>
      </c>
      <c r="C91" s="2">
        <v>2016</v>
      </c>
      <c r="D91" s="1" t="s">
        <v>43</v>
      </c>
      <c r="G91" s="6">
        <v>0.1474074074074074</v>
      </c>
      <c r="I91" s="1" t="s">
        <v>260</v>
      </c>
      <c r="K91" s="4" t="s">
        <v>261</v>
      </c>
      <c r="L91" s="7">
        <v>212</v>
      </c>
      <c r="M91" s="1">
        <v>90</v>
      </c>
    </row>
    <row r="92" spans="1:13" x14ac:dyDescent="0.25">
      <c r="A92" s="2">
        <v>85</v>
      </c>
      <c r="B92" s="3" t="s">
        <v>262</v>
      </c>
      <c r="C92" s="2">
        <v>2016</v>
      </c>
      <c r="D92" s="1" t="s">
        <v>32</v>
      </c>
      <c r="G92" s="6">
        <v>0.14847222222222226</v>
      </c>
      <c r="I92" s="1" t="s">
        <v>263</v>
      </c>
      <c r="J92" s="2" t="s">
        <v>122</v>
      </c>
      <c r="K92" s="4" t="s">
        <v>264</v>
      </c>
      <c r="L92" s="7">
        <v>213</v>
      </c>
      <c r="M92" s="1">
        <v>91</v>
      </c>
    </row>
    <row r="93" spans="1:13" x14ac:dyDescent="0.25">
      <c r="A93" s="2">
        <v>86</v>
      </c>
      <c r="B93" s="3" t="s">
        <v>265</v>
      </c>
      <c r="C93" s="2">
        <v>2016</v>
      </c>
      <c r="D93" s="1" t="s">
        <v>10</v>
      </c>
      <c r="G93" s="6">
        <v>0.20414351851851853</v>
      </c>
      <c r="I93" s="1" t="s">
        <v>266</v>
      </c>
      <c r="K93" s="4" t="s">
        <v>267</v>
      </c>
      <c r="L93" s="7">
        <v>293</v>
      </c>
      <c r="M93" s="1">
        <v>92</v>
      </c>
    </row>
    <row r="94" spans="1:13" x14ac:dyDescent="0.25">
      <c r="A94" s="2">
        <v>87</v>
      </c>
      <c r="B94" s="3" t="s">
        <v>268</v>
      </c>
      <c r="C94" s="2">
        <v>2016</v>
      </c>
      <c r="D94" s="1" t="s">
        <v>11</v>
      </c>
      <c r="G94" s="6">
        <v>0.20427083333333329</v>
      </c>
      <c r="I94" s="1" t="s">
        <v>269</v>
      </c>
      <c r="J94" s="2" t="s">
        <v>122</v>
      </c>
      <c r="K94" s="4" t="s">
        <v>270</v>
      </c>
      <c r="L94" s="7">
        <v>294</v>
      </c>
      <c r="M94" s="1">
        <v>93</v>
      </c>
    </row>
    <row r="95" spans="1:13" x14ac:dyDescent="0.25">
      <c r="A95" s="2">
        <v>88</v>
      </c>
      <c r="B95" s="3" t="s">
        <v>271</v>
      </c>
      <c r="C95" s="2">
        <v>2016</v>
      </c>
      <c r="D95" s="1" t="s">
        <v>38</v>
      </c>
      <c r="G95" s="6">
        <v>0.17199074074074078</v>
      </c>
      <c r="K95" s="4" t="s">
        <v>272</v>
      </c>
      <c r="L95" s="7">
        <v>247</v>
      </c>
      <c r="M95" s="1">
        <v>94</v>
      </c>
    </row>
    <row r="96" spans="1:13" x14ac:dyDescent="0.25">
      <c r="A96" s="2">
        <v>89</v>
      </c>
      <c r="B96" s="3" t="s">
        <v>182</v>
      </c>
      <c r="C96" s="2">
        <v>2016</v>
      </c>
      <c r="D96" s="1" t="s">
        <v>32</v>
      </c>
      <c r="G96" s="6">
        <v>0.14701388888888889</v>
      </c>
      <c r="K96" s="4" t="s">
        <v>273</v>
      </c>
      <c r="L96" s="7">
        <v>211</v>
      </c>
      <c r="M96" s="1">
        <v>95</v>
      </c>
    </row>
    <row r="97" spans="1:13" x14ac:dyDescent="0.25">
      <c r="B97" s="3" t="s">
        <v>274</v>
      </c>
      <c r="C97" s="2">
        <v>2016</v>
      </c>
      <c r="E97" s="1" t="s">
        <v>275</v>
      </c>
      <c r="F97" s="1" t="s">
        <v>371</v>
      </c>
      <c r="G97" s="6" t="s">
        <v>276</v>
      </c>
      <c r="L97" s="7"/>
      <c r="M97" s="1">
        <v>96</v>
      </c>
    </row>
    <row r="98" spans="1:13" x14ac:dyDescent="0.25">
      <c r="A98" s="2">
        <v>90</v>
      </c>
      <c r="B98" s="3" t="s">
        <v>277</v>
      </c>
      <c r="C98" s="2">
        <v>2016</v>
      </c>
      <c r="D98" s="1" t="s">
        <v>5</v>
      </c>
      <c r="G98" s="6">
        <v>0.20093750000000002</v>
      </c>
      <c r="K98" s="4" t="s">
        <v>278</v>
      </c>
      <c r="L98" s="7">
        <v>289</v>
      </c>
      <c r="M98" s="1">
        <v>97</v>
      </c>
    </row>
    <row r="99" spans="1:13" x14ac:dyDescent="0.25">
      <c r="A99" s="2">
        <v>91</v>
      </c>
      <c r="B99" s="3" t="s">
        <v>279</v>
      </c>
      <c r="C99" s="2">
        <v>2016</v>
      </c>
      <c r="D99" s="1" t="s">
        <v>27</v>
      </c>
      <c r="G99" s="6">
        <v>0.1716550925925926</v>
      </c>
      <c r="K99" s="4" t="s">
        <v>280</v>
      </c>
      <c r="L99" s="7">
        <v>247</v>
      </c>
      <c r="M99" s="1">
        <v>98</v>
      </c>
    </row>
    <row r="100" spans="1:13" x14ac:dyDescent="0.25">
      <c r="A100" s="2">
        <v>92</v>
      </c>
      <c r="B100" s="3" t="s">
        <v>281</v>
      </c>
      <c r="C100" s="2">
        <v>2016</v>
      </c>
      <c r="D100" s="1" t="s">
        <v>29</v>
      </c>
      <c r="G100" s="6">
        <v>0.17819444444444446</v>
      </c>
      <c r="K100" s="4" t="s">
        <v>282</v>
      </c>
      <c r="L100" s="7">
        <v>256</v>
      </c>
      <c r="M100" s="1">
        <v>99</v>
      </c>
    </row>
    <row r="101" spans="1:13" x14ac:dyDescent="0.25">
      <c r="B101" s="3" t="s">
        <v>283</v>
      </c>
      <c r="C101" s="2">
        <v>2016</v>
      </c>
      <c r="E101" s="1" t="s">
        <v>284</v>
      </c>
      <c r="F101" s="1">
        <v>83</v>
      </c>
      <c r="G101" s="6"/>
      <c r="L101" s="7"/>
      <c r="M101" s="1">
        <v>100</v>
      </c>
    </row>
    <row r="102" spans="1:13" x14ac:dyDescent="0.25">
      <c r="A102" s="2">
        <v>93</v>
      </c>
      <c r="B102" s="3" t="s">
        <v>285</v>
      </c>
      <c r="C102" s="2">
        <v>2016</v>
      </c>
      <c r="D102" s="1" t="s">
        <v>15</v>
      </c>
      <c r="G102" s="6">
        <v>0.14876157407407406</v>
      </c>
      <c r="K102" s="4" t="s">
        <v>286</v>
      </c>
      <c r="L102" s="7">
        <v>214</v>
      </c>
      <c r="M102" s="1">
        <v>101</v>
      </c>
    </row>
    <row r="103" spans="1:13" x14ac:dyDescent="0.25">
      <c r="A103" s="2">
        <v>94</v>
      </c>
      <c r="B103" s="3" t="s">
        <v>287</v>
      </c>
      <c r="C103" s="2">
        <v>2016</v>
      </c>
      <c r="D103" s="1" t="s">
        <v>36</v>
      </c>
      <c r="G103" s="6">
        <v>0.1353125</v>
      </c>
      <c r="K103" s="4" t="s">
        <v>288</v>
      </c>
      <c r="L103" s="7">
        <v>194</v>
      </c>
      <c r="M103" s="1">
        <v>102</v>
      </c>
    </row>
    <row r="104" spans="1:13" x14ac:dyDescent="0.25">
      <c r="A104" s="2">
        <v>95</v>
      </c>
      <c r="B104" s="3" t="s">
        <v>289</v>
      </c>
      <c r="C104" s="2">
        <v>2016</v>
      </c>
      <c r="D104" s="1" t="s">
        <v>26</v>
      </c>
      <c r="G104" s="6">
        <v>0.14839120370370373</v>
      </c>
      <c r="I104" s="1" t="s">
        <v>290</v>
      </c>
      <c r="K104" s="4" t="s">
        <v>291</v>
      </c>
      <c r="L104" s="7">
        <v>213</v>
      </c>
      <c r="M104" s="1">
        <v>103</v>
      </c>
    </row>
    <row r="105" spans="1:13" x14ac:dyDescent="0.25">
      <c r="A105" s="2">
        <v>96</v>
      </c>
      <c r="B105" s="3" t="s">
        <v>292</v>
      </c>
      <c r="C105" s="2">
        <v>2016</v>
      </c>
      <c r="D105" s="1" t="s">
        <v>15</v>
      </c>
      <c r="G105" s="6">
        <v>0.16116898148148148</v>
      </c>
      <c r="I105" s="1" t="s">
        <v>293</v>
      </c>
      <c r="K105" s="4" t="s">
        <v>294</v>
      </c>
      <c r="L105" s="7">
        <v>232</v>
      </c>
      <c r="M105" s="1">
        <v>104</v>
      </c>
    </row>
    <row r="106" spans="1:13" x14ac:dyDescent="0.25">
      <c r="A106" s="2">
        <v>97</v>
      </c>
      <c r="B106" s="3" t="s">
        <v>295</v>
      </c>
      <c r="C106" s="2">
        <v>2016</v>
      </c>
      <c r="D106" s="1" t="s">
        <v>21</v>
      </c>
      <c r="G106" s="6">
        <v>0.15725694444444446</v>
      </c>
      <c r="K106" s="4" t="s">
        <v>296</v>
      </c>
      <c r="L106" s="7">
        <v>226</v>
      </c>
      <c r="M106" s="1">
        <v>105</v>
      </c>
    </row>
    <row r="107" spans="1:13" x14ac:dyDescent="0.25">
      <c r="A107" s="2">
        <v>98</v>
      </c>
      <c r="B107" s="3" t="s">
        <v>111</v>
      </c>
      <c r="C107" s="2">
        <v>2016</v>
      </c>
      <c r="D107" s="1" t="s">
        <v>15</v>
      </c>
      <c r="G107" s="6">
        <v>0.14042824074074076</v>
      </c>
      <c r="I107" s="1" t="s">
        <v>297</v>
      </c>
      <c r="K107" s="4" t="str">
        <f t="shared" ref="K107:K136" si="0">IF(A107&lt;&gt;"",CONCATENATE("'",TEXT(G107,"tt:mm:ss")),"")</f>
        <v>'03:22:13</v>
      </c>
      <c r="L107" s="7">
        <f t="shared" ref="L107:L136" si="1">IF(A107="","",VALUE(RIGHT(LEFT(K107,3),2))*60+VALUE(RIGHT(LEFT(K107,6),2)))</f>
        <v>202</v>
      </c>
      <c r="M107" s="1">
        <v>106</v>
      </c>
    </row>
    <row r="108" spans="1:13" x14ac:dyDescent="0.25">
      <c r="A108" s="2">
        <v>99</v>
      </c>
      <c r="B108" s="3" t="s">
        <v>298</v>
      </c>
      <c r="C108" s="2">
        <v>2017</v>
      </c>
      <c r="D108" s="1" t="s">
        <v>31</v>
      </c>
      <c r="G108" s="6">
        <v>0.16313657407407409</v>
      </c>
      <c r="K108" s="4" t="str">
        <f t="shared" si="0"/>
        <v>'03:54:55</v>
      </c>
      <c r="L108" s="7">
        <f t="shared" si="1"/>
        <v>234</v>
      </c>
      <c r="M108" s="1">
        <v>107</v>
      </c>
    </row>
    <row r="109" spans="1:13" x14ac:dyDescent="0.25">
      <c r="A109" s="2">
        <v>100</v>
      </c>
      <c r="B109" s="3" t="s">
        <v>299</v>
      </c>
      <c r="C109" s="2">
        <v>2017</v>
      </c>
      <c r="D109" s="1" t="s">
        <v>24</v>
      </c>
      <c r="G109" s="6">
        <v>0.12586805555555558</v>
      </c>
      <c r="K109" s="4" t="str">
        <f t="shared" si="0"/>
        <v>'03:01:15</v>
      </c>
      <c r="L109" s="7">
        <f t="shared" si="1"/>
        <v>181</v>
      </c>
      <c r="M109" s="1">
        <v>108</v>
      </c>
    </row>
    <row r="110" spans="1:13" x14ac:dyDescent="0.25">
      <c r="A110" s="2">
        <v>101</v>
      </c>
      <c r="B110" s="3" t="s">
        <v>300</v>
      </c>
      <c r="C110" s="2">
        <v>2017</v>
      </c>
      <c r="D110" s="1" t="s">
        <v>17</v>
      </c>
      <c r="G110" s="6">
        <v>0.16153935185185186</v>
      </c>
      <c r="K110" s="4" t="str">
        <f t="shared" si="0"/>
        <v>'03:52:37</v>
      </c>
      <c r="L110" s="7">
        <f t="shared" si="1"/>
        <v>232</v>
      </c>
      <c r="M110" s="1">
        <v>109</v>
      </c>
    </row>
    <row r="111" spans="1:13" x14ac:dyDescent="0.25">
      <c r="A111" s="2">
        <v>102</v>
      </c>
      <c r="B111" s="3" t="s">
        <v>301</v>
      </c>
      <c r="C111" s="2">
        <v>2017</v>
      </c>
      <c r="D111" s="1" t="s">
        <v>29</v>
      </c>
      <c r="G111" s="6">
        <v>0.1603125</v>
      </c>
      <c r="K111" s="4" t="str">
        <f t="shared" si="0"/>
        <v>'03:50:51</v>
      </c>
      <c r="L111" s="7">
        <f t="shared" si="1"/>
        <v>230</v>
      </c>
      <c r="M111" s="1">
        <v>110</v>
      </c>
    </row>
    <row r="112" spans="1:13" x14ac:dyDescent="0.25">
      <c r="A112" s="2">
        <v>103</v>
      </c>
      <c r="B112" s="3" t="s">
        <v>302</v>
      </c>
      <c r="C112" s="2">
        <v>2017</v>
      </c>
      <c r="D112" s="1" t="s">
        <v>41</v>
      </c>
      <c r="G112" s="6">
        <v>0.15440972222222224</v>
      </c>
      <c r="J112" s="2" t="s">
        <v>122</v>
      </c>
      <c r="K112" s="4" t="str">
        <f t="shared" si="0"/>
        <v>'03:42:21</v>
      </c>
      <c r="L112" s="7">
        <f t="shared" si="1"/>
        <v>222</v>
      </c>
      <c r="M112" s="1">
        <v>111</v>
      </c>
    </row>
    <row r="113" spans="1:13" x14ac:dyDescent="0.25">
      <c r="A113" s="2">
        <v>104</v>
      </c>
      <c r="B113" s="3" t="s">
        <v>132</v>
      </c>
      <c r="C113" s="2">
        <v>2017</v>
      </c>
      <c r="D113" s="1" t="s">
        <v>28</v>
      </c>
      <c r="G113" s="6">
        <v>0.1630324074074074</v>
      </c>
      <c r="K113" s="4" t="str">
        <f t="shared" si="0"/>
        <v>'03:54:46</v>
      </c>
      <c r="L113" s="7">
        <f t="shared" si="1"/>
        <v>234</v>
      </c>
      <c r="M113" s="1">
        <v>112</v>
      </c>
    </row>
    <row r="114" spans="1:13" x14ac:dyDescent="0.25">
      <c r="A114" s="2">
        <v>105</v>
      </c>
      <c r="B114" s="3" t="s">
        <v>303</v>
      </c>
      <c r="C114" s="2">
        <v>2017</v>
      </c>
      <c r="D114" s="1" t="s">
        <v>5</v>
      </c>
      <c r="G114" s="6">
        <v>0.16084490740740742</v>
      </c>
      <c r="K114" s="4" t="str">
        <f t="shared" si="0"/>
        <v>'03:51:37</v>
      </c>
      <c r="L114" s="7">
        <f t="shared" si="1"/>
        <v>231</v>
      </c>
      <c r="M114" s="1">
        <v>113</v>
      </c>
    </row>
    <row r="115" spans="1:13" x14ac:dyDescent="0.25">
      <c r="A115" s="2">
        <v>106</v>
      </c>
      <c r="B115" s="3" t="s">
        <v>304</v>
      </c>
      <c r="C115" s="2">
        <v>2017</v>
      </c>
      <c r="D115" s="1" t="s">
        <v>31</v>
      </c>
      <c r="G115" s="6">
        <v>0.16319444444444445</v>
      </c>
      <c r="K115" s="4" t="str">
        <f t="shared" si="0"/>
        <v>'03:55:00</v>
      </c>
      <c r="L115" s="7">
        <f t="shared" si="1"/>
        <v>235</v>
      </c>
      <c r="M115" s="1">
        <v>114</v>
      </c>
    </row>
    <row r="116" spans="1:13" x14ac:dyDescent="0.25">
      <c r="A116" s="2">
        <v>107</v>
      </c>
      <c r="B116" s="3" t="s">
        <v>305</v>
      </c>
      <c r="C116" s="2">
        <v>2017</v>
      </c>
      <c r="D116" s="1" t="s">
        <v>5</v>
      </c>
      <c r="G116" s="6">
        <v>0.15159722222222224</v>
      </c>
      <c r="K116" s="4" t="str">
        <f t="shared" si="0"/>
        <v>'03:38:18</v>
      </c>
      <c r="L116" s="7">
        <f t="shared" si="1"/>
        <v>218</v>
      </c>
      <c r="M116" s="1">
        <v>115</v>
      </c>
    </row>
    <row r="117" spans="1:13" x14ac:dyDescent="0.25">
      <c r="B117" s="3" t="s">
        <v>306</v>
      </c>
      <c r="C117" s="2">
        <v>2017</v>
      </c>
      <c r="E117" s="1" t="s">
        <v>223</v>
      </c>
      <c r="F117" s="1">
        <v>53</v>
      </c>
      <c r="G117" s="6">
        <v>0.23216435185185186</v>
      </c>
      <c r="K117" s="4" t="str">
        <f t="shared" si="0"/>
        <v/>
      </c>
      <c r="L117" s="7" t="str">
        <f t="shared" si="1"/>
        <v/>
      </c>
      <c r="M117" s="1">
        <v>116</v>
      </c>
    </row>
    <row r="118" spans="1:13" x14ac:dyDescent="0.25">
      <c r="A118" s="2">
        <v>108</v>
      </c>
      <c r="B118" s="3" t="s">
        <v>307</v>
      </c>
      <c r="C118" s="2">
        <v>2017</v>
      </c>
      <c r="D118" s="1" t="s">
        <v>39</v>
      </c>
      <c r="G118" s="6">
        <v>0.16320601851851854</v>
      </c>
      <c r="K118" s="4" t="str">
        <f t="shared" si="0"/>
        <v>'03:55:01</v>
      </c>
      <c r="L118" s="7">
        <f t="shared" si="1"/>
        <v>235</v>
      </c>
      <c r="M118" s="1">
        <v>117</v>
      </c>
    </row>
    <row r="119" spans="1:13" x14ac:dyDescent="0.25">
      <c r="A119" s="2">
        <v>109</v>
      </c>
      <c r="B119" s="3" t="s">
        <v>308</v>
      </c>
      <c r="C119" s="2">
        <v>2017</v>
      </c>
      <c r="D119" s="1" t="s">
        <v>6</v>
      </c>
      <c r="G119" s="6">
        <v>0.16328703703703706</v>
      </c>
      <c r="K119" s="4" t="str">
        <f t="shared" si="0"/>
        <v>'03:55:08</v>
      </c>
      <c r="L119" s="7">
        <f t="shared" si="1"/>
        <v>235</v>
      </c>
      <c r="M119" s="1">
        <v>118</v>
      </c>
    </row>
    <row r="120" spans="1:13" x14ac:dyDescent="0.25">
      <c r="A120" s="2">
        <v>110</v>
      </c>
      <c r="B120" s="3" t="s">
        <v>309</v>
      </c>
      <c r="C120" s="2">
        <v>2017</v>
      </c>
      <c r="D120" s="1" t="s">
        <v>15</v>
      </c>
      <c r="G120" s="6">
        <v>0.17207175925925924</v>
      </c>
      <c r="K120" s="4" t="str">
        <f t="shared" si="0"/>
        <v>'04:07:47</v>
      </c>
      <c r="L120" s="7">
        <f t="shared" si="1"/>
        <v>247</v>
      </c>
      <c r="M120" s="1">
        <v>119</v>
      </c>
    </row>
    <row r="121" spans="1:13" x14ac:dyDescent="0.25">
      <c r="A121" s="2">
        <v>111</v>
      </c>
      <c r="B121" s="3" t="s">
        <v>310</v>
      </c>
      <c r="C121" s="2">
        <v>2017</v>
      </c>
      <c r="D121" s="1" t="s">
        <v>5</v>
      </c>
      <c r="G121" s="6">
        <v>0.1534837962962963</v>
      </c>
      <c r="K121" s="4" t="str">
        <f t="shared" si="0"/>
        <v>'03:41:01</v>
      </c>
      <c r="L121" s="7">
        <f t="shared" si="1"/>
        <v>221</v>
      </c>
      <c r="M121" s="1">
        <v>120</v>
      </c>
    </row>
    <row r="122" spans="1:13" x14ac:dyDescent="0.25">
      <c r="B122" s="3" t="s">
        <v>311</v>
      </c>
      <c r="C122" s="2">
        <v>2017</v>
      </c>
      <c r="E122" s="1" t="s">
        <v>312</v>
      </c>
      <c r="F122" s="1">
        <v>57</v>
      </c>
      <c r="G122" s="6">
        <v>0.23930555555555558</v>
      </c>
      <c r="H122" s="1" t="s">
        <v>313</v>
      </c>
      <c r="K122" s="4" t="str">
        <f t="shared" si="0"/>
        <v/>
      </c>
      <c r="L122" s="7" t="str">
        <f t="shared" si="1"/>
        <v/>
      </c>
      <c r="M122" s="1">
        <v>121</v>
      </c>
    </row>
    <row r="123" spans="1:13" x14ac:dyDescent="0.25">
      <c r="A123" s="2">
        <v>112</v>
      </c>
      <c r="B123" s="3" t="s">
        <v>314</v>
      </c>
      <c r="C123" s="2">
        <v>2017</v>
      </c>
      <c r="D123" s="1" t="s">
        <v>3</v>
      </c>
      <c r="G123" s="6">
        <v>0.13893518518518522</v>
      </c>
      <c r="I123" s="1" t="s">
        <v>315</v>
      </c>
      <c r="K123" s="4" t="str">
        <f t="shared" si="0"/>
        <v>'03:20:04</v>
      </c>
      <c r="L123" s="7">
        <f t="shared" si="1"/>
        <v>200</v>
      </c>
      <c r="M123" s="1">
        <v>122</v>
      </c>
    </row>
    <row r="124" spans="1:13" x14ac:dyDescent="0.25">
      <c r="A124" s="2">
        <v>113</v>
      </c>
      <c r="B124" s="3" t="s">
        <v>155</v>
      </c>
      <c r="C124" s="2">
        <v>2017</v>
      </c>
      <c r="D124" s="1" t="s">
        <v>31</v>
      </c>
      <c r="G124" s="6">
        <v>0.1552314814814815</v>
      </c>
      <c r="K124" s="4" t="str">
        <f t="shared" si="0"/>
        <v>'03:43:32</v>
      </c>
      <c r="L124" s="7">
        <f t="shared" si="1"/>
        <v>223</v>
      </c>
      <c r="M124" s="1">
        <v>123</v>
      </c>
    </row>
    <row r="125" spans="1:13" x14ac:dyDescent="0.25">
      <c r="A125" s="2">
        <v>114</v>
      </c>
      <c r="B125" s="3" t="s">
        <v>316</v>
      </c>
      <c r="C125" s="2">
        <v>2017</v>
      </c>
      <c r="D125" s="1" t="s">
        <v>8</v>
      </c>
      <c r="G125" s="6">
        <v>0.1287615740740741</v>
      </c>
      <c r="K125" s="4" t="str">
        <f t="shared" si="0"/>
        <v>'03:05:25</v>
      </c>
      <c r="L125" s="7">
        <f t="shared" si="1"/>
        <v>185</v>
      </c>
      <c r="M125" s="1">
        <v>124</v>
      </c>
    </row>
    <row r="126" spans="1:13" x14ac:dyDescent="0.25">
      <c r="A126" s="2">
        <v>115</v>
      </c>
      <c r="B126" s="3" t="s">
        <v>160</v>
      </c>
      <c r="C126" s="2">
        <v>2017</v>
      </c>
      <c r="D126" s="1" t="s">
        <v>19</v>
      </c>
      <c r="G126" s="6">
        <v>0.15302083333333333</v>
      </c>
      <c r="K126" s="4" t="str">
        <f t="shared" si="0"/>
        <v>'03:40:21</v>
      </c>
      <c r="L126" s="7">
        <f t="shared" si="1"/>
        <v>220</v>
      </c>
      <c r="M126" s="1">
        <v>125</v>
      </c>
    </row>
    <row r="127" spans="1:13" x14ac:dyDescent="0.25">
      <c r="B127" s="3" t="s">
        <v>317</v>
      </c>
      <c r="C127" s="2">
        <v>2017</v>
      </c>
      <c r="E127" s="1" t="s">
        <v>161</v>
      </c>
      <c r="F127" s="1" t="s">
        <v>318</v>
      </c>
      <c r="G127" s="6"/>
      <c r="K127" s="4" t="str">
        <f t="shared" si="0"/>
        <v/>
      </c>
      <c r="L127" s="7" t="str">
        <f t="shared" si="1"/>
        <v/>
      </c>
      <c r="M127" s="1">
        <v>126</v>
      </c>
    </row>
    <row r="128" spans="1:13" x14ac:dyDescent="0.25">
      <c r="A128" s="2">
        <v>116</v>
      </c>
      <c r="B128" s="3" t="s">
        <v>319</v>
      </c>
      <c r="C128" s="2">
        <v>2017</v>
      </c>
      <c r="D128" s="1" t="s">
        <v>419</v>
      </c>
      <c r="G128" s="6">
        <v>0.16138888888888889</v>
      </c>
      <c r="I128" s="1" t="s">
        <v>320</v>
      </c>
      <c r="K128" s="4" t="str">
        <f t="shared" si="0"/>
        <v>'03:52:24</v>
      </c>
      <c r="L128" s="7">
        <f t="shared" si="1"/>
        <v>232</v>
      </c>
      <c r="M128" s="1">
        <v>127</v>
      </c>
    </row>
    <row r="129" spans="1:13" x14ac:dyDescent="0.25">
      <c r="A129" s="2">
        <v>117</v>
      </c>
      <c r="B129" s="3" t="s">
        <v>321</v>
      </c>
      <c r="C129" s="2">
        <v>2017</v>
      </c>
      <c r="D129" s="1" t="s">
        <v>32</v>
      </c>
      <c r="G129" s="6">
        <v>0.14682870370370374</v>
      </c>
      <c r="K129" s="4" t="str">
        <f t="shared" si="0"/>
        <v>'03:31:26</v>
      </c>
      <c r="L129" s="7">
        <f t="shared" si="1"/>
        <v>211</v>
      </c>
      <c r="M129" s="1">
        <v>128</v>
      </c>
    </row>
    <row r="130" spans="1:13" x14ac:dyDescent="0.25">
      <c r="A130" s="2">
        <v>118</v>
      </c>
      <c r="B130" s="3" t="s">
        <v>322</v>
      </c>
      <c r="C130" s="2">
        <v>2017</v>
      </c>
      <c r="D130" s="1" t="s">
        <v>17</v>
      </c>
      <c r="G130" s="6">
        <v>0.16318287037037038</v>
      </c>
      <c r="I130" s="1" t="s">
        <v>323</v>
      </c>
      <c r="J130" s="2" t="s">
        <v>122</v>
      </c>
      <c r="K130" s="4" t="str">
        <f t="shared" si="0"/>
        <v>'03:54:59</v>
      </c>
      <c r="L130" s="7">
        <f t="shared" si="1"/>
        <v>234</v>
      </c>
      <c r="M130" s="1">
        <v>129</v>
      </c>
    </row>
    <row r="131" spans="1:13" x14ac:dyDescent="0.25">
      <c r="A131" s="2">
        <v>119</v>
      </c>
      <c r="B131" s="3" t="s">
        <v>324</v>
      </c>
      <c r="C131" s="2">
        <v>2017</v>
      </c>
      <c r="D131" s="1" t="s">
        <v>43</v>
      </c>
      <c r="G131" s="6">
        <v>0.17241898148148149</v>
      </c>
      <c r="K131" s="4" t="str">
        <f t="shared" si="0"/>
        <v>'04:08:17</v>
      </c>
      <c r="L131" s="7">
        <f t="shared" si="1"/>
        <v>248</v>
      </c>
      <c r="M131" s="1">
        <v>130</v>
      </c>
    </row>
    <row r="132" spans="1:13" x14ac:dyDescent="0.25">
      <c r="A132" s="2">
        <v>120</v>
      </c>
      <c r="B132" s="3" t="s">
        <v>259</v>
      </c>
      <c r="C132" s="2">
        <v>2017</v>
      </c>
      <c r="D132" s="1" t="s">
        <v>32</v>
      </c>
      <c r="G132" s="6">
        <v>0.16064814814814815</v>
      </c>
      <c r="J132" s="2" t="s">
        <v>122</v>
      </c>
      <c r="K132" s="4" t="str">
        <f t="shared" si="0"/>
        <v>'03:51:20</v>
      </c>
      <c r="L132" s="7">
        <f t="shared" si="1"/>
        <v>231</v>
      </c>
      <c r="M132" s="1">
        <v>131</v>
      </c>
    </row>
    <row r="133" spans="1:13" x14ac:dyDescent="0.25">
      <c r="A133" s="2">
        <v>121</v>
      </c>
      <c r="B133" s="3" t="s">
        <v>325</v>
      </c>
      <c r="C133" s="2">
        <v>2017</v>
      </c>
      <c r="D133" s="1" t="s">
        <v>326</v>
      </c>
      <c r="G133" s="6">
        <v>0.15785879629629629</v>
      </c>
      <c r="K133" s="4" t="str">
        <f t="shared" si="0"/>
        <v>'03:47:19</v>
      </c>
      <c r="L133" s="7">
        <f t="shared" si="1"/>
        <v>227</v>
      </c>
      <c r="M133" s="1">
        <v>132</v>
      </c>
    </row>
    <row r="134" spans="1:13" x14ac:dyDescent="0.25">
      <c r="A134" s="2">
        <v>122</v>
      </c>
      <c r="B134" s="3" t="s">
        <v>265</v>
      </c>
      <c r="C134" s="2">
        <v>2017</v>
      </c>
      <c r="D134" s="1" t="s">
        <v>32</v>
      </c>
      <c r="G134" s="6">
        <v>0.1479398148148148</v>
      </c>
      <c r="J134" s="2" t="s">
        <v>122</v>
      </c>
      <c r="K134" s="4" t="str">
        <f t="shared" si="0"/>
        <v>'03:33:02</v>
      </c>
      <c r="L134" s="7">
        <f t="shared" si="1"/>
        <v>213</v>
      </c>
      <c r="M134" s="1">
        <v>133</v>
      </c>
    </row>
    <row r="135" spans="1:13" x14ac:dyDescent="0.25">
      <c r="A135" s="2">
        <v>123</v>
      </c>
      <c r="B135" s="3" t="s">
        <v>327</v>
      </c>
      <c r="C135" s="2">
        <v>2017</v>
      </c>
      <c r="D135" s="1" t="s">
        <v>32</v>
      </c>
      <c r="G135" s="6">
        <v>0.15930555555555556</v>
      </c>
      <c r="K135" s="4" t="str">
        <f t="shared" si="0"/>
        <v>'03:49:24</v>
      </c>
      <c r="L135" s="7">
        <f t="shared" si="1"/>
        <v>229</v>
      </c>
      <c r="M135" s="1">
        <v>134</v>
      </c>
    </row>
    <row r="136" spans="1:13" x14ac:dyDescent="0.25">
      <c r="A136" s="2">
        <v>124</v>
      </c>
      <c r="B136" s="3" t="s">
        <v>332</v>
      </c>
      <c r="C136" s="2">
        <v>2017</v>
      </c>
      <c r="D136" s="1" t="s">
        <v>39</v>
      </c>
      <c r="G136" s="6">
        <v>0.15467592592592591</v>
      </c>
      <c r="K136" s="4" t="str">
        <f t="shared" si="0"/>
        <v>'03:42:44</v>
      </c>
      <c r="L136" s="7">
        <f t="shared" si="1"/>
        <v>222</v>
      </c>
      <c r="M136" s="1">
        <v>135</v>
      </c>
    </row>
    <row r="137" spans="1:13" x14ac:dyDescent="0.25">
      <c r="B137" s="3" t="s">
        <v>333</v>
      </c>
      <c r="C137" s="2">
        <v>2017</v>
      </c>
      <c r="E137" s="1" t="s">
        <v>334</v>
      </c>
      <c r="F137" s="1" t="s">
        <v>335</v>
      </c>
      <c r="G137" s="6"/>
      <c r="K137" s="4" t="str">
        <f t="shared" ref="K137:K152" si="2">IF(A137&lt;&gt;"",CONCATENATE("'",TEXT(G137,"tt:mm:ss")),"")</f>
        <v/>
      </c>
      <c r="L137" s="7" t="str">
        <f t="shared" ref="L137:L152" si="3">IF(A137="","",VALUE(RIGHT(LEFT(K137,3),2))*60+VALUE(RIGHT(LEFT(K137,6),2)))</f>
        <v/>
      </c>
      <c r="M137" s="1">
        <v>136</v>
      </c>
    </row>
    <row r="138" spans="1:13" x14ac:dyDescent="0.25">
      <c r="B138" s="3" t="s">
        <v>336</v>
      </c>
      <c r="C138" s="2">
        <v>2017</v>
      </c>
      <c r="E138" s="1" t="s">
        <v>337</v>
      </c>
      <c r="F138" s="1">
        <v>62</v>
      </c>
      <c r="G138" s="6">
        <v>0.24273148148148149</v>
      </c>
      <c r="H138" s="1" t="s">
        <v>244</v>
      </c>
      <c r="K138" s="4" t="str">
        <f t="shared" si="2"/>
        <v/>
      </c>
      <c r="L138" s="7" t="str">
        <f t="shared" si="3"/>
        <v/>
      </c>
      <c r="M138" s="1">
        <v>137</v>
      </c>
    </row>
    <row r="139" spans="1:13" x14ac:dyDescent="0.25">
      <c r="A139" s="2">
        <v>125</v>
      </c>
      <c r="B139" s="3" t="s">
        <v>338</v>
      </c>
      <c r="C139" s="2">
        <v>2017</v>
      </c>
      <c r="D139" s="1" t="s">
        <v>339</v>
      </c>
      <c r="G139" s="6">
        <v>0.14988425925925927</v>
      </c>
      <c r="K139" s="4" t="str">
        <f t="shared" si="2"/>
        <v>'03:35:50</v>
      </c>
      <c r="L139" s="7">
        <f t="shared" si="3"/>
        <v>215</v>
      </c>
      <c r="M139" s="1">
        <v>138</v>
      </c>
    </row>
    <row r="140" spans="1:13" x14ac:dyDescent="0.25">
      <c r="A140" s="2">
        <v>126</v>
      </c>
      <c r="B140" s="3" t="s">
        <v>340</v>
      </c>
      <c r="C140" s="2">
        <v>2017</v>
      </c>
      <c r="D140" s="1" t="s">
        <v>14</v>
      </c>
      <c r="G140" s="6">
        <v>0.14960648148148148</v>
      </c>
      <c r="K140" s="4" t="str">
        <f t="shared" si="2"/>
        <v>'03:35:26</v>
      </c>
      <c r="L140" s="7">
        <f t="shared" si="3"/>
        <v>215</v>
      </c>
      <c r="M140" s="1">
        <v>139</v>
      </c>
    </row>
    <row r="141" spans="1:13" x14ac:dyDescent="0.25">
      <c r="A141" s="2">
        <v>127</v>
      </c>
      <c r="B141" s="3" t="s">
        <v>341</v>
      </c>
      <c r="C141" s="2">
        <v>2017</v>
      </c>
      <c r="D141" s="1" t="s">
        <v>5</v>
      </c>
      <c r="G141" s="6">
        <v>0.14657407407407408</v>
      </c>
      <c r="I141" s="1" t="s">
        <v>342</v>
      </c>
      <c r="K141" s="4" t="str">
        <f t="shared" si="2"/>
        <v>'03:31:04</v>
      </c>
      <c r="L141" s="7">
        <f t="shared" si="3"/>
        <v>211</v>
      </c>
      <c r="M141" s="1">
        <v>140</v>
      </c>
    </row>
    <row r="142" spans="1:13" x14ac:dyDescent="0.25">
      <c r="A142" s="2">
        <v>128</v>
      </c>
      <c r="B142" s="3" t="s">
        <v>347</v>
      </c>
      <c r="C142" s="2">
        <v>2017</v>
      </c>
      <c r="D142" s="1" t="s">
        <v>348</v>
      </c>
      <c r="G142" s="6">
        <v>0.14255787037037038</v>
      </c>
      <c r="K142" s="4" t="str">
        <f t="shared" si="2"/>
        <v>'03:25:17</v>
      </c>
      <c r="L142" s="7">
        <f t="shared" si="3"/>
        <v>205</v>
      </c>
      <c r="M142" s="1">
        <v>141</v>
      </c>
    </row>
    <row r="143" spans="1:13" x14ac:dyDescent="0.25">
      <c r="B143" s="3" t="s">
        <v>343</v>
      </c>
      <c r="C143" s="2">
        <v>2017</v>
      </c>
      <c r="E143" s="1" t="s">
        <v>344</v>
      </c>
      <c r="F143" s="1">
        <v>164</v>
      </c>
      <c r="G143" s="8" t="s">
        <v>345</v>
      </c>
      <c r="I143" s="1" t="s">
        <v>346</v>
      </c>
      <c r="K143" s="4" t="str">
        <f t="shared" si="2"/>
        <v/>
      </c>
      <c r="L143" s="7" t="str">
        <f t="shared" si="3"/>
        <v/>
      </c>
      <c r="M143" s="1">
        <v>142</v>
      </c>
    </row>
    <row r="144" spans="1:13" x14ac:dyDescent="0.25">
      <c r="A144" s="2">
        <v>129</v>
      </c>
      <c r="B144" s="3" t="s">
        <v>349</v>
      </c>
      <c r="C144" s="2">
        <v>2017</v>
      </c>
      <c r="D144" s="1" t="s">
        <v>14</v>
      </c>
      <c r="G144" s="6">
        <v>0.15989583333333332</v>
      </c>
      <c r="K144" s="4" t="str">
        <f t="shared" si="2"/>
        <v>'03:50:15</v>
      </c>
      <c r="L144" s="7">
        <f t="shared" si="3"/>
        <v>230</v>
      </c>
      <c r="M144" s="1">
        <v>143</v>
      </c>
    </row>
    <row r="145" spans="1:13" x14ac:dyDescent="0.25">
      <c r="A145" s="2">
        <v>130</v>
      </c>
      <c r="B145" s="3" t="s">
        <v>350</v>
      </c>
      <c r="C145" s="2">
        <v>2017</v>
      </c>
      <c r="D145" s="1" t="s">
        <v>28</v>
      </c>
      <c r="G145" s="6">
        <v>0.15313657407407408</v>
      </c>
      <c r="J145" s="2" t="s">
        <v>122</v>
      </c>
      <c r="K145" s="4" t="str">
        <f t="shared" si="2"/>
        <v>'03:40:31</v>
      </c>
      <c r="L145" s="7">
        <f t="shared" si="3"/>
        <v>220</v>
      </c>
      <c r="M145" s="1">
        <v>144</v>
      </c>
    </row>
    <row r="146" spans="1:13" x14ac:dyDescent="0.25">
      <c r="A146" s="2">
        <v>131</v>
      </c>
      <c r="B146" s="3" t="s">
        <v>351</v>
      </c>
      <c r="C146" s="2">
        <v>2017</v>
      </c>
      <c r="D146" s="1" t="s">
        <v>13</v>
      </c>
      <c r="G146" s="6">
        <v>0.13857638888888887</v>
      </c>
      <c r="K146" s="4" t="str">
        <f t="shared" si="2"/>
        <v>'03:19:33</v>
      </c>
      <c r="L146" s="7">
        <f t="shared" si="3"/>
        <v>199</v>
      </c>
      <c r="M146" s="1">
        <v>145</v>
      </c>
    </row>
    <row r="147" spans="1:13" x14ac:dyDescent="0.25">
      <c r="A147" s="2">
        <v>132</v>
      </c>
      <c r="B147" s="3" t="s">
        <v>352</v>
      </c>
      <c r="C147" s="2">
        <v>2017</v>
      </c>
      <c r="D147" s="1" t="s">
        <v>15</v>
      </c>
      <c r="G147" s="6">
        <v>0.15656250000000002</v>
      </c>
      <c r="J147" s="2" t="s">
        <v>122</v>
      </c>
      <c r="K147" s="4" t="str">
        <f t="shared" si="2"/>
        <v>'03:45:27</v>
      </c>
      <c r="L147" s="7">
        <f t="shared" si="3"/>
        <v>225</v>
      </c>
      <c r="M147" s="1">
        <v>146</v>
      </c>
    </row>
    <row r="148" spans="1:13" x14ac:dyDescent="0.25">
      <c r="A148" s="2">
        <v>133</v>
      </c>
      <c r="B148" s="3" t="s">
        <v>111</v>
      </c>
      <c r="C148" s="2">
        <v>2017</v>
      </c>
      <c r="D148" s="1" t="s">
        <v>15</v>
      </c>
      <c r="G148" s="6">
        <v>0.14090277777777779</v>
      </c>
      <c r="I148" s="1" t="s">
        <v>353</v>
      </c>
      <c r="K148" s="4" t="str">
        <f t="shared" si="2"/>
        <v>'03:22:54</v>
      </c>
      <c r="L148" s="7">
        <f t="shared" si="3"/>
        <v>202</v>
      </c>
      <c r="M148" s="1">
        <v>147</v>
      </c>
    </row>
    <row r="149" spans="1:13" x14ac:dyDescent="0.25">
      <c r="A149" s="2">
        <v>134</v>
      </c>
      <c r="B149" s="3" t="s">
        <v>354</v>
      </c>
      <c r="C149" s="2">
        <v>2018</v>
      </c>
      <c r="D149" s="1" t="s">
        <v>24</v>
      </c>
      <c r="G149" s="6">
        <v>0.11863425925925926</v>
      </c>
      <c r="I149" s="1" t="s">
        <v>355</v>
      </c>
      <c r="K149" s="4" t="str">
        <f t="shared" si="2"/>
        <v>'02:50:50</v>
      </c>
      <c r="L149" s="7">
        <f t="shared" si="3"/>
        <v>170</v>
      </c>
      <c r="M149" s="1">
        <v>148</v>
      </c>
    </row>
    <row r="150" spans="1:13" ht="12.75" customHeight="1" x14ac:dyDescent="0.25">
      <c r="A150" s="2">
        <v>135</v>
      </c>
      <c r="B150" s="3" t="s">
        <v>356</v>
      </c>
      <c r="C150" s="2">
        <v>2018</v>
      </c>
      <c r="D150" s="1" t="s">
        <v>357</v>
      </c>
      <c r="G150" s="6">
        <v>0.15061342592592594</v>
      </c>
      <c r="K150" s="4" t="str">
        <f t="shared" si="2"/>
        <v>'03:36:53</v>
      </c>
      <c r="L150" s="7">
        <f t="shared" si="3"/>
        <v>216</v>
      </c>
      <c r="M150" s="1">
        <v>149</v>
      </c>
    </row>
    <row r="151" spans="1:13" x14ac:dyDescent="0.25">
      <c r="A151" s="2">
        <v>136</v>
      </c>
      <c r="B151" s="3" t="s">
        <v>301</v>
      </c>
      <c r="C151" s="2">
        <v>2018</v>
      </c>
      <c r="D151" s="1" t="s">
        <v>15</v>
      </c>
      <c r="G151" s="6">
        <v>0.15443287037037037</v>
      </c>
      <c r="I151" s="1" t="s">
        <v>358</v>
      </c>
      <c r="J151" s="2" t="s">
        <v>122</v>
      </c>
      <c r="K151" s="4" t="str">
        <f t="shared" si="2"/>
        <v>'03:42:23</v>
      </c>
      <c r="L151" s="7">
        <f t="shared" si="3"/>
        <v>222</v>
      </c>
      <c r="M151" s="1">
        <v>150</v>
      </c>
    </row>
    <row r="152" spans="1:13" x14ac:dyDescent="0.25">
      <c r="A152" s="2">
        <v>137</v>
      </c>
      <c r="B152" s="3" t="s">
        <v>361</v>
      </c>
      <c r="C152" s="2">
        <v>2018</v>
      </c>
      <c r="D152" s="1" t="s">
        <v>31</v>
      </c>
      <c r="G152" s="6">
        <v>0.16193287037037038</v>
      </c>
      <c r="I152" s="1" t="s">
        <v>362</v>
      </c>
      <c r="K152" s="4" t="str">
        <f t="shared" si="2"/>
        <v>'03:53:11</v>
      </c>
      <c r="L152" s="7">
        <f t="shared" si="3"/>
        <v>233</v>
      </c>
      <c r="M152" s="1">
        <v>151</v>
      </c>
    </row>
    <row r="153" spans="1:13" x14ac:dyDescent="0.25">
      <c r="B153" s="3" t="s">
        <v>147</v>
      </c>
      <c r="C153" s="2">
        <v>2018</v>
      </c>
      <c r="E153" s="1" t="s">
        <v>363</v>
      </c>
      <c r="F153" s="1">
        <f>30.3+39+31.6+85.5+42.2+7.7</f>
        <v>236.3</v>
      </c>
      <c r="G153" s="8" t="s">
        <v>364</v>
      </c>
      <c r="I153" s="1" t="s">
        <v>366</v>
      </c>
      <c r="K153" s="4" t="str">
        <f t="shared" ref="K153:K166" si="4">IF(A153&lt;&gt;"",CONCATENATE("'",TEXT(G153,"tt:mm:ss")),"")</f>
        <v/>
      </c>
      <c r="L153" s="7" t="str">
        <f t="shared" ref="L153:L166" si="5">IF(A153="","",VALUE(RIGHT(LEFT(K153,3),2))*60+VALUE(RIGHT(LEFT(K153,6),2)))</f>
        <v/>
      </c>
      <c r="M153" s="1">
        <v>152</v>
      </c>
    </row>
    <row r="154" spans="1:13" x14ac:dyDescent="0.25">
      <c r="A154" s="2">
        <v>138</v>
      </c>
      <c r="B154" s="3" t="s">
        <v>324</v>
      </c>
      <c r="C154" s="2">
        <v>2018</v>
      </c>
      <c r="D154" s="1" t="s">
        <v>32</v>
      </c>
      <c r="G154" s="6">
        <v>0.14234953703703704</v>
      </c>
      <c r="K154" s="4" t="str">
        <f t="shared" si="4"/>
        <v>'03:24:59</v>
      </c>
      <c r="L154" s="7">
        <f t="shared" si="5"/>
        <v>204</v>
      </c>
      <c r="M154" s="1">
        <v>153</v>
      </c>
    </row>
    <row r="155" spans="1:13" x14ac:dyDescent="0.25">
      <c r="A155" s="2">
        <v>139</v>
      </c>
      <c r="B155" s="3" t="s">
        <v>365</v>
      </c>
      <c r="C155" s="2">
        <v>2018</v>
      </c>
      <c r="D155" s="1" t="s">
        <v>32</v>
      </c>
      <c r="G155" s="6">
        <v>0.14572916666666666</v>
      </c>
      <c r="K155" s="4" t="str">
        <f t="shared" si="4"/>
        <v>'03:29:51</v>
      </c>
      <c r="L155" s="7">
        <f t="shared" si="5"/>
        <v>209</v>
      </c>
      <c r="M155" s="1">
        <v>154</v>
      </c>
    </row>
    <row r="156" spans="1:13" x14ac:dyDescent="0.25">
      <c r="A156" s="2">
        <v>140</v>
      </c>
      <c r="B156" s="3" t="s">
        <v>368</v>
      </c>
      <c r="C156" s="2">
        <v>2018</v>
      </c>
      <c r="D156" s="1" t="s">
        <v>32</v>
      </c>
      <c r="G156" s="6">
        <v>0.14313657407407407</v>
      </c>
      <c r="K156" s="4" t="str">
        <f t="shared" si="4"/>
        <v>'03:26:07</v>
      </c>
      <c r="L156" s="7">
        <f t="shared" si="5"/>
        <v>206</v>
      </c>
      <c r="M156" s="1">
        <v>155</v>
      </c>
    </row>
    <row r="157" spans="1:13" x14ac:dyDescent="0.25">
      <c r="A157" s="2">
        <v>141</v>
      </c>
      <c r="B157" s="3" t="s">
        <v>369</v>
      </c>
      <c r="C157" s="2">
        <v>2018</v>
      </c>
      <c r="D157" s="1" t="s">
        <v>32</v>
      </c>
      <c r="G157" s="6">
        <v>0.14402777777777778</v>
      </c>
      <c r="K157" s="4" t="str">
        <f t="shared" si="4"/>
        <v>'03:27:24</v>
      </c>
      <c r="L157" s="7">
        <f t="shared" si="5"/>
        <v>207</v>
      </c>
      <c r="M157" s="1">
        <v>156</v>
      </c>
    </row>
    <row r="158" spans="1:13" x14ac:dyDescent="0.25">
      <c r="A158" s="2">
        <v>142</v>
      </c>
      <c r="B158" s="3" t="s">
        <v>370</v>
      </c>
      <c r="C158" s="2">
        <v>2018</v>
      </c>
      <c r="D158" s="1" t="s">
        <v>39</v>
      </c>
      <c r="G158" s="6">
        <v>0.14878472222222222</v>
      </c>
      <c r="K158" s="4" t="str">
        <f t="shared" si="4"/>
        <v>'03:34:15</v>
      </c>
      <c r="L158" s="7">
        <f t="shared" si="5"/>
        <v>214</v>
      </c>
      <c r="M158" s="1">
        <v>157</v>
      </c>
    </row>
    <row r="159" spans="1:13" x14ac:dyDescent="0.25">
      <c r="A159" s="2">
        <v>143</v>
      </c>
      <c r="B159" s="3" t="s">
        <v>333</v>
      </c>
      <c r="C159" s="2">
        <v>2018</v>
      </c>
      <c r="D159" s="1" t="s">
        <v>367</v>
      </c>
      <c r="G159" s="6">
        <v>0.14546296296296296</v>
      </c>
      <c r="K159" s="4" t="str">
        <f t="shared" si="4"/>
        <v>'03:29:28</v>
      </c>
      <c r="L159" s="7">
        <f t="shared" si="5"/>
        <v>209</v>
      </c>
      <c r="M159" s="1">
        <v>158</v>
      </c>
    </row>
    <row r="160" spans="1:13" x14ac:dyDescent="0.25">
      <c r="A160" s="2">
        <v>144</v>
      </c>
      <c r="B160" s="3" t="s">
        <v>340</v>
      </c>
      <c r="C160" s="2">
        <v>2018</v>
      </c>
      <c r="D160" s="1" t="s">
        <v>31</v>
      </c>
      <c r="G160" s="6">
        <v>0.16575231481481481</v>
      </c>
      <c r="K160" s="4" t="str">
        <f t="shared" si="4"/>
        <v>'03:58:41</v>
      </c>
      <c r="L160" s="7">
        <f t="shared" si="5"/>
        <v>238</v>
      </c>
      <c r="M160" s="1">
        <v>159</v>
      </c>
    </row>
    <row r="161" spans="1:13" x14ac:dyDescent="0.25">
      <c r="A161" s="2">
        <v>145</v>
      </c>
      <c r="B161" s="3" t="s">
        <v>108</v>
      </c>
      <c r="C161" s="2">
        <v>2018</v>
      </c>
      <c r="D161" s="1" t="s">
        <v>5</v>
      </c>
      <c r="G161" s="6">
        <v>0.1643287037037037</v>
      </c>
      <c r="K161" s="4" t="str">
        <f t="shared" si="4"/>
        <v>'03:56:38</v>
      </c>
      <c r="L161" s="7">
        <f t="shared" si="5"/>
        <v>236</v>
      </c>
      <c r="M161" s="1">
        <v>160</v>
      </c>
    </row>
    <row r="162" spans="1:13" x14ac:dyDescent="0.25">
      <c r="A162" s="2">
        <v>146</v>
      </c>
      <c r="B162" s="3" t="s">
        <v>372</v>
      </c>
      <c r="C162" s="2">
        <v>2019</v>
      </c>
      <c r="D162" s="1" t="s">
        <v>373</v>
      </c>
      <c r="G162" s="6">
        <v>0.14663194444444444</v>
      </c>
      <c r="K162" s="4" t="str">
        <f t="shared" si="4"/>
        <v>'03:31:09</v>
      </c>
      <c r="L162" s="7">
        <f t="shared" si="5"/>
        <v>211</v>
      </c>
      <c r="M162" s="1">
        <v>161</v>
      </c>
    </row>
    <row r="163" spans="1:13" x14ac:dyDescent="0.25">
      <c r="A163" s="2">
        <v>147</v>
      </c>
      <c r="B163" s="3" t="s">
        <v>374</v>
      </c>
      <c r="C163" s="2">
        <v>2019</v>
      </c>
      <c r="D163" s="1" t="s">
        <v>5</v>
      </c>
      <c r="G163" s="6">
        <v>0.14600694444444443</v>
      </c>
      <c r="K163" s="4" t="str">
        <f t="shared" si="4"/>
        <v>'03:30:15</v>
      </c>
      <c r="L163" s="7">
        <f t="shared" si="5"/>
        <v>210</v>
      </c>
      <c r="M163" s="1">
        <v>162</v>
      </c>
    </row>
    <row r="164" spans="1:13" x14ac:dyDescent="0.25">
      <c r="A164" s="2">
        <v>148</v>
      </c>
      <c r="B164" s="3" t="s">
        <v>375</v>
      </c>
      <c r="C164" s="2">
        <v>2019</v>
      </c>
      <c r="D164" s="1" t="s">
        <v>15</v>
      </c>
      <c r="G164" s="6">
        <v>0.16056712962962963</v>
      </c>
      <c r="K164" s="4" t="str">
        <f t="shared" si="4"/>
        <v>'03:51:13</v>
      </c>
      <c r="L164" s="7">
        <f t="shared" si="5"/>
        <v>231</v>
      </c>
      <c r="M164" s="1">
        <v>163</v>
      </c>
    </row>
    <row r="165" spans="1:13" x14ac:dyDescent="0.25">
      <c r="A165" s="2">
        <v>149</v>
      </c>
      <c r="B165" s="3" t="s">
        <v>376</v>
      </c>
      <c r="C165" s="2">
        <v>2019</v>
      </c>
      <c r="D165" s="1" t="s">
        <v>377</v>
      </c>
      <c r="G165" s="6">
        <v>0.15820601851851854</v>
      </c>
      <c r="K165" s="4" t="str">
        <f t="shared" si="4"/>
        <v>'03:47:49</v>
      </c>
      <c r="L165" s="7">
        <f t="shared" si="5"/>
        <v>227</v>
      </c>
      <c r="M165" s="1">
        <v>164</v>
      </c>
    </row>
    <row r="166" spans="1:13" x14ac:dyDescent="0.25">
      <c r="A166" s="2">
        <v>150</v>
      </c>
      <c r="B166" s="3" t="s">
        <v>128</v>
      </c>
      <c r="C166" s="2">
        <v>2019</v>
      </c>
      <c r="D166" s="1" t="s">
        <v>15</v>
      </c>
      <c r="G166" s="6">
        <v>0.15466435185185187</v>
      </c>
      <c r="K166" s="4" t="str">
        <f t="shared" si="4"/>
        <v>'03:42:43</v>
      </c>
      <c r="L166" s="7">
        <f t="shared" si="5"/>
        <v>222</v>
      </c>
      <c r="M166" s="1">
        <v>165</v>
      </c>
    </row>
    <row r="167" spans="1:13" x14ac:dyDescent="0.25">
      <c r="A167" s="2">
        <v>151</v>
      </c>
      <c r="B167" s="3" t="s">
        <v>356</v>
      </c>
      <c r="C167" s="2">
        <v>2019</v>
      </c>
      <c r="D167" s="1" t="s">
        <v>357</v>
      </c>
      <c r="G167" s="6">
        <v>0.15650462962962963</v>
      </c>
      <c r="K167" s="4" t="str">
        <f t="shared" ref="K167:K175" si="6">IF(A167&lt;&gt;"",CONCATENATE("'",TEXT(G167,"tt:mm:ss")),"")</f>
        <v>'03:45:22</v>
      </c>
      <c r="L167" s="7">
        <f t="shared" ref="L167:L175" si="7">IF(A167="","",VALUE(RIGHT(LEFT(K167,3),2))*60+VALUE(RIGHT(LEFT(K167,6),2)))</f>
        <v>225</v>
      </c>
      <c r="M167" s="1">
        <v>166</v>
      </c>
    </row>
    <row r="168" spans="1:13" x14ac:dyDescent="0.25">
      <c r="A168" s="2">
        <v>152</v>
      </c>
      <c r="B168" s="3" t="s">
        <v>378</v>
      </c>
      <c r="C168" s="2">
        <v>2019</v>
      </c>
      <c r="D168" s="1" t="s">
        <v>379</v>
      </c>
      <c r="G168" s="6">
        <v>0.1318287037037037</v>
      </c>
      <c r="I168" s="1" t="s">
        <v>380</v>
      </c>
      <c r="K168" s="4" t="str">
        <f t="shared" si="6"/>
        <v>'03:09:50</v>
      </c>
      <c r="L168" s="7">
        <f t="shared" si="7"/>
        <v>189</v>
      </c>
      <c r="M168" s="1">
        <v>167</v>
      </c>
    </row>
    <row r="169" spans="1:13" x14ac:dyDescent="0.25">
      <c r="A169" s="2">
        <v>153</v>
      </c>
      <c r="B169" s="3" t="s">
        <v>381</v>
      </c>
      <c r="C169" s="2">
        <v>2019</v>
      </c>
      <c r="D169" s="1" t="s">
        <v>382</v>
      </c>
      <c r="G169" s="6">
        <v>0.14569444444444443</v>
      </c>
      <c r="K169" s="4" t="str">
        <f t="shared" si="6"/>
        <v>'03:29:48</v>
      </c>
      <c r="L169" s="7">
        <f t="shared" si="7"/>
        <v>209</v>
      </c>
      <c r="M169" s="1">
        <v>168</v>
      </c>
    </row>
    <row r="170" spans="1:13" x14ac:dyDescent="0.25">
      <c r="A170" s="2">
        <v>154</v>
      </c>
      <c r="B170" s="3" t="s">
        <v>383</v>
      </c>
      <c r="C170" s="2">
        <v>2019</v>
      </c>
      <c r="D170" s="1" t="s">
        <v>15</v>
      </c>
      <c r="G170" s="6">
        <v>0.14568287037037037</v>
      </c>
      <c r="K170" s="4" t="str">
        <f t="shared" si="6"/>
        <v>'03:29:47</v>
      </c>
      <c r="L170" s="7">
        <f t="shared" si="7"/>
        <v>209</v>
      </c>
      <c r="M170" s="1">
        <v>169</v>
      </c>
    </row>
    <row r="171" spans="1:13" x14ac:dyDescent="0.25">
      <c r="A171" s="2">
        <v>155</v>
      </c>
      <c r="B171" s="3" t="s">
        <v>384</v>
      </c>
      <c r="C171" s="2">
        <v>2019</v>
      </c>
      <c r="D171" s="1" t="s">
        <v>5</v>
      </c>
      <c r="G171" s="6">
        <v>0.13670138888888889</v>
      </c>
      <c r="K171" s="4" t="str">
        <f t="shared" si="6"/>
        <v>'03:16:51</v>
      </c>
      <c r="L171" s="7">
        <f t="shared" si="7"/>
        <v>196</v>
      </c>
      <c r="M171" s="1">
        <v>170</v>
      </c>
    </row>
    <row r="172" spans="1:13" x14ac:dyDescent="0.25">
      <c r="A172" s="2">
        <v>156</v>
      </c>
      <c r="B172" s="3" t="s">
        <v>145</v>
      </c>
      <c r="C172" s="2">
        <v>2019</v>
      </c>
      <c r="D172" s="1" t="s">
        <v>385</v>
      </c>
      <c r="G172" s="6">
        <v>0.14787037037037037</v>
      </c>
      <c r="K172" s="4" t="str">
        <f t="shared" si="6"/>
        <v>'03:32:56</v>
      </c>
      <c r="L172" s="7">
        <f t="shared" si="7"/>
        <v>212</v>
      </c>
      <c r="M172" s="1">
        <v>171</v>
      </c>
    </row>
    <row r="173" spans="1:13" x14ac:dyDescent="0.25">
      <c r="A173" s="2">
        <v>157</v>
      </c>
      <c r="B173" s="3" t="s">
        <v>386</v>
      </c>
      <c r="C173" s="2">
        <v>2019</v>
      </c>
      <c r="D173" s="1" t="s">
        <v>5</v>
      </c>
      <c r="G173" s="6">
        <v>0.14550925925925925</v>
      </c>
      <c r="K173" s="4" t="str">
        <f t="shared" si="6"/>
        <v>'03:29:32</v>
      </c>
      <c r="L173" s="7">
        <f t="shared" si="7"/>
        <v>209</v>
      </c>
      <c r="M173" s="1">
        <v>172</v>
      </c>
    </row>
    <row r="174" spans="1:13" x14ac:dyDescent="0.25">
      <c r="A174" s="2">
        <v>158</v>
      </c>
      <c r="B174" s="3" t="s">
        <v>254</v>
      </c>
      <c r="C174" s="2">
        <v>2019</v>
      </c>
      <c r="D174" s="1" t="s">
        <v>32</v>
      </c>
      <c r="G174" s="6">
        <v>0.15174768518518519</v>
      </c>
      <c r="K174" s="4" t="str">
        <f t="shared" si="6"/>
        <v>'03:38:31</v>
      </c>
      <c r="L174" s="7">
        <f t="shared" si="7"/>
        <v>218</v>
      </c>
      <c r="M174" s="1">
        <v>173</v>
      </c>
    </row>
    <row r="175" spans="1:13" x14ac:dyDescent="0.25">
      <c r="A175" s="2">
        <v>159</v>
      </c>
      <c r="B175" s="3" t="s">
        <v>368</v>
      </c>
      <c r="C175" s="2">
        <v>2019</v>
      </c>
      <c r="D175" s="1" t="s">
        <v>32</v>
      </c>
      <c r="G175" s="6">
        <v>0.14878472222222222</v>
      </c>
      <c r="K175" s="4" t="str">
        <f t="shared" si="6"/>
        <v>'03:34:15</v>
      </c>
      <c r="L175" s="7">
        <f t="shared" si="7"/>
        <v>214</v>
      </c>
      <c r="M175" s="1">
        <v>174</v>
      </c>
    </row>
    <row r="176" spans="1:13" x14ac:dyDescent="0.25">
      <c r="A176" s="2">
        <v>160</v>
      </c>
      <c r="B176" s="3" t="s">
        <v>72</v>
      </c>
      <c r="C176" s="2">
        <v>2019</v>
      </c>
      <c r="D176" s="1" t="s">
        <v>39</v>
      </c>
      <c r="G176" s="6">
        <v>0.1479513888888889</v>
      </c>
      <c r="K176" s="4" t="s">
        <v>387</v>
      </c>
      <c r="L176" s="7">
        <v>213</v>
      </c>
      <c r="M176" s="1">
        <v>176</v>
      </c>
    </row>
    <row r="177" spans="1:13" x14ac:dyDescent="0.25">
      <c r="A177" s="2">
        <v>161</v>
      </c>
      <c r="B177" s="3" t="s">
        <v>388</v>
      </c>
      <c r="C177" s="2">
        <v>2019</v>
      </c>
      <c r="D177" s="1" t="s">
        <v>389</v>
      </c>
      <c r="G177" s="6">
        <v>0.16328703703703704</v>
      </c>
      <c r="K177" s="4" t="s">
        <v>390</v>
      </c>
      <c r="L177" s="7">
        <v>235</v>
      </c>
      <c r="M177" s="1">
        <v>177</v>
      </c>
    </row>
    <row r="178" spans="1:13" x14ac:dyDescent="0.25">
      <c r="A178" s="2">
        <v>162</v>
      </c>
      <c r="B178" s="3" t="s">
        <v>391</v>
      </c>
      <c r="C178" s="2">
        <v>2019</v>
      </c>
      <c r="D178" s="1" t="s">
        <v>392</v>
      </c>
      <c r="G178" s="6">
        <v>0.15489583333333332</v>
      </c>
      <c r="I178" s="1" t="s">
        <v>393</v>
      </c>
      <c r="K178" s="4" t="s">
        <v>394</v>
      </c>
      <c r="L178" s="7">
        <v>223</v>
      </c>
      <c r="M178" s="1">
        <v>178</v>
      </c>
    </row>
    <row r="179" spans="1:13" x14ac:dyDescent="0.25">
      <c r="B179" s="3" t="s">
        <v>76</v>
      </c>
      <c r="C179" s="2">
        <v>2019</v>
      </c>
      <c r="E179" s="1" t="s">
        <v>395</v>
      </c>
      <c r="F179" s="1">
        <v>100</v>
      </c>
      <c r="G179" s="6">
        <v>0.60447916666666668</v>
      </c>
      <c r="I179" s="1" t="s">
        <v>396</v>
      </c>
      <c r="L179" s="7"/>
      <c r="M179" s="1">
        <v>179</v>
      </c>
    </row>
    <row r="180" spans="1:13" x14ac:dyDescent="0.25">
      <c r="A180" s="2">
        <v>163</v>
      </c>
      <c r="B180" s="3" t="s">
        <v>397</v>
      </c>
      <c r="C180" s="2">
        <v>2019</v>
      </c>
      <c r="D180" s="1" t="s">
        <v>392</v>
      </c>
      <c r="G180" s="6">
        <v>0.16473379629629628</v>
      </c>
      <c r="I180" s="1" t="s">
        <v>398</v>
      </c>
      <c r="K180" s="4" t="s">
        <v>399</v>
      </c>
      <c r="L180" s="7">
        <v>237</v>
      </c>
      <c r="M180" s="1">
        <v>180</v>
      </c>
    </row>
    <row r="181" spans="1:13" x14ac:dyDescent="0.25">
      <c r="A181" s="2">
        <v>164</v>
      </c>
      <c r="B181" s="3" t="s">
        <v>400</v>
      </c>
      <c r="C181" s="2">
        <v>2019</v>
      </c>
      <c r="D181" s="1" t="s">
        <v>13</v>
      </c>
      <c r="G181" s="6">
        <v>0.15153935185185186</v>
      </c>
      <c r="I181" s="1" t="s">
        <v>401</v>
      </c>
      <c r="K181" s="4" t="s">
        <v>402</v>
      </c>
      <c r="L181" s="7">
        <v>218</v>
      </c>
      <c r="M181" s="1">
        <v>181</v>
      </c>
    </row>
    <row r="182" spans="1:13" x14ac:dyDescent="0.25">
      <c r="A182" s="2">
        <v>165</v>
      </c>
      <c r="B182" s="3" t="s">
        <v>403</v>
      </c>
      <c r="C182" s="2">
        <v>2019</v>
      </c>
      <c r="D182" s="1" t="s">
        <v>15</v>
      </c>
      <c r="G182" s="6">
        <v>0.15743055555555555</v>
      </c>
      <c r="J182" s="2" t="s">
        <v>122</v>
      </c>
      <c r="K182" s="4" t="s">
        <v>404</v>
      </c>
      <c r="L182" s="7">
        <v>226</v>
      </c>
      <c r="M182" s="1">
        <v>182</v>
      </c>
    </row>
    <row r="183" spans="1:13" x14ac:dyDescent="0.25">
      <c r="A183" s="2">
        <v>166</v>
      </c>
      <c r="B183" s="3" t="s">
        <v>405</v>
      </c>
      <c r="C183" s="2">
        <v>2019</v>
      </c>
      <c r="D183" s="1" t="s">
        <v>392</v>
      </c>
      <c r="G183" s="6">
        <v>0.15564814814814815</v>
      </c>
      <c r="I183" s="1" t="s">
        <v>406</v>
      </c>
      <c r="K183" s="28" t="str">
        <f>IF(A183&lt;&gt;"",CONCATENATE("'",TEXT(G183,"tt:mm:ss")),"")</f>
        <v>'03:44:08</v>
      </c>
      <c r="L183" s="29">
        <f>IF(A183="","",VALUE(RIGHT(LEFT(K183,3),2))*60+VALUE(RIGHT(LEFT(K183,6),2)))</f>
        <v>224</v>
      </c>
      <c r="M183" s="1">
        <v>183</v>
      </c>
    </row>
    <row r="184" spans="1:13" x14ac:dyDescent="0.25">
      <c r="A184" s="2">
        <v>167</v>
      </c>
      <c r="B184" s="3" t="s">
        <v>93</v>
      </c>
      <c r="C184" s="2">
        <v>2019</v>
      </c>
      <c r="D184" s="1" t="s">
        <v>25</v>
      </c>
      <c r="G184" s="6">
        <v>0.14929398148148149</v>
      </c>
      <c r="I184" s="1" t="s">
        <v>407</v>
      </c>
      <c r="K184" s="28" t="str">
        <f t="shared" ref="K184:K207" si="8">IF(A184&lt;&gt;"",CONCATENATE("'",TEXT(G184,"tt:mm:ss")),"")</f>
        <v>'03:34:59</v>
      </c>
      <c r="L184" s="29">
        <f t="shared" ref="L184:L207" si="9">IF(A184="","",VALUE(RIGHT(LEFT(K184,3),2))*60+VALUE(RIGHT(LEFT(K184,6),2)))</f>
        <v>214</v>
      </c>
      <c r="M184" s="1">
        <v>184</v>
      </c>
    </row>
    <row r="185" spans="1:13" x14ac:dyDescent="0.25">
      <c r="A185" s="2">
        <v>168</v>
      </c>
      <c r="B185" s="3" t="s">
        <v>343</v>
      </c>
      <c r="C185" s="2">
        <v>2019</v>
      </c>
      <c r="D185" s="1" t="s">
        <v>5</v>
      </c>
      <c r="G185" s="6">
        <v>0.16581018518518517</v>
      </c>
      <c r="K185" s="28" t="str">
        <f t="shared" si="8"/>
        <v>'03:58:46</v>
      </c>
      <c r="L185" s="29">
        <f t="shared" si="9"/>
        <v>238</v>
      </c>
      <c r="M185" s="1">
        <v>185</v>
      </c>
    </row>
    <row r="186" spans="1:13" x14ac:dyDescent="0.25">
      <c r="A186" s="2">
        <v>169</v>
      </c>
      <c r="B186" s="3" t="s">
        <v>408</v>
      </c>
      <c r="C186" s="2">
        <v>2019</v>
      </c>
      <c r="D186" s="1" t="s">
        <v>15</v>
      </c>
      <c r="G186" s="6">
        <v>0.15503472222222223</v>
      </c>
      <c r="K186" s="28" t="str">
        <f t="shared" ref="K186:K188" si="10">IF(A186&lt;&gt;"",CONCATENATE("'",TEXT(G186,"tt:mm:ss")),"")</f>
        <v>'03:43:15</v>
      </c>
      <c r="L186" s="29">
        <f t="shared" ref="L186:L188" si="11">IF(A186="","",VALUE(RIGHT(LEFT(K186,3),2))*60+VALUE(RIGHT(LEFT(K186,6),2)))</f>
        <v>223</v>
      </c>
      <c r="M186" s="1">
        <v>186</v>
      </c>
    </row>
    <row r="187" spans="1:13" x14ac:dyDescent="0.25">
      <c r="A187" s="2">
        <v>170</v>
      </c>
      <c r="B187" s="3" t="s">
        <v>409</v>
      </c>
      <c r="C187" s="2">
        <v>2019</v>
      </c>
      <c r="D187" s="1" t="s">
        <v>410</v>
      </c>
      <c r="G187" s="6">
        <v>0.15432870370370369</v>
      </c>
      <c r="K187" s="28" t="str">
        <f t="shared" si="10"/>
        <v>'03:42:14</v>
      </c>
      <c r="L187" s="29">
        <f t="shared" si="11"/>
        <v>222</v>
      </c>
      <c r="M187" s="1">
        <v>187</v>
      </c>
    </row>
    <row r="188" spans="1:13" x14ac:dyDescent="0.25">
      <c r="A188" s="2">
        <v>171</v>
      </c>
      <c r="B188" s="3" t="s">
        <v>411</v>
      </c>
      <c r="C188" s="2">
        <v>2020</v>
      </c>
      <c r="D188" s="1" t="s">
        <v>389</v>
      </c>
      <c r="G188" s="6">
        <v>0.13753472222222221</v>
      </c>
      <c r="K188" s="28" t="str">
        <f t="shared" si="10"/>
        <v>'03:18:03</v>
      </c>
      <c r="L188" s="29">
        <f t="shared" si="11"/>
        <v>198</v>
      </c>
      <c r="M188" s="1">
        <v>188</v>
      </c>
    </row>
    <row r="189" spans="1:13" x14ac:dyDescent="0.25">
      <c r="A189" s="2">
        <v>172</v>
      </c>
      <c r="B189" s="3" t="s">
        <v>412</v>
      </c>
      <c r="C189" s="2">
        <v>2020</v>
      </c>
      <c r="D189" s="1" t="s">
        <v>24</v>
      </c>
      <c r="G189" s="6">
        <v>0.11783564814814813</v>
      </c>
      <c r="K189" s="28" t="str">
        <f t="shared" si="8"/>
        <v>'02:49:41</v>
      </c>
      <c r="L189" s="29">
        <f t="shared" si="9"/>
        <v>169</v>
      </c>
      <c r="M189" s="1">
        <v>189</v>
      </c>
    </row>
    <row r="190" spans="1:13" x14ac:dyDescent="0.25">
      <c r="A190" s="2">
        <v>173</v>
      </c>
      <c r="B190" s="3" t="s">
        <v>416</v>
      </c>
      <c r="C190" s="2">
        <v>2020</v>
      </c>
      <c r="D190" s="1" t="s">
        <v>389</v>
      </c>
      <c r="G190" s="6">
        <v>0.14527777777777778</v>
      </c>
      <c r="K190" s="28" t="str">
        <f t="shared" si="8"/>
        <v>'03:29:12</v>
      </c>
      <c r="L190" s="29">
        <f t="shared" si="9"/>
        <v>209</v>
      </c>
      <c r="M190" s="1">
        <v>190</v>
      </c>
    </row>
    <row r="191" spans="1:13" x14ac:dyDescent="0.25">
      <c r="A191" s="2">
        <v>174</v>
      </c>
      <c r="B191" s="3" t="s">
        <v>132</v>
      </c>
      <c r="C191" s="2">
        <v>2020</v>
      </c>
      <c r="D191" s="1" t="s">
        <v>13</v>
      </c>
      <c r="G191" s="6">
        <v>0.13847222222222222</v>
      </c>
      <c r="K191" s="28" t="str">
        <f t="shared" si="8"/>
        <v>'03:19:24</v>
      </c>
      <c r="L191" s="29">
        <f t="shared" si="9"/>
        <v>199</v>
      </c>
      <c r="M191" s="1">
        <v>191</v>
      </c>
    </row>
    <row r="192" spans="1:13" x14ac:dyDescent="0.25">
      <c r="A192" s="2">
        <v>175</v>
      </c>
      <c r="B192" s="3" t="s">
        <v>417</v>
      </c>
      <c r="C192" s="2">
        <v>2020</v>
      </c>
      <c r="D192" s="1" t="s">
        <v>418</v>
      </c>
      <c r="G192" s="6">
        <v>0.15261574074074075</v>
      </c>
      <c r="K192" s="28" t="str">
        <f t="shared" si="8"/>
        <v>'03:39:46</v>
      </c>
      <c r="L192" s="29">
        <f t="shared" si="9"/>
        <v>219</v>
      </c>
      <c r="M192" s="1">
        <v>192</v>
      </c>
    </row>
    <row r="193" spans="1:13" x14ac:dyDescent="0.25">
      <c r="A193" s="2">
        <v>176</v>
      </c>
      <c r="B193" s="3" t="s">
        <v>106</v>
      </c>
      <c r="C193" s="2">
        <v>2020</v>
      </c>
      <c r="D193" s="1" t="s">
        <v>419</v>
      </c>
      <c r="G193" s="6">
        <v>0.14710648148148148</v>
      </c>
      <c r="K193" s="28" t="str">
        <f t="shared" si="8"/>
        <v>'03:31:50</v>
      </c>
      <c r="L193" s="29">
        <f t="shared" si="9"/>
        <v>211</v>
      </c>
      <c r="M193" s="1">
        <v>193</v>
      </c>
    </row>
    <row r="194" spans="1:13" x14ac:dyDescent="0.25">
      <c r="A194" s="2">
        <v>177</v>
      </c>
      <c r="B194" s="3" t="s">
        <v>420</v>
      </c>
      <c r="C194" s="2">
        <v>2020</v>
      </c>
      <c r="D194" s="1" t="s">
        <v>419</v>
      </c>
      <c r="G194" s="6">
        <v>0.1522337962962963</v>
      </c>
      <c r="K194" s="28" t="str">
        <f t="shared" si="8"/>
        <v>'03:39:13</v>
      </c>
      <c r="L194" s="29">
        <f t="shared" si="9"/>
        <v>219</v>
      </c>
      <c r="M194" s="1">
        <v>194</v>
      </c>
    </row>
    <row r="195" spans="1:13" x14ac:dyDescent="0.25">
      <c r="A195" s="2">
        <v>178</v>
      </c>
      <c r="B195" s="3" t="s">
        <v>111</v>
      </c>
      <c r="C195" s="2">
        <v>2020</v>
      </c>
      <c r="D195" s="1" t="s">
        <v>418</v>
      </c>
      <c r="G195" s="6">
        <v>0.15737268518518518</v>
      </c>
      <c r="K195" s="28" t="str">
        <f t="shared" si="8"/>
        <v>'03:46:37</v>
      </c>
      <c r="L195" s="29">
        <f t="shared" si="9"/>
        <v>226</v>
      </c>
      <c r="M195" s="1">
        <v>195</v>
      </c>
    </row>
    <row r="196" spans="1:13" x14ac:dyDescent="0.25">
      <c r="A196" s="2">
        <v>179</v>
      </c>
      <c r="B196" s="3" t="s">
        <v>421</v>
      </c>
      <c r="C196" s="2">
        <v>2021</v>
      </c>
      <c r="D196" s="1" t="s">
        <v>5</v>
      </c>
      <c r="G196" s="6">
        <v>0.15258101851851852</v>
      </c>
      <c r="K196" s="28" t="str">
        <f t="shared" si="8"/>
        <v>'03:39:43</v>
      </c>
      <c r="L196" s="29">
        <f t="shared" si="9"/>
        <v>219</v>
      </c>
      <c r="M196" s="1">
        <v>196</v>
      </c>
    </row>
    <row r="197" spans="1:13" x14ac:dyDescent="0.25">
      <c r="A197" s="2">
        <v>180</v>
      </c>
      <c r="B197" s="3" t="s">
        <v>422</v>
      </c>
      <c r="C197" s="2">
        <v>2021</v>
      </c>
      <c r="D197" s="1" t="s">
        <v>385</v>
      </c>
      <c r="G197" s="6">
        <v>0.14495370370370372</v>
      </c>
      <c r="K197" s="28" t="str">
        <f t="shared" si="8"/>
        <v>'03:28:44</v>
      </c>
      <c r="L197" s="29">
        <f t="shared" si="9"/>
        <v>208</v>
      </c>
      <c r="M197" s="1">
        <v>197</v>
      </c>
    </row>
    <row r="198" spans="1:13" x14ac:dyDescent="0.25">
      <c r="A198" s="2">
        <v>181</v>
      </c>
      <c r="B198" s="3" t="s">
        <v>424</v>
      </c>
      <c r="C198" s="2">
        <v>2021</v>
      </c>
      <c r="D198" s="1" t="s">
        <v>419</v>
      </c>
      <c r="G198" s="6">
        <v>0.16538194444444446</v>
      </c>
      <c r="I198" s="1" t="s">
        <v>423</v>
      </c>
      <c r="K198" s="28" t="str">
        <f t="shared" si="8"/>
        <v>'03:58:09</v>
      </c>
      <c r="L198" s="29">
        <f t="shared" si="9"/>
        <v>238</v>
      </c>
      <c r="M198" s="1">
        <v>198</v>
      </c>
    </row>
    <row r="199" spans="1:13" x14ac:dyDescent="0.25">
      <c r="A199" s="2">
        <v>182</v>
      </c>
      <c r="B199" s="3" t="s">
        <v>141</v>
      </c>
      <c r="C199" s="2">
        <v>2021</v>
      </c>
      <c r="D199" s="1" t="s">
        <v>425</v>
      </c>
      <c r="G199" s="6">
        <v>0.14318287037037036</v>
      </c>
      <c r="K199" s="28" t="str">
        <f t="shared" si="8"/>
        <v>'03:26:11</v>
      </c>
      <c r="L199" s="29">
        <f t="shared" si="9"/>
        <v>206</v>
      </c>
      <c r="M199" s="1">
        <v>199</v>
      </c>
    </row>
    <row r="200" spans="1:13" x14ac:dyDescent="0.25">
      <c r="A200" s="2">
        <v>183</v>
      </c>
      <c r="B200" s="3" t="s">
        <v>224</v>
      </c>
      <c r="C200" s="2">
        <v>2021</v>
      </c>
      <c r="D200" s="1" t="s">
        <v>426</v>
      </c>
      <c r="G200" s="6">
        <v>0.13879629629629631</v>
      </c>
      <c r="K200" s="28" t="str">
        <f t="shared" si="8"/>
        <v>'03:19:52</v>
      </c>
      <c r="L200" s="29">
        <f t="shared" si="9"/>
        <v>199</v>
      </c>
      <c r="M200" s="1">
        <v>200</v>
      </c>
    </row>
    <row r="201" spans="1:13" x14ac:dyDescent="0.25">
      <c r="A201" s="2">
        <v>184</v>
      </c>
      <c r="B201" s="3" t="s">
        <v>226</v>
      </c>
      <c r="C201" s="2">
        <v>2021</v>
      </c>
      <c r="D201" s="1" t="s">
        <v>13</v>
      </c>
      <c r="G201" s="6">
        <v>0.14069444444444446</v>
      </c>
      <c r="I201" s="1" t="s">
        <v>427</v>
      </c>
      <c r="K201" s="28" t="str">
        <f t="shared" si="8"/>
        <v>'03:22:36</v>
      </c>
      <c r="L201" s="29">
        <f t="shared" si="9"/>
        <v>202</v>
      </c>
      <c r="M201" s="1">
        <v>201</v>
      </c>
    </row>
    <row r="202" spans="1:13" x14ac:dyDescent="0.25">
      <c r="A202" s="2">
        <v>185</v>
      </c>
      <c r="B202" s="3" t="s">
        <v>428</v>
      </c>
      <c r="C202" s="2">
        <v>2021</v>
      </c>
      <c r="D202" s="1" t="s">
        <v>418</v>
      </c>
      <c r="G202" s="6">
        <v>0.15377314814814816</v>
      </c>
      <c r="K202" s="28" t="str">
        <f t="shared" si="8"/>
        <v>'03:41:26</v>
      </c>
      <c r="L202" s="29">
        <f t="shared" si="9"/>
        <v>221</v>
      </c>
      <c r="M202" s="1">
        <v>202</v>
      </c>
    </row>
    <row r="203" spans="1:13" x14ac:dyDescent="0.25">
      <c r="A203" s="2">
        <v>186</v>
      </c>
      <c r="B203" s="3" t="s">
        <v>228</v>
      </c>
      <c r="C203" s="2">
        <v>2021</v>
      </c>
      <c r="D203" s="1" t="s">
        <v>14</v>
      </c>
      <c r="G203" s="6">
        <v>0.15221064814814814</v>
      </c>
      <c r="K203" s="28" t="str">
        <f t="shared" si="8"/>
        <v>'03:39:11</v>
      </c>
      <c r="L203" s="29">
        <f t="shared" si="9"/>
        <v>219</v>
      </c>
      <c r="M203" s="1">
        <v>203</v>
      </c>
    </row>
    <row r="204" spans="1:13" x14ac:dyDescent="0.25">
      <c r="A204" s="2">
        <v>187</v>
      </c>
      <c r="B204" s="3" t="s">
        <v>231</v>
      </c>
      <c r="C204" s="2">
        <v>2021</v>
      </c>
      <c r="D204" s="1" t="s">
        <v>46</v>
      </c>
      <c r="G204" s="6">
        <v>0.15686342592592592</v>
      </c>
      <c r="I204" s="1" t="s">
        <v>429</v>
      </c>
      <c r="K204" s="28" t="str">
        <f t="shared" si="8"/>
        <v>'03:45:53</v>
      </c>
      <c r="L204" s="29">
        <f t="shared" si="9"/>
        <v>225</v>
      </c>
      <c r="M204" s="1">
        <v>204</v>
      </c>
    </row>
    <row r="205" spans="1:13" x14ac:dyDescent="0.25">
      <c r="A205" s="2">
        <v>188</v>
      </c>
      <c r="B205" s="3" t="s">
        <v>62</v>
      </c>
      <c r="C205" s="2">
        <v>2021</v>
      </c>
      <c r="D205" s="1" t="s">
        <v>39</v>
      </c>
      <c r="G205" s="6">
        <v>0.15585648148148148</v>
      </c>
      <c r="K205" s="28" t="str">
        <f t="shared" si="8"/>
        <v>'03:44:26</v>
      </c>
      <c r="L205" s="29">
        <f t="shared" si="9"/>
        <v>224</v>
      </c>
      <c r="M205" s="1">
        <v>205</v>
      </c>
    </row>
    <row r="206" spans="1:13" x14ac:dyDescent="0.25">
      <c r="A206" s="2">
        <v>189</v>
      </c>
      <c r="B206" s="3" t="s">
        <v>240</v>
      </c>
      <c r="C206" s="2">
        <v>2021</v>
      </c>
      <c r="D206" s="1" t="s">
        <v>430</v>
      </c>
      <c r="G206" s="6">
        <v>0.16472222222222221</v>
      </c>
      <c r="I206" s="1" t="s">
        <v>431</v>
      </c>
      <c r="K206" s="28" t="str">
        <f t="shared" si="8"/>
        <v>'03:57:12</v>
      </c>
      <c r="L206" s="29">
        <f t="shared" si="9"/>
        <v>237</v>
      </c>
      <c r="M206" s="1">
        <v>206</v>
      </c>
    </row>
    <row r="207" spans="1:13" x14ac:dyDescent="0.25">
      <c r="A207" s="2">
        <v>190</v>
      </c>
      <c r="B207" s="3" t="s">
        <v>164</v>
      </c>
      <c r="C207" s="2">
        <v>2021</v>
      </c>
      <c r="D207" s="1" t="s">
        <v>419</v>
      </c>
      <c r="G207" s="6">
        <v>0.15670138888888888</v>
      </c>
      <c r="K207" s="28" t="str">
        <f t="shared" si="8"/>
        <v>'03:45:39</v>
      </c>
      <c r="L207" s="29">
        <f t="shared" si="9"/>
        <v>225</v>
      </c>
      <c r="M207" s="1">
        <v>207</v>
      </c>
    </row>
    <row r="208" spans="1:13" x14ac:dyDescent="0.25">
      <c r="A208" s="2">
        <v>191</v>
      </c>
      <c r="B208" s="3" t="s">
        <v>243</v>
      </c>
      <c r="C208" s="2">
        <v>2021</v>
      </c>
      <c r="D208" s="1" t="s">
        <v>13</v>
      </c>
      <c r="G208" s="6">
        <v>0.15178240740740742</v>
      </c>
      <c r="I208" s="1" t="s">
        <v>432</v>
      </c>
      <c r="K208" s="28" t="str">
        <f t="shared" ref="K208:K219" si="12">IF(A208&lt;&gt;"",CONCATENATE("'",TEXT(G208,"tt:mm:ss")),"")</f>
        <v>'03:38:34</v>
      </c>
      <c r="L208" s="29">
        <f t="shared" ref="L208:L219" si="13">IF(A208="","",VALUE(RIGHT(LEFT(K208,3),2))*60+VALUE(RIGHT(LEFT(K208,6),2)))</f>
        <v>218</v>
      </c>
      <c r="M208" s="1">
        <v>208</v>
      </c>
    </row>
    <row r="209" spans="1:13" x14ac:dyDescent="0.25">
      <c r="A209" s="2">
        <v>192</v>
      </c>
      <c r="B209" s="3" t="s">
        <v>433</v>
      </c>
      <c r="C209" s="2">
        <v>2021</v>
      </c>
      <c r="D209" s="1" t="s">
        <v>392</v>
      </c>
      <c r="G209" s="6">
        <v>0.15608796296296296</v>
      </c>
      <c r="I209" s="1" t="s">
        <v>434</v>
      </c>
      <c r="K209" s="28" t="str">
        <f t="shared" si="12"/>
        <v>'03:44:46</v>
      </c>
      <c r="L209" s="29">
        <f t="shared" si="13"/>
        <v>224</v>
      </c>
      <c r="M209" s="1">
        <v>209</v>
      </c>
    </row>
    <row r="210" spans="1:13" x14ac:dyDescent="0.25">
      <c r="A210" s="2">
        <v>193</v>
      </c>
      <c r="B210" s="3" t="s">
        <v>174</v>
      </c>
      <c r="C210" s="2">
        <v>2021</v>
      </c>
      <c r="D210" s="1" t="s">
        <v>382</v>
      </c>
      <c r="G210" s="6">
        <v>0.15630787037037039</v>
      </c>
      <c r="K210" s="28" t="str">
        <f t="shared" si="12"/>
        <v>'03:45:05</v>
      </c>
      <c r="L210" s="29">
        <f t="shared" si="13"/>
        <v>225</v>
      </c>
      <c r="M210" s="1">
        <v>210</v>
      </c>
    </row>
    <row r="211" spans="1:13" x14ac:dyDescent="0.25">
      <c r="A211" s="2">
        <v>194</v>
      </c>
      <c r="B211" s="3" t="s">
        <v>177</v>
      </c>
      <c r="C211" s="2">
        <v>2021</v>
      </c>
      <c r="D211" s="1" t="s">
        <v>32</v>
      </c>
      <c r="G211" s="6">
        <v>0.15585648148148148</v>
      </c>
      <c r="J211" s="2" t="s">
        <v>122</v>
      </c>
      <c r="K211" s="28" t="str">
        <f t="shared" si="12"/>
        <v>'03:44:26</v>
      </c>
      <c r="L211" s="29">
        <f t="shared" si="13"/>
        <v>224</v>
      </c>
      <c r="M211" s="1">
        <v>211</v>
      </c>
    </row>
    <row r="212" spans="1:13" x14ac:dyDescent="0.25">
      <c r="A212" s="2">
        <v>195</v>
      </c>
      <c r="B212" s="3" t="s">
        <v>262</v>
      </c>
      <c r="C212" s="2">
        <v>2021</v>
      </c>
      <c r="D212" s="1" t="s">
        <v>32</v>
      </c>
      <c r="G212" s="6">
        <v>0.14876157407407406</v>
      </c>
      <c r="K212" s="28" t="str">
        <f t="shared" si="12"/>
        <v>'03:34:13</v>
      </c>
      <c r="L212" s="29">
        <f t="shared" si="13"/>
        <v>214</v>
      </c>
      <c r="M212" s="1">
        <v>212</v>
      </c>
    </row>
    <row r="213" spans="1:13" x14ac:dyDescent="0.25">
      <c r="A213" s="2">
        <v>196</v>
      </c>
      <c r="B213" s="3" t="s">
        <v>435</v>
      </c>
      <c r="C213" s="2">
        <v>2021</v>
      </c>
      <c r="D213" s="1" t="s">
        <v>15</v>
      </c>
      <c r="G213" s="6">
        <v>0.17284722222222224</v>
      </c>
      <c r="I213" s="1" t="s">
        <v>436</v>
      </c>
      <c r="J213" s="2" t="s">
        <v>122</v>
      </c>
      <c r="K213" s="28" t="str">
        <f t="shared" si="12"/>
        <v>'04:08:54</v>
      </c>
      <c r="L213" s="29">
        <f t="shared" si="13"/>
        <v>248</v>
      </c>
      <c r="M213" s="1">
        <v>213</v>
      </c>
    </row>
    <row r="214" spans="1:13" x14ac:dyDescent="0.25">
      <c r="A214" s="2">
        <v>197</v>
      </c>
      <c r="B214" s="3" t="s">
        <v>268</v>
      </c>
      <c r="C214" s="2">
        <v>2021</v>
      </c>
      <c r="D214" s="1" t="s">
        <v>39</v>
      </c>
      <c r="G214" s="6">
        <v>0.15861111111111112</v>
      </c>
      <c r="K214" s="28" t="str">
        <f t="shared" si="12"/>
        <v>'03:48:24</v>
      </c>
      <c r="L214" s="29">
        <f t="shared" si="13"/>
        <v>228</v>
      </c>
      <c r="M214" s="1">
        <v>214</v>
      </c>
    </row>
    <row r="215" spans="1:13" x14ac:dyDescent="0.25">
      <c r="A215" s="2">
        <v>198</v>
      </c>
      <c r="B215" s="3" t="s">
        <v>437</v>
      </c>
      <c r="C215" s="2">
        <v>2021</v>
      </c>
      <c r="D215" s="1" t="s">
        <v>32</v>
      </c>
      <c r="G215" s="6">
        <v>0.14400462962962965</v>
      </c>
      <c r="J215" s="2" t="s">
        <v>122</v>
      </c>
      <c r="K215" s="28" t="str">
        <f t="shared" si="12"/>
        <v>'03:27:22</v>
      </c>
      <c r="L215" s="29">
        <f t="shared" si="13"/>
        <v>207</v>
      </c>
      <c r="M215" s="1">
        <v>215</v>
      </c>
    </row>
    <row r="216" spans="1:13" x14ac:dyDescent="0.25">
      <c r="A216" s="2">
        <v>199</v>
      </c>
      <c r="B216" s="3" t="s">
        <v>438</v>
      </c>
      <c r="C216" s="2">
        <v>2021</v>
      </c>
      <c r="D216" s="1" t="s">
        <v>32</v>
      </c>
      <c r="G216" s="6">
        <v>0.14289351851851853</v>
      </c>
      <c r="K216" s="28" t="str">
        <f t="shared" si="12"/>
        <v>'03:25:46</v>
      </c>
      <c r="L216" s="29">
        <f t="shared" si="13"/>
        <v>205</v>
      </c>
      <c r="M216" s="1">
        <v>216</v>
      </c>
    </row>
    <row r="217" spans="1:13" x14ac:dyDescent="0.25">
      <c r="B217" s="3" t="s">
        <v>327</v>
      </c>
      <c r="C217" s="2">
        <v>2021</v>
      </c>
      <c r="E217" s="1" t="s">
        <v>439</v>
      </c>
      <c r="F217" s="1">
        <v>246</v>
      </c>
      <c r="G217" s="6">
        <v>1.4687847222222221</v>
      </c>
      <c r="K217" s="28" t="str">
        <f t="shared" si="12"/>
        <v/>
      </c>
      <c r="L217" s="29" t="str">
        <f t="shared" si="13"/>
        <v/>
      </c>
      <c r="M217" s="1">
        <v>217</v>
      </c>
    </row>
    <row r="218" spans="1:13" x14ac:dyDescent="0.25">
      <c r="A218" s="2">
        <v>200</v>
      </c>
      <c r="B218" s="3" t="s">
        <v>440</v>
      </c>
      <c r="C218" s="2">
        <v>2021</v>
      </c>
      <c r="D218" s="1" t="s">
        <v>441</v>
      </c>
      <c r="G218" s="6">
        <v>0.15523148148148147</v>
      </c>
      <c r="I218" s="1" t="s">
        <v>442</v>
      </c>
      <c r="K218" s="28" t="str">
        <f t="shared" si="12"/>
        <v>'03:43:32</v>
      </c>
      <c r="L218" s="29">
        <f t="shared" si="13"/>
        <v>223</v>
      </c>
      <c r="M218" s="1">
        <v>218</v>
      </c>
    </row>
    <row r="219" spans="1:13" x14ac:dyDescent="0.25">
      <c r="A219" s="2">
        <v>201</v>
      </c>
      <c r="B219" s="3" t="s">
        <v>201</v>
      </c>
      <c r="C219" s="2">
        <v>2021</v>
      </c>
      <c r="D219" s="1" t="s">
        <v>39</v>
      </c>
      <c r="G219" s="6">
        <v>0.14592592592592593</v>
      </c>
      <c r="K219" s="28" t="str">
        <f t="shared" si="12"/>
        <v>'03:30:08</v>
      </c>
      <c r="L219" s="29">
        <f t="shared" si="13"/>
        <v>210</v>
      </c>
      <c r="M219" s="1">
        <v>219</v>
      </c>
    </row>
    <row r="220" spans="1:13" x14ac:dyDescent="0.25">
      <c r="A220" s="2">
        <v>202</v>
      </c>
      <c r="B220" s="3" t="s">
        <v>204</v>
      </c>
      <c r="C220" s="2">
        <v>2021</v>
      </c>
      <c r="D220" s="1" t="s">
        <v>426</v>
      </c>
      <c r="G220" s="6">
        <v>0.14582175925925925</v>
      </c>
      <c r="K220" s="28" t="str">
        <f t="shared" ref="K220:K299" si="14">IF(A220&lt;&gt;"",CONCATENATE("'",TEXT(G220,"tt:mm:ss")),"")</f>
        <v>'03:29:59</v>
      </c>
      <c r="L220" s="29">
        <f t="shared" ref="L220:L299" si="15">IF(A220="","",VALUE(RIGHT(LEFT(K220,3),2))*60+VALUE(RIGHT(LEFT(K220,6),2)))</f>
        <v>209</v>
      </c>
      <c r="M220" s="1">
        <v>220</v>
      </c>
    </row>
    <row r="221" spans="1:13" x14ac:dyDescent="0.25">
      <c r="A221" s="2">
        <v>203</v>
      </c>
      <c r="B221" s="3" t="s">
        <v>443</v>
      </c>
      <c r="C221" s="2">
        <v>2021</v>
      </c>
      <c r="D221" s="1" t="s">
        <v>46</v>
      </c>
      <c r="G221" s="6">
        <v>0.1519560185185185</v>
      </c>
      <c r="K221" s="28" t="str">
        <f t="shared" si="14"/>
        <v>'03:38:49</v>
      </c>
      <c r="L221" s="29">
        <f t="shared" si="15"/>
        <v>218</v>
      </c>
      <c r="M221" s="1">
        <v>221</v>
      </c>
    </row>
    <row r="222" spans="1:13" x14ac:dyDescent="0.25">
      <c r="A222" s="2">
        <v>204</v>
      </c>
      <c r="B222" s="3" t="s">
        <v>444</v>
      </c>
      <c r="C222" s="2">
        <v>2021</v>
      </c>
      <c r="D222" s="1" t="s">
        <v>454</v>
      </c>
      <c r="G222" s="6">
        <v>0.15667824074074074</v>
      </c>
      <c r="I222" s="1" t="s">
        <v>455</v>
      </c>
      <c r="K222" s="28" t="str">
        <f t="shared" si="14"/>
        <v>'03:45:37</v>
      </c>
      <c r="L222" s="29">
        <f t="shared" si="15"/>
        <v>225</v>
      </c>
      <c r="M222" s="1">
        <v>222</v>
      </c>
    </row>
    <row r="223" spans="1:13" x14ac:dyDescent="0.25">
      <c r="A223" s="2">
        <v>205</v>
      </c>
      <c r="B223" s="3" t="s">
        <v>445</v>
      </c>
      <c r="C223" s="2">
        <v>2021</v>
      </c>
      <c r="D223" s="1" t="s">
        <v>13</v>
      </c>
      <c r="G223" s="6">
        <v>0.13957175925925927</v>
      </c>
      <c r="K223" s="28" t="str">
        <f t="shared" si="14"/>
        <v>'03:20:59</v>
      </c>
      <c r="L223" s="29">
        <f t="shared" si="15"/>
        <v>200</v>
      </c>
      <c r="M223" s="1">
        <v>223</v>
      </c>
    </row>
    <row r="224" spans="1:13" x14ac:dyDescent="0.25">
      <c r="A224" s="2">
        <v>206</v>
      </c>
      <c r="B224" s="3" t="s">
        <v>285</v>
      </c>
      <c r="C224" s="2">
        <v>2021</v>
      </c>
      <c r="D224" s="1" t="s">
        <v>31</v>
      </c>
      <c r="G224" s="6">
        <v>0.1579861111111111</v>
      </c>
      <c r="K224" s="28" t="str">
        <f t="shared" si="14"/>
        <v>'03:47:30</v>
      </c>
      <c r="L224" s="29">
        <f t="shared" si="15"/>
        <v>227</v>
      </c>
      <c r="M224" s="1">
        <v>224</v>
      </c>
    </row>
    <row r="225" spans="1:13" x14ac:dyDescent="0.25">
      <c r="A225" s="2">
        <v>207</v>
      </c>
      <c r="B225" s="3" t="s">
        <v>111</v>
      </c>
      <c r="C225" s="2">
        <v>2021</v>
      </c>
      <c r="D225" s="1" t="s">
        <v>15</v>
      </c>
      <c r="G225" s="6">
        <v>0.16939814814814813</v>
      </c>
      <c r="K225" s="28" t="str">
        <f t="shared" si="14"/>
        <v>'04:03:56</v>
      </c>
      <c r="L225" s="29">
        <f t="shared" si="15"/>
        <v>243</v>
      </c>
      <c r="M225" s="1">
        <v>225</v>
      </c>
    </row>
    <row r="226" spans="1:13" x14ac:dyDescent="0.25">
      <c r="A226" s="2">
        <v>208</v>
      </c>
      <c r="B226" s="3" t="s">
        <v>113</v>
      </c>
      <c r="C226" s="2">
        <v>2022</v>
      </c>
      <c r="D226" s="1" t="s">
        <v>446</v>
      </c>
      <c r="G226" s="6">
        <v>0.15442129629629631</v>
      </c>
      <c r="K226" s="28" t="str">
        <f t="shared" si="14"/>
        <v>'03:42:22</v>
      </c>
      <c r="L226" s="29">
        <f t="shared" si="15"/>
        <v>222</v>
      </c>
      <c r="M226" s="1">
        <v>226</v>
      </c>
    </row>
    <row r="227" spans="1:13" x14ac:dyDescent="0.25">
      <c r="A227" s="2">
        <v>209</v>
      </c>
      <c r="B227" s="3" t="s">
        <v>447</v>
      </c>
      <c r="C227" s="2">
        <v>2022</v>
      </c>
      <c r="D227" s="1" t="s">
        <v>39</v>
      </c>
      <c r="G227" s="6">
        <v>0.1529513888888889</v>
      </c>
      <c r="K227" s="28" t="str">
        <f t="shared" si="14"/>
        <v>'03:40:15</v>
      </c>
      <c r="L227" s="29">
        <f t="shared" si="15"/>
        <v>220</v>
      </c>
      <c r="M227" s="1">
        <v>227</v>
      </c>
    </row>
    <row r="228" spans="1:13" x14ac:dyDescent="0.25">
      <c r="A228" s="2">
        <v>210</v>
      </c>
      <c r="B228" s="3" t="s">
        <v>448</v>
      </c>
      <c r="C228" s="2">
        <v>2022</v>
      </c>
      <c r="D228" s="1" t="s">
        <v>449</v>
      </c>
      <c r="G228" s="6">
        <v>0.14326388888888889</v>
      </c>
      <c r="I228" s="1" t="s">
        <v>457</v>
      </c>
      <c r="K228" s="28" t="str">
        <f t="shared" si="14"/>
        <v>'03:26:18</v>
      </c>
      <c r="L228" s="29">
        <f t="shared" si="15"/>
        <v>206</v>
      </c>
      <c r="M228" s="1">
        <v>228</v>
      </c>
    </row>
    <row r="229" spans="1:13" x14ac:dyDescent="0.25">
      <c r="A229" s="2">
        <v>211</v>
      </c>
      <c r="B229" s="3" t="s">
        <v>450</v>
      </c>
      <c r="C229" s="2">
        <v>2022</v>
      </c>
      <c r="D229" s="1" t="s">
        <v>39</v>
      </c>
      <c r="G229" s="6">
        <v>0.1504050925925926</v>
      </c>
      <c r="K229" s="28" t="str">
        <f t="shared" si="14"/>
        <v>'03:36:35</v>
      </c>
      <c r="L229" s="29">
        <f t="shared" si="15"/>
        <v>216</v>
      </c>
      <c r="M229" s="1">
        <v>229</v>
      </c>
    </row>
    <row r="230" spans="1:13" x14ac:dyDescent="0.25">
      <c r="A230" s="2">
        <v>212</v>
      </c>
      <c r="B230" s="3" t="s">
        <v>451</v>
      </c>
      <c r="C230" s="2">
        <v>2022</v>
      </c>
      <c r="D230" s="1" t="s">
        <v>17</v>
      </c>
      <c r="G230" s="6">
        <v>0.14592592592592593</v>
      </c>
      <c r="I230" s="1" t="s">
        <v>456</v>
      </c>
      <c r="K230" s="28" t="str">
        <f t="shared" si="14"/>
        <v>'03:30:08</v>
      </c>
      <c r="L230" s="29">
        <f t="shared" si="15"/>
        <v>210</v>
      </c>
      <c r="M230" s="1">
        <v>230</v>
      </c>
    </row>
    <row r="231" spans="1:13" x14ac:dyDescent="0.25">
      <c r="A231" s="2">
        <v>213</v>
      </c>
      <c r="B231" s="3" t="s">
        <v>452</v>
      </c>
      <c r="C231" s="2">
        <v>2022</v>
      </c>
      <c r="D231" s="1" t="s">
        <v>15</v>
      </c>
      <c r="G231" s="6">
        <v>0.1441550925925926</v>
      </c>
      <c r="K231" s="28" t="str">
        <f t="shared" si="14"/>
        <v>'03:27:35</v>
      </c>
      <c r="L231" s="29">
        <f t="shared" si="15"/>
        <v>207</v>
      </c>
      <c r="M231" s="1">
        <v>231</v>
      </c>
    </row>
    <row r="232" spans="1:13" x14ac:dyDescent="0.25">
      <c r="A232" s="2">
        <v>214</v>
      </c>
      <c r="B232" s="3" t="s">
        <v>453</v>
      </c>
      <c r="C232" s="2">
        <v>2022</v>
      </c>
      <c r="D232" s="1" t="s">
        <v>454</v>
      </c>
      <c r="G232" s="6">
        <v>0.15952546296296297</v>
      </c>
      <c r="K232" s="28" t="str">
        <f t="shared" si="14"/>
        <v>'03:49:43</v>
      </c>
      <c r="L232" s="29">
        <f t="shared" si="15"/>
        <v>229</v>
      </c>
      <c r="M232" s="1">
        <v>232</v>
      </c>
    </row>
    <row r="233" spans="1:13" x14ac:dyDescent="0.25">
      <c r="A233" s="2">
        <v>215</v>
      </c>
      <c r="B233" s="3" t="s">
        <v>304</v>
      </c>
      <c r="C233" s="2">
        <v>2022</v>
      </c>
      <c r="D233" s="1" t="s">
        <v>39</v>
      </c>
      <c r="G233" s="6">
        <v>0.14222222222222222</v>
      </c>
      <c r="K233" s="28" t="str">
        <f t="shared" si="14"/>
        <v>'03:24:48</v>
      </c>
      <c r="L233" s="29">
        <f t="shared" si="15"/>
        <v>204</v>
      </c>
      <c r="M233" s="1">
        <v>233</v>
      </c>
    </row>
    <row r="234" spans="1:13" x14ac:dyDescent="0.25">
      <c r="A234" s="2">
        <v>216</v>
      </c>
      <c r="B234" s="3" t="s">
        <v>458</v>
      </c>
      <c r="C234" s="2">
        <v>2022</v>
      </c>
      <c r="D234" s="1" t="s">
        <v>446</v>
      </c>
      <c r="G234" s="6">
        <v>0.14401620370370369</v>
      </c>
      <c r="K234" s="28" t="str">
        <f t="shared" ref="K234:K247" si="16">IF(A234&lt;&gt;"",CONCATENATE("'",TEXT(G234,"tt:mm:ss")),"")</f>
        <v>'03:27:23</v>
      </c>
      <c r="L234" s="29">
        <f t="shared" ref="L234:L247" si="17">IF(A234="","",VALUE(RIGHT(LEFT(K234,3),2))*60+VALUE(RIGHT(LEFT(K234,6),2)))</f>
        <v>207</v>
      </c>
      <c r="M234" s="1">
        <v>234</v>
      </c>
    </row>
    <row r="235" spans="1:13" x14ac:dyDescent="0.25">
      <c r="A235" s="2">
        <v>217</v>
      </c>
      <c r="B235" s="3" t="s">
        <v>459</v>
      </c>
      <c r="C235" s="2">
        <v>2022</v>
      </c>
      <c r="D235" s="1" t="s">
        <v>15</v>
      </c>
      <c r="G235" s="6">
        <v>0.14702546296296296</v>
      </c>
      <c r="K235" s="28" t="str">
        <f t="shared" si="16"/>
        <v>'03:31:43</v>
      </c>
      <c r="L235" s="29">
        <f t="shared" si="17"/>
        <v>211</v>
      </c>
      <c r="M235" s="1">
        <v>235</v>
      </c>
    </row>
    <row r="236" spans="1:13" x14ac:dyDescent="0.25">
      <c r="A236" s="2">
        <v>218</v>
      </c>
      <c r="B236" s="3" t="s">
        <v>460</v>
      </c>
      <c r="C236" s="2">
        <v>2022</v>
      </c>
      <c r="D236" s="1" t="s">
        <v>461</v>
      </c>
      <c r="G236" s="6">
        <v>0.14193287037037036</v>
      </c>
      <c r="K236" s="28" t="str">
        <f t="shared" si="16"/>
        <v>'03:24:23</v>
      </c>
      <c r="L236" s="29">
        <f t="shared" si="17"/>
        <v>204</v>
      </c>
      <c r="M236" s="1">
        <v>236</v>
      </c>
    </row>
    <row r="237" spans="1:13" x14ac:dyDescent="0.25">
      <c r="A237" s="2">
        <v>219</v>
      </c>
      <c r="B237" s="3" t="s">
        <v>462</v>
      </c>
      <c r="C237" s="2">
        <v>2022</v>
      </c>
      <c r="D237" s="1" t="s">
        <v>6</v>
      </c>
      <c r="G237" s="6">
        <v>0.14368055555555556</v>
      </c>
      <c r="K237" s="28" t="str">
        <f t="shared" si="16"/>
        <v>'03:26:54</v>
      </c>
      <c r="L237" s="29">
        <f t="shared" si="17"/>
        <v>206</v>
      </c>
      <c r="M237" s="1">
        <v>237</v>
      </c>
    </row>
    <row r="238" spans="1:13" x14ac:dyDescent="0.25">
      <c r="A238" s="2">
        <v>220</v>
      </c>
      <c r="B238" s="3" t="s">
        <v>463</v>
      </c>
      <c r="C238" s="2">
        <v>2022</v>
      </c>
      <c r="D238" s="1" t="s">
        <v>39</v>
      </c>
      <c r="G238" s="6">
        <v>0.14671296296296296</v>
      </c>
      <c r="K238" s="28" t="str">
        <f t="shared" si="16"/>
        <v>'03:31:16</v>
      </c>
      <c r="L238" s="29">
        <f t="shared" si="17"/>
        <v>211</v>
      </c>
      <c r="M238" s="1">
        <v>238</v>
      </c>
    </row>
    <row r="239" spans="1:13" x14ac:dyDescent="0.25">
      <c r="A239" s="2">
        <v>221</v>
      </c>
      <c r="B239" s="3" t="s">
        <v>464</v>
      </c>
      <c r="C239" s="2">
        <v>2022</v>
      </c>
      <c r="D239" s="1" t="s">
        <v>465</v>
      </c>
      <c r="G239" s="6">
        <v>0.14129629629629628</v>
      </c>
      <c r="K239" s="28" t="str">
        <f t="shared" si="16"/>
        <v>'03:23:28</v>
      </c>
      <c r="L239" s="29">
        <f t="shared" si="17"/>
        <v>203</v>
      </c>
      <c r="M239" s="1">
        <v>239</v>
      </c>
    </row>
    <row r="240" spans="1:13" x14ac:dyDescent="0.25">
      <c r="A240" s="2">
        <v>222</v>
      </c>
      <c r="B240" s="3" t="s">
        <v>228</v>
      </c>
      <c r="C240" s="2">
        <v>2022</v>
      </c>
      <c r="D240" s="1" t="s">
        <v>466</v>
      </c>
      <c r="G240" s="6">
        <v>0.1399074074074074</v>
      </c>
      <c r="K240" s="28" t="str">
        <f t="shared" si="16"/>
        <v>'03:21:28</v>
      </c>
      <c r="L240" s="29">
        <f t="shared" si="17"/>
        <v>201</v>
      </c>
      <c r="M240" s="1">
        <v>240</v>
      </c>
    </row>
    <row r="241" spans="1:13" x14ac:dyDescent="0.25">
      <c r="A241" s="2">
        <v>223</v>
      </c>
      <c r="B241" s="3" t="s">
        <v>153</v>
      </c>
      <c r="C241" s="2">
        <v>2022</v>
      </c>
      <c r="D241" s="1" t="s">
        <v>39</v>
      </c>
      <c r="G241" s="6">
        <v>0.14616898148148147</v>
      </c>
      <c r="K241" s="28" t="str">
        <f t="shared" si="16"/>
        <v>'03:30:29</v>
      </c>
      <c r="L241" s="29">
        <f t="shared" si="17"/>
        <v>210</v>
      </c>
      <c r="M241" s="1">
        <v>241</v>
      </c>
    </row>
    <row r="242" spans="1:13" x14ac:dyDescent="0.25">
      <c r="A242" s="2">
        <v>224</v>
      </c>
      <c r="B242" s="3" t="s">
        <v>467</v>
      </c>
      <c r="C242" s="2">
        <v>2022</v>
      </c>
      <c r="D242" s="1" t="s">
        <v>8</v>
      </c>
      <c r="G242" s="6">
        <v>0.13362268518518519</v>
      </c>
      <c r="K242" s="28" t="str">
        <f t="shared" si="16"/>
        <v>'03:12:25</v>
      </c>
      <c r="L242" s="29">
        <f t="shared" si="17"/>
        <v>192</v>
      </c>
      <c r="M242" s="1">
        <v>242</v>
      </c>
    </row>
    <row r="243" spans="1:13" x14ac:dyDescent="0.25">
      <c r="A243" s="2">
        <v>225</v>
      </c>
      <c r="B243" s="3" t="s">
        <v>468</v>
      </c>
      <c r="C243" s="2">
        <v>2022</v>
      </c>
      <c r="D243" s="1" t="s">
        <v>13</v>
      </c>
      <c r="G243" s="6">
        <v>0.14510416666666667</v>
      </c>
      <c r="I243" s="1" t="s">
        <v>469</v>
      </c>
      <c r="K243" s="28" t="str">
        <f t="shared" si="16"/>
        <v>'03:28:57</v>
      </c>
      <c r="L243" s="29">
        <f t="shared" si="17"/>
        <v>208</v>
      </c>
      <c r="M243" s="1">
        <v>243</v>
      </c>
    </row>
    <row r="244" spans="1:13" x14ac:dyDescent="0.25">
      <c r="A244" s="2">
        <v>226</v>
      </c>
      <c r="B244" s="3" t="s">
        <v>322</v>
      </c>
      <c r="C244" s="2">
        <v>2022</v>
      </c>
      <c r="D244" s="1" t="s">
        <v>446</v>
      </c>
      <c r="G244" s="6">
        <v>0.14517361111111113</v>
      </c>
      <c r="K244" s="28" t="str">
        <f t="shared" si="16"/>
        <v>'03:29:03</v>
      </c>
      <c r="L244" s="29">
        <f t="shared" si="17"/>
        <v>209</v>
      </c>
      <c r="M244" s="1">
        <v>244</v>
      </c>
    </row>
    <row r="245" spans="1:13" x14ac:dyDescent="0.25">
      <c r="A245" s="2">
        <v>227</v>
      </c>
      <c r="B245" s="3" t="s">
        <v>268</v>
      </c>
      <c r="C245" s="2">
        <v>2022</v>
      </c>
      <c r="D245" s="1" t="s">
        <v>32</v>
      </c>
      <c r="G245" s="6">
        <v>0.1408912037037037</v>
      </c>
      <c r="K245" s="28" t="str">
        <f t="shared" si="16"/>
        <v>'03:22:53</v>
      </c>
      <c r="L245" s="29">
        <f t="shared" si="17"/>
        <v>202</v>
      </c>
      <c r="M245" s="1">
        <v>245</v>
      </c>
    </row>
    <row r="246" spans="1:13" x14ac:dyDescent="0.25">
      <c r="A246" s="2">
        <v>228</v>
      </c>
      <c r="B246" s="3" t="s">
        <v>470</v>
      </c>
      <c r="C246" s="2">
        <v>2022</v>
      </c>
      <c r="D246" s="1" t="s">
        <v>39</v>
      </c>
      <c r="G246" s="6">
        <v>0.15150462962962963</v>
      </c>
      <c r="K246" s="28" t="str">
        <f t="shared" si="16"/>
        <v>'03:38:10</v>
      </c>
      <c r="L246" s="29">
        <f t="shared" si="17"/>
        <v>218</v>
      </c>
      <c r="M246" s="1">
        <v>246</v>
      </c>
    </row>
    <row r="247" spans="1:13" x14ac:dyDescent="0.25">
      <c r="A247" s="2">
        <v>229</v>
      </c>
      <c r="B247" s="3" t="s">
        <v>471</v>
      </c>
      <c r="C247" s="2">
        <v>2022</v>
      </c>
      <c r="D247" s="1" t="s">
        <v>32</v>
      </c>
      <c r="G247" s="6">
        <v>0.14541666666666667</v>
      </c>
      <c r="K247" s="28" t="str">
        <f t="shared" si="16"/>
        <v>'03:29:24</v>
      </c>
      <c r="L247" s="29">
        <f t="shared" si="17"/>
        <v>209</v>
      </c>
      <c r="M247" s="1">
        <v>247</v>
      </c>
    </row>
    <row r="248" spans="1:13" x14ac:dyDescent="0.25">
      <c r="B248" s="3" t="s">
        <v>274</v>
      </c>
      <c r="C248" s="2">
        <v>2022</v>
      </c>
      <c r="E248" s="1" t="s">
        <v>472</v>
      </c>
      <c r="F248" s="1">
        <v>161</v>
      </c>
      <c r="G248" s="6">
        <v>0.75383101851851853</v>
      </c>
      <c r="K248" s="28" t="str">
        <f t="shared" ref="K248:K252" si="18">IF(A248&lt;&gt;"",CONCATENATE("'",TEXT(G248,"tt:mm:ss")),"")</f>
        <v/>
      </c>
      <c r="L248" s="29" t="str">
        <f t="shared" ref="L248:L252" si="19">IF(A248="","",VALUE(RIGHT(LEFT(K248,3),2))*60+VALUE(RIGHT(LEFT(K248,6),2)))</f>
        <v/>
      </c>
      <c r="M248" s="1">
        <v>248</v>
      </c>
    </row>
    <row r="249" spans="1:13" x14ac:dyDescent="0.25">
      <c r="A249" s="2">
        <v>230</v>
      </c>
      <c r="B249" s="3" t="s">
        <v>279</v>
      </c>
      <c r="C249" s="2">
        <v>2022</v>
      </c>
      <c r="D249" s="1" t="s">
        <v>15</v>
      </c>
      <c r="G249" s="6">
        <v>0.14534722222222221</v>
      </c>
      <c r="K249" s="28" t="str">
        <f t="shared" si="18"/>
        <v>'03:29:18</v>
      </c>
      <c r="L249" s="29">
        <f t="shared" si="19"/>
        <v>209</v>
      </c>
      <c r="M249" s="1">
        <v>249</v>
      </c>
    </row>
    <row r="250" spans="1:13" x14ac:dyDescent="0.25">
      <c r="A250" s="2">
        <v>231</v>
      </c>
      <c r="B250" s="3" t="s">
        <v>473</v>
      </c>
      <c r="C250" s="2">
        <v>2022</v>
      </c>
      <c r="D250" s="1" t="s">
        <v>39</v>
      </c>
      <c r="G250" s="6">
        <v>0.13291666666666666</v>
      </c>
      <c r="I250" s="1" t="s">
        <v>475</v>
      </c>
      <c r="K250" s="28" t="str">
        <f t="shared" si="18"/>
        <v>'03:11:24</v>
      </c>
      <c r="L250" s="29">
        <f t="shared" si="19"/>
        <v>191</v>
      </c>
      <c r="M250" s="1">
        <v>250</v>
      </c>
    </row>
    <row r="251" spans="1:13" x14ac:dyDescent="0.25">
      <c r="A251" s="2">
        <v>232</v>
      </c>
      <c r="B251" s="3" t="s">
        <v>474</v>
      </c>
      <c r="C251" s="2">
        <v>2022</v>
      </c>
      <c r="D251" s="1" t="s">
        <v>39</v>
      </c>
      <c r="G251" s="6">
        <v>0.14503472222222222</v>
      </c>
      <c r="K251" s="28" t="str">
        <f t="shared" si="18"/>
        <v>'03:28:51</v>
      </c>
      <c r="L251" s="29">
        <f t="shared" si="19"/>
        <v>208</v>
      </c>
      <c r="M251" s="1">
        <v>251</v>
      </c>
    </row>
    <row r="252" spans="1:13" x14ac:dyDescent="0.25">
      <c r="A252" s="2">
        <v>233</v>
      </c>
      <c r="B252" s="3" t="s">
        <v>111</v>
      </c>
      <c r="C252" s="2">
        <v>2022</v>
      </c>
      <c r="D252" s="1" t="s">
        <v>418</v>
      </c>
      <c r="G252" s="6">
        <v>0.1549537037037037</v>
      </c>
      <c r="K252" s="28" t="str">
        <f t="shared" si="18"/>
        <v>'03:43:08</v>
      </c>
      <c r="L252" s="29">
        <f t="shared" si="19"/>
        <v>223</v>
      </c>
      <c r="M252" s="1">
        <v>252</v>
      </c>
    </row>
    <row r="253" spans="1:13" x14ac:dyDescent="0.25">
      <c r="A253" s="2">
        <v>234</v>
      </c>
      <c r="B253" s="3" t="s">
        <v>447</v>
      </c>
      <c r="C253" s="2">
        <v>2023</v>
      </c>
      <c r="D253" s="1" t="s">
        <v>426</v>
      </c>
      <c r="G253" s="6">
        <v>0.15111111111111111</v>
      </c>
      <c r="K253" s="28" t="str">
        <f t="shared" ref="K253:K297" si="20">IF(A253&lt;&gt;"",CONCATENATE("'",TEXT(G253,"tt:mm:ss")),"")</f>
        <v>'03:37:36</v>
      </c>
      <c r="L253" s="29">
        <f t="shared" ref="L253:L297" si="21">IF(A253="","",VALUE(RIGHT(LEFT(K253,3),2))*60+VALUE(RIGHT(LEFT(K253,6),2)))</f>
        <v>217</v>
      </c>
      <c r="M253" s="1">
        <v>253</v>
      </c>
    </row>
    <row r="254" spans="1:13" x14ac:dyDescent="0.25">
      <c r="A254" s="2">
        <v>235</v>
      </c>
      <c r="B254" s="3" t="s">
        <v>448</v>
      </c>
      <c r="C254" s="2">
        <v>2023</v>
      </c>
      <c r="D254" s="1" t="s">
        <v>39</v>
      </c>
      <c r="G254" s="6">
        <v>0.14877314814814815</v>
      </c>
      <c r="K254" s="28" t="str">
        <f t="shared" si="20"/>
        <v>'03:34:14</v>
      </c>
      <c r="L254" s="29">
        <f t="shared" si="21"/>
        <v>214</v>
      </c>
      <c r="M254" s="1">
        <v>254</v>
      </c>
    </row>
    <row r="255" spans="1:13" x14ac:dyDescent="0.25">
      <c r="A255" s="2">
        <v>236</v>
      </c>
      <c r="B255" s="3" t="s">
        <v>300</v>
      </c>
      <c r="C255" s="2">
        <v>2023</v>
      </c>
      <c r="D255" s="1" t="s">
        <v>41</v>
      </c>
      <c r="G255" s="6">
        <v>0.15096064814814816</v>
      </c>
      <c r="I255" s="1" t="s">
        <v>478</v>
      </c>
      <c r="K255" s="28" t="str">
        <f t="shared" si="20"/>
        <v>'03:37:23</v>
      </c>
      <c r="L255" s="29">
        <f t="shared" si="21"/>
        <v>217</v>
      </c>
      <c r="M255" s="1">
        <v>255</v>
      </c>
    </row>
    <row r="256" spans="1:13" x14ac:dyDescent="0.25">
      <c r="A256" s="2">
        <v>237</v>
      </c>
      <c r="B256" s="3" t="s">
        <v>476</v>
      </c>
      <c r="C256" s="2">
        <v>2023</v>
      </c>
      <c r="D256" s="1" t="s">
        <v>465</v>
      </c>
      <c r="G256" s="6">
        <v>0.13942129629629629</v>
      </c>
      <c r="K256" s="28" t="str">
        <f t="shared" si="20"/>
        <v>'03:20:46</v>
      </c>
      <c r="L256" s="29">
        <f t="shared" si="21"/>
        <v>200</v>
      </c>
      <c r="M256" s="1">
        <v>256</v>
      </c>
    </row>
    <row r="257" spans="1:13" x14ac:dyDescent="0.25">
      <c r="A257" s="2">
        <v>238</v>
      </c>
      <c r="B257" s="3" t="s">
        <v>383</v>
      </c>
      <c r="C257" s="2">
        <v>2023</v>
      </c>
      <c r="D257" s="1" t="s">
        <v>477</v>
      </c>
      <c r="G257" s="6">
        <v>0.13296296296296298</v>
      </c>
      <c r="K257" s="28" t="str">
        <f t="shared" si="20"/>
        <v>'03:11:28</v>
      </c>
      <c r="L257" s="29">
        <f t="shared" si="21"/>
        <v>191</v>
      </c>
      <c r="M257" s="1">
        <v>257</v>
      </c>
    </row>
    <row r="258" spans="1:13" x14ac:dyDescent="0.25">
      <c r="A258" s="2">
        <v>239</v>
      </c>
      <c r="B258" s="3" t="s">
        <v>460</v>
      </c>
      <c r="C258" s="2">
        <v>2023</v>
      </c>
      <c r="D258" s="1" t="s">
        <v>39</v>
      </c>
      <c r="G258" s="6">
        <v>0.14927083333333332</v>
      </c>
      <c r="K258" s="28" t="str">
        <f t="shared" si="20"/>
        <v>'03:34:57</v>
      </c>
      <c r="L258" s="29">
        <f t="shared" si="21"/>
        <v>214</v>
      </c>
      <c r="M258" s="1">
        <v>258</v>
      </c>
    </row>
    <row r="259" spans="1:13" x14ac:dyDescent="0.25">
      <c r="A259" s="2">
        <v>240</v>
      </c>
      <c r="B259" s="3" t="s">
        <v>226</v>
      </c>
      <c r="C259" s="2">
        <v>2023</v>
      </c>
      <c r="D259" s="1" t="s">
        <v>479</v>
      </c>
      <c r="G259" s="6">
        <v>0.14050925925925925</v>
      </c>
      <c r="I259" s="1" t="s">
        <v>480</v>
      </c>
      <c r="K259" s="28" t="str">
        <f t="shared" si="20"/>
        <v>'03:22:20</v>
      </c>
      <c r="L259" s="29">
        <f t="shared" si="21"/>
        <v>202</v>
      </c>
      <c r="M259" s="1">
        <v>259</v>
      </c>
    </row>
    <row r="260" spans="1:13" x14ac:dyDescent="0.25">
      <c r="A260" s="2">
        <v>241</v>
      </c>
      <c r="B260" s="3" t="s">
        <v>308</v>
      </c>
      <c r="C260" s="2">
        <v>2023</v>
      </c>
      <c r="D260" s="1" t="s">
        <v>426</v>
      </c>
      <c r="G260" s="6">
        <v>0.14430555555555555</v>
      </c>
      <c r="I260" s="1" t="s">
        <v>481</v>
      </c>
      <c r="K260" s="28" t="str">
        <f t="shared" si="20"/>
        <v>'03:27:48</v>
      </c>
      <c r="L260" s="29">
        <f t="shared" si="21"/>
        <v>207</v>
      </c>
      <c r="M260" s="1">
        <v>260</v>
      </c>
    </row>
    <row r="261" spans="1:13" x14ac:dyDescent="0.25">
      <c r="A261" s="2">
        <v>242</v>
      </c>
      <c r="B261" s="3" t="s">
        <v>482</v>
      </c>
      <c r="C261" s="2">
        <v>2023</v>
      </c>
      <c r="D261" s="1" t="s">
        <v>6</v>
      </c>
      <c r="G261" s="6">
        <v>0.13672453703703705</v>
      </c>
      <c r="K261" s="28" t="str">
        <f t="shared" si="20"/>
        <v>'03:16:53</v>
      </c>
      <c r="L261" s="29">
        <f t="shared" si="21"/>
        <v>196</v>
      </c>
      <c r="M261" s="1">
        <v>261</v>
      </c>
    </row>
    <row r="262" spans="1:13" x14ac:dyDescent="0.25">
      <c r="A262" s="2">
        <v>243</v>
      </c>
      <c r="B262" s="3" t="s">
        <v>310</v>
      </c>
      <c r="C262" s="2">
        <v>2023</v>
      </c>
      <c r="D262" s="1" t="s">
        <v>39</v>
      </c>
      <c r="G262" s="6">
        <v>0.14355324074074075</v>
      </c>
      <c r="K262" s="28" t="str">
        <f t="shared" si="20"/>
        <v>'03:26:43</v>
      </c>
      <c r="L262" s="29">
        <f t="shared" si="21"/>
        <v>206</v>
      </c>
      <c r="M262" s="1">
        <v>262</v>
      </c>
    </row>
    <row r="263" spans="1:13" x14ac:dyDescent="0.25">
      <c r="A263" s="2">
        <v>244</v>
      </c>
      <c r="B263" s="3" t="s">
        <v>483</v>
      </c>
      <c r="C263" s="2">
        <v>2023</v>
      </c>
      <c r="D263" s="1" t="s">
        <v>39</v>
      </c>
      <c r="G263" s="6">
        <v>0.14456018518518518</v>
      </c>
      <c r="K263" s="28" t="str">
        <f t="shared" ref="K263:K269" si="22">IF(A263&lt;&gt;"",CONCATENATE("'",TEXT(G263,"tt:mm:ss")),"")</f>
        <v>'03:28:10</v>
      </c>
      <c r="L263" s="29">
        <f t="shared" ref="L263:L269" si="23">IF(A263="","",VALUE(RIGHT(LEFT(K263,3),2))*60+VALUE(RIGHT(LEFT(K263,6),2)))</f>
        <v>208</v>
      </c>
      <c r="M263" s="1">
        <v>263</v>
      </c>
    </row>
    <row r="264" spans="1:13" x14ac:dyDescent="0.25">
      <c r="A264" s="2">
        <v>245</v>
      </c>
      <c r="B264" s="3" t="s">
        <v>314</v>
      </c>
      <c r="C264" s="2">
        <v>2023</v>
      </c>
      <c r="D264" s="1" t="s">
        <v>39</v>
      </c>
      <c r="G264" s="6">
        <v>0.14524305555555556</v>
      </c>
      <c r="K264" s="28" t="str">
        <f t="shared" si="22"/>
        <v>'03:29:09</v>
      </c>
      <c r="L264" s="29">
        <f t="shared" si="23"/>
        <v>209</v>
      </c>
      <c r="M264" s="1">
        <v>264</v>
      </c>
    </row>
    <row r="265" spans="1:13" x14ac:dyDescent="0.25">
      <c r="A265" s="2">
        <v>246</v>
      </c>
      <c r="B265" s="3" t="s">
        <v>235</v>
      </c>
      <c r="C265" s="2">
        <v>2023</v>
      </c>
      <c r="D265" s="1" t="s">
        <v>418</v>
      </c>
      <c r="G265" s="6">
        <v>0.1525</v>
      </c>
      <c r="I265" s="1" t="s">
        <v>484</v>
      </c>
      <c r="K265" s="28" t="str">
        <f t="shared" si="22"/>
        <v>'03:39:36</v>
      </c>
      <c r="L265" s="29">
        <f t="shared" si="23"/>
        <v>219</v>
      </c>
      <c r="M265" s="1">
        <v>265</v>
      </c>
    </row>
    <row r="266" spans="1:13" x14ac:dyDescent="0.25">
      <c r="A266" s="2">
        <v>247</v>
      </c>
      <c r="B266" s="3" t="s">
        <v>485</v>
      </c>
      <c r="C266" s="2">
        <v>2023</v>
      </c>
      <c r="D266" s="1" t="s">
        <v>486</v>
      </c>
      <c r="G266" s="6">
        <v>0.15083333333333335</v>
      </c>
      <c r="I266" s="1" t="s">
        <v>487</v>
      </c>
      <c r="K266" s="28" t="str">
        <f t="shared" si="22"/>
        <v>'03:37:12</v>
      </c>
      <c r="L266" s="29">
        <f t="shared" si="23"/>
        <v>217</v>
      </c>
      <c r="M266" s="1">
        <v>266</v>
      </c>
    </row>
    <row r="267" spans="1:13" x14ac:dyDescent="0.25">
      <c r="A267" s="2">
        <v>248</v>
      </c>
      <c r="B267" s="3" t="s">
        <v>488</v>
      </c>
      <c r="C267" s="2">
        <v>2023</v>
      </c>
      <c r="D267" s="1" t="s">
        <v>31</v>
      </c>
      <c r="G267" s="6">
        <v>0.16410879629629629</v>
      </c>
      <c r="K267" s="28" t="str">
        <f t="shared" si="22"/>
        <v>'03:56:19</v>
      </c>
      <c r="L267" s="29">
        <f t="shared" si="23"/>
        <v>236</v>
      </c>
      <c r="M267" s="1">
        <v>267</v>
      </c>
    </row>
    <row r="268" spans="1:13" x14ac:dyDescent="0.25">
      <c r="A268" s="2">
        <v>249</v>
      </c>
      <c r="B268" s="3" t="s">
        <v>489</v>
      </c>
      <c r="C268" s="2">
        <v>2023</v>
      </c>
      <c r="D268" s="1" t="s">
        <v>25</v>
      </c>
      <c r="G268" s="6">
        <v>0.16108796296296296</v>
      </c>
      <c r="I268" s="1" t="s">
        <v>490</v>
      </c>
      <c r="K268" s="28" t="str">
        <f t="shared" si="22"/>
        <v>'03:51:58</v>
      </c>
      <c r="L268" s="29">
        <f t="shared" si="23"/>
        <v>231</v>
      </c>
      <c r="M268" s="1">
        <v>268</v>
      </c>
    </row>
    <row r="269" spans="1:13" x14ac:dyDescent="0.25">
      <c r="A269" s="2">
        <v>250</v>
      </c>
      <c r="B269" s="3" t="s">
        <v>111</v>
      </c>
      <c r="C269" s="2">
        <v>2023</v>
      </c>
      <c r="D269" s="1" t="s">
        <v>461</v>
      </c>
      <c r="G269" s="6">
        <v>0.14706018518518518</v>
      </c>
      <c r="K269" s="28" t="str">
        <f t="shared" si="22"/>
        <v>'03:31:46</v>
      </c>
      <c r="L269" s="29">
        <f t="shared" si="23"/>
        <v>211</v>
      </c>
      <c r="M269" s="1">
        <v>269</v>
      </c>
    </row>
    <row r="270" spans="1:13" x14ac:dyDescent="0.25">
      <c r="A270" s="2">
        <v>251</v>
      </c>
      <c r="B270" s="3" t="s">
        <v>491</v>
      </c>
      <c r="C270" s="2">
        <v>2024</v>
      </c>
      <c r="D270" s="1" t="s">
        <v>418</v>
      </c>
      <c r="G270" s="6">
        <v>0.15605324074074076</v>
      </c>
      <c r="K270" s="28" t="str">
        <f t="shared" ref="K270:K273" si="24">IF(A270&lt;&gt;"",CONCATENATE("'",TEXT(G270,"tt:mm:ss")),"")</f>
        <v>'03:44:43</v>
      </c>
      <c r="L270" s="29">
        <f t="shared" ref="L270:L273" si="25">IF(A270="","",VALUE(RIGHT(LEFT(K270,3),2))*60+VALUE(RIGHT(LEFT(K270,6),2)))</f>
        <v>224</v>
      </c>
      <c r="M270" s="1">
        <v>270</v>
      </c>
    </row>
    <row r="271" spans="1:13" x14ac:dyDescent="0.25">
      <c r="A271" s="2">
        <v>252</v>
      </c>
      <c r="B271" s="3" t="s">
        <v>303</v>
      </c>
      <c r="C271" s="2">
        <v>2024</v>
      </c>
      <c r="D271" s="1" t="s">
        <v>492</v>
      </c>
      <c r="G271" s="6">
        <v>0.1469560185185185</v>
      </c>
      <c r="K271" s="28" t="str">
        <f t="shared" si="24"/>
        <v>'03:31:37</v>
      </c>
      <c r="L271" s="29">
        <f t="shared" si="25"/>
        <v>211</v>
      </c>
      <c r="M271" s="1">
        <v>271</v>
      </c>
    </row>
    <row r="272" spans="1:13" x14ac:dyDescent="0.25">
      <c r="A272" s="2">
        <v>253</v>
      </c>
      <c r="B272" s="3" t="s">
        <v>493</v>
      </c>
      <c r="C272" s="2">
        <v>2024</v>
      </c>
      <c r="D272" s="1" t="s">
        <v>426</v>
      </c>
      <c r="G272" s="6">
        <v>0.15679398148148146</v>
      </c>
      <c r="K272" s="28" t="str">
        <f t="shared" si="24"/>
        <v>'03:45:47</v>
      </c>
      <c r="L272" s="29">
        <f t="shared" si="25"/>
        <v>225</v>
      </c>
      <c r="M272" s="1">
        <v>272</v>
      </c>
    </row>
    <row r="273" spans="1:13" x14ac:dyDescent="0.25">
      <c r="A273" s="2">
        <v>254</v>
      </c>
      <c r="B273" s="3" t="s">
        <v>306</v>
      </c>
      <c r="C273" s="2">
        <v>2024</v>
      </c>
      <c r="D273" s="1" t="s">
        <v>479</v>
      </c>
      <c r="G273" s="6">
        <v>0.16245370370370371</v>
      </c>
      <c r="I273" s="1" t="s">
        <v>494</v>
      </c>
      <c r="K273" s="28" t="str">
        <f t="shared" si="24"/>
        <v>'03:53:56</v>
      </c>
      <c r="L273" s="29">
        <f t="shared" si="25"/>
        <v>233</v>
      </c>
      <c r="M273" s="1">
        <v>273</v>
      </c>
    </row>
    <row r="274" spans="1:13" x14ac:dyDescent="0.25">
      <c r="B274" s="3" t="s">
        <v>495</v>
      </c>
      <c r="C274" s="2">
        <v>2024</v>
      </c>
      <c r="E274" s="1" t="s">
        <v>496</v>
      </c>
      <c r="F274" s="1">
        <v>126</v>
      </c>
      <c r="G274" s="8" t="s">
        <v>497</v>
      </c>
      <c r="I274" s="1" t="s">
        <v>498</v>
      </c>
      <c r="K274" s="28"/>
      <c r="L274" s="29"/>
      <c r="M274" s="1">
        <v>274</v>
      </c>
    </row>
    <row r="275" spans="1:13" x14ac:dyDescent="0.25">
      <c r="A275" s="2">
        <v>255</v>
      </c>
      <c r="B275" s="3" t="s">
        <v>162</v>
      </c>
      <c r="C275" s="2">
        <v>2024</v>
      </c>
      <c r="D275" s="1" t="s">
        <v>486</v>
      </c>
      <c r="G275" s="6">
        <v>0.15807870370370369</v>
      </c>
      <c r="K275" s="28" t="str">
        <f t="shared" si="20"/>
        <v>'03:47:38</v>
      </c>
      <c r="L275" s="29">
        <f t="shared" si="21"/>
        <v>227</v>
      </c>
      <c r="M275" s="1">
        <v>275</v>
      </c>
    </row>
    <row r="276" spans="1:13" x14ac:dyDescent="0.25">
      <c r="G276" s="6"/>
      <c r="K276" s="28"/>
      <c r="L276" s="29"/>
    </row>
    <row r="277" spans="1:13" x14ac:dyDescent="0.25">
      <c r="G277" s="6"/>
      <c r="K277" s="28"/>
      <c r="L277" s="29"/>
    </row>
    <row r="278" spans="1:13" x14ac:dyDescent="0.25">
      <c r="G278" s="6"/>
      <c r="K278" s="28"/>
      <c r="L278" s="29"/>
    </row>
    <row r="279" spans="1:13" x14ac:dyDescent="0.25">
      <c r="G279" s="6"/>
      <c r="K279" s="28"/>
      <c r="L279" s="29"/>
    </row>
    <row r="280" spans="1:13" x14ac:dyDescent="0.25">
      <c r="G280" s="6"/>
      <c r="K280" s="28"/>
      <c r="L280" s="29"/>
    </row>
    <row r="281" spans="1:13" x14ac:dyDescent="0.25">
      <c r="G281" s="6"/>
      <c r="K281" s="28"/>
      <c r="L281" s="29"/>
    </row>
    <row r="282" spans="1:13" x14ac:dyDescent="0.25">
      <c r="G282" s="6"/>
      <c r="K282" s="28"/>
      <c r="L282" s="29"/>
    </row>
    <row r="283" spans="1:13" x14ac:dyDescent="0.25">
      <c r="G283" s="6"/>
      <c r="K283" s="28"/>
      <c r="L283" s="29"/>
    </row>
    <row r="284" spans="1:13" x14ac:dyDescent="0.25">
      <c r="G284" s="6"/>
      <c r="K284" s="28"/>
      <c r="L284" s="29"/>
    </row>
    <row r="285" spans="1:13" x14ac:dyDescent="0.25">
      <c r="G285" s="6"/>
      <c r="K285" s="28"/>
      <c r="L285" s="29"/>
    </row>
    <row r="286" spans="1:13" x14ac:dyDescent="0.25">
      <c r="G286" s="6"/>
      <c r="K286" s="28"/>
      <c r="L286" s="29"/>
    </row>
    <row r="287" spans="1:13" x14ac:dyDescent="0.25">
      <c r="G287" s="6"/>
      <c r="K287" s="28"/>
      <c r="L287" s="29"/>
    </row>
    <row r="288" spans="1:13" x14ac:dyDescent="0.25">
      <c r="G288" s="6"/>
      <c r="K288" s="28"/>
      <c r="L288" s="29"/>
    </row>
    <row r="289" spans="1:12" x14ac:dyDescent="0.25">
      <c r="G289" s="6"/>
      <c r="K289" s="28"/>
      <c r="L289" s="29"/>
    </row>
    <row r="290" spans="1:12" x14ac:dyDescent="0.25">
      <c r="G290" s="6"/>
      <c r="K290" s="28"/>
      <c r="L290" s="29"/>
    </row>
    <row r="291" spans="1:12" x14ac:dyDescent="0.25">
      <c r="G291" s="6"/>
      <c r="K291" s="28"/>
      <c r="L291" s="29"/>
    </row>
    <row r="292" spans="1:12" x14ac:dyDescent="0.25">
      <c r="G292" s="6"/>
      <c r="K292" s="28"/>
      <c r="L292" s="29"/>
    </row>
    <row r="293" spans="1:12" x14ac:dyDescent="0.25">
      <c r="G293" s="6"/>
      <c r="K293" s="28"/>
      <c r="L293" s="29"/>
    </row>
    <row r="294" spans="1:12" x14ac:dyDescent="0.25">
      <c r="G294" s="6"/>
      <c r="K294" s="28" t="str">
        <f t="shared" si="20"/>
        <v/>
      </c>
      <c r="L294" s="29" t="str">
        <f t="shared" si="21"/>
        <v/>
      </c>
    </row>
    <row r="295" spans="1:12" x14ac:dyDescent="0.25">
      <c r="G295" s="6"/>
      <c r="K295" s="28" t="str">
        <f t="shared" si="20"/>
        <v/>
      </c>
      <c r="L295" s="29" t="str">
        <f t="shared" si="21"/>
        <v/>
      </c>
    </row>
    <row r="296" spans="1:12" x14ac:dyDescent="0.25">
      <c r="G296" s="6"/>
      <c r="K296" s="28" t="str">
        <f t="shared" si="20"/>
        <v/>
      </c>
      <c r="L296" s="29" t="str">
        <f t="shared" si="21"/>
        <v/>
      </c>
    </row>
    <row r="297" spans="1:12" x14ac:dyDescent="0.25">
      <c r="G297" s="6"/>
      <c r="K297" s="28" t="str">
        <f t="shared" si="20"/>
        <v/>
      </c>
      <c r="L297" s="29" t="str">
        <f t="shared" si="21"/>
        <v/>
      </c>
    </row>
    <row r="298" spans="1:12" x14ac:dyDescent="0.25">
      <c r="G298" s="6"/>
      <c r="K298" s="28" t="str">
        <f t="shared" si="14"/>
        <v/>
      </c>
      <c r="L298" s="29" t="str">
        <f t="shared" si="15"/>
        <v/>
      </c>
    </row>
    <row r="299" spans="1:12" x14ac:dyDescent="0.25">
      <c r="K299" s="28" t="str">
        <f t="shared" si="14"/>
        <v/>
      </c>
      <c r="L299" s="29" t="str">
        <f t="shared" si="15"/>
        <v/>
      </c>
    </row>
    <row r="300" spans="1:12" s="11" customFormat="1" x14ac:dyDescent="0.25">
      <c r="A300" s="9">
        <v>9999</v>
      </c>
      <c r="B300" s="10"/>
      <c r="C300" s="9"/>
      <c r="D300" s="11" t="s">
        <v>328</v>
      </c>
      <c r="G300" s="12">
        <v>0.99998842592592585</v>
      </c>
      <c r="J300" s="9"/>
      <c r="K300" s="13" t="str">
        <f>IF(A300&lt;&gt;"",CONCATENATE("'",TEXT(G300,"tt:mm:ss")),"")</f>
        <v>'23:59:59</v>
      </c>
      <c r="L300" s="14">
        <f>IF(A300="","",VALUE(RIGHT(LEFT(K300,3),2))*60+VALUE(RIGHT(LEFT(K300,6),2)))</f>
        <v>1439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workbookViewId="0">
      <selection activeCell="O11" sqref="O11"/>
    </sheetView>
  </sheetViews>
  <sheetFormatPr defaultColWidth="8.7109375" defaultRowHeight="15" x14ac:dyDescent="0.25"/>
  <cols>
    <col min="1" max="1" width="15.7109375" style="1" customWidth="1"/>
    <col min="2" max="8" width="12" style="1" customWidth="1"/>
    <col min="9" max="12" width="12" style="1" bestFit="1" customWidth="1"/>
    <col min="13" max="13" width="12" style="1" customWidth="1"/>
    <col min="14" max="14" width="12" style="1" bestFit="1" customWidth="1"/>
    <col min="15" max="15" width="12" style="1" customWidth="1"/>
    <col min="16" max="16" width="12" style="1" bestFit="1" customWidth="1"/>
    <col min="17" max="16384" width="8.7109375" style="1"/>
  </cols>
  <sheetData>
    <row r="1" spans="1:16" x14ac:dyDescent="0.25">
      <c r="A1" s="26" t="s">
        <v>0</v>
      </c>
      <c r="B1" s="27" t="s">
        <v>331</v>
      </c>
      <c r="C1"/>
      <c r="D1"/>
      <c r="E1"/>
      <c r="F1"/>
      <c r="G1"/>
    </row>
    <row r="2" spans="1:16" x14ac:dyDescent="0.25">
      <c r="A2"/>
      <c r="B2"/>
      <c r="C2"/>
      <c r="D2"/>
      <c r="E2"/>
      <c r="F2"/>
      <c r="G2"/>
    </row>
    <row r="3" spans="1:16" x14ac:dyDescent="0.25">
      <c r="A3" s="23"/>
      <c r="B3" s="20" t="s">
        <v>1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</row>
    <row r="4" spans="1:16" x14ac:dyDescent="0.25">
      <c r="A4" s="20" t="s">
        <v>413</v>
      </c>
      <c r="B4" s="23">
        <v>1992</v>
      </c>
      <c r="C4" s="24">
        <v>1993</v>
      </c>
      <c r="D4" s="24">
        <v>2013</v>
      </c>
      <c r="E4" s="24">
        <v>2014</v>
      </c>
      <c r="F4" s="24">
        <v>2015</v>
      </c>
      <c r="G4" s="24">
        <v>2016</v>
      </c>
      <c r="H4" s="24">
        <v>2017</v>
      </c>
      <c r="I4" s="24">
        <v>2018</v>
      </c>
      <c r="J4" s="24">
        <v>2019</v>
      </c>
      <c r="K4" s="24">
        <v>2020</v>
      </c>
      <c r="L4" s="24">
        <v>2021</v>
      </c>
      <c r="M4" s="24">
        <v>2022</v>
      </c>
      <c r="N4" s="24">
        <v>2023</v>
      </c>
      <c r="O4" s="24">
        <v>2024</v>
      </c>
      <c r="P4" s="25" t="s">
        <v>330</v>
      </c>
    </row>
    <row r="5" spans="1:16" x14ac:dyDescent="0.25">
      <c r="A5" s="23" t="s">
        <v>329</v>
      </c>
      <c r="B5" s="30">
        <v>172</v>
      </c>
      <c r="C5" s="31">
        <v>164</v>
      </c>
      <c r="D5" s="31">
        <v>225.25</v>
      </c>
      <c r="E5" s="31">
        <v>228</v>
      </c>
      <c r="F5" s="31">
        <v>215.11363636363637</v>
      </c>
      <c r="G5" s="31">
        <v>231.53125</v>
      </c>
      <c r="H5" s="31">
        <v>221.48571428571429</v>
      </c>
      <c r="I5" s="31">
        <v>213.66666666666666</v>
      </c>
      <c r="J5" s="31">
        <v>218.2</v>
      </c>
      <c r="K5" s="31">
        <v>206.25</v>
      </c>
      <c r="L5" s="31">
        <v>219.68965517241378</v>
      </c>
      <c r="M5" s="31">
        <v>209.07692307692307</v>
      </c>
      <c r="N5" s="31">
        <v>211.47058823529412</v>
      </c>
      <c r="O5" s="31">
        <v>224</v>
      </c>
      <c r="P5" s="32">
        <v>218.43921568627451</v>
      </c>
    </row>
    <row r="6" spans="1:16" x14ac:dyDescent="0.25">
      <c r="A6" s="33" t="s">
        <v>414</v>
      </c>
      <c r="B6" s="34">
        <v>1</v>
      </c>
      <c r="C6" s="35">
        <v>1</v>
      </c>
      <c r="D6" s="35">
        <v>4</v>
      </c>
      <c r="E6" s="35">
        <v>16</v>
      </c>
      <c r="F6" s="35">
        <v>44</v>
      </c>
      <c r="G6" s="35">
        <v>32</v>
      </c>
      <c r="H6" s="35">
        <v>35</v>
      </c>
      <c r="I6" s="35">
        <v>12</v>
      </c>
      <c r="J6" s="35">
        <v>25</v>
      </c>
      <c r="K6" s="35">
        <v>8</v>
      </c>
      <c r="L6" s="35">
        <v>29</v>
      </c>
      <c r="M6" s="35">
        <v>26</v>
      </c>
      <c r="N6" s="35">
        <v>17</v>
      </c>
      <c r="O6" s="35">
        <v>5</v>
      </c>
      <c r="P6" s="36">
        <v>255</v>
      </c>
    </row>
    <row r="7" spans="1:16" x14ac:dyDescent="0.25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8"/>
    </row>
    <row r="8" spans="1:16" x14ac:dyDescent="0.25">
      <c r="A8" s="15" t="s">
        <v>48</v>
      </c>
      <c r="B8" s="15">
        <f>INT(GETPIVOTDATA("Minutter",$A$3,"År",1992)/60)</f>
        <v>2</v>
      </c>
      <c r="C8" s="15">
        <f>INT(GETPIVOTDATA("Minutter",$A$3,"År",1993)/60)</f>
        <v>2</v>
      </c>
      <c r="D8" s="15">
        <f>INT(GETPIVOTDATA("Minutter",$A$3,"År",2013)/60)</f>
        <v>3</v>
      </c>
      <c r="E8" s="15">
        <f>INT(GETPIVOTDATA("Minutter",$A$3,"År",2014)/60)</f>
        <v>3</v>
      </c>
      <c r="F8" s="15">
        <f>INT(GETPIVOTDATA("Minutter",$A$3,"År",2015)/60)</f>
        <v>3</v>
      </c>
      <c r="G8" s="15">
        <f>INT(GETPIVOTDATA("Minutter",$A$3,"År",2016)/60)</f>
        <v>3</v>
      </c>
      <c r="H8" s="15">
        <f>INT(GETPIVOTDATA("Minutter",$A$3,"År",2017)/60)</f>
        <v>3</v>
      </c>
      <c r="I8" s="15">
        <f>INT(GETPIVOTDATA("Minutter",$A$3,"År",2018)/60)</f>
        <v>3</v>
      </c>
      <c r="J8" s="15">
        <f>INT(GETPIVOTDATA("Minutter",$A$3,"År",2019)/60)</f>
        <v>3</v>
      </c>
      <c r="K8" s="15">
        <f>INT(GETPIVOTDATA("Minutter",$A$3,"År",2020)/60)</f>
        <v>3</v>
      </c>
      <c r="L8" s="15">
        <f>INT(GETPIVOTDATA("Minutter",$A$3,"År",2021)/60)</f>
        <v>3</v>
      </c>
      <c r="M8" s="15">
        <f>INT(GETPIVOTDATA("Minutter",$A$3,"År",2022)/60)</f>
        <v>3</v>
      </c>
      <c r="N8" s="15">
        <f>INT(GETPIVOTDATA("Minutter",$A$3,"År",2023)/60)</f>
        <v>3</v>
      </c>
      <c r="O8" s="15">
        <f>INT(GETPIVOTDATA("Minutter",$A$3,"År",2024)/60)</f>
        <v>3</v>
      </c>
    </row>
    <row r="9" spans="1:16" x14ac:dyDescent="0.25">
      <c r="A9" s="15" t="s">
        <v>49</v>
      </c>
      <c r="B9" s="16">
        <f>GETPIVOTDATA("Minutter",$A$3,"År",1992)-(B8*60)</f>
        <v>52</v>
      </c>
      <c r="C9" s="16">
        <f>GETPIVOTDATA("Minutter",$A$3,"År",1993)-(C8*60)</f>
        <v>44</v>
      </c>
      <c r="D9" s="16">
        <f>GETPIVOTDATA("Minutter",$A$3,"År",2013)-(D8*60)</f>
        <v>45.25</v>
      </c>
      <c r="E9" s="16">
        <f>GETPIVOTDATA("Minutter",$A$3,"År",2014)-(E8*60)</f>
        <v>48</v>
      </c>
      <c r="F9" s="16">
        <f>GETPIVOTDATA("Minutter",$A$3,"År",2015)-(F8*60)</f>
        <v>35.113636363636374</v>
      </c>
      <c r="G9" s="16">
        <f>GETPIVOTDATA("Minutter",$A$3,"År",2016)-(G8*60)</f>
        <v>51.53125</v>
      </c>
      <c r="H9" s="16">
        <f>GETPIVOTDATA("Minutter",$A$3,"År",2017)-(H8*60)</f>
        <v>41.485714285714295</v>
      </c>
      <c r="I9" s="16">
        <f>GETPIVOTDATA("Minutter",$A$3,"År",2018)-(I8*60)</f>
        <v>33.666666666666657</v>
      </c>
      <c r="J9" s="16">
        <f>GETPIVOTDATA("Minutter",$A$3,"År",2019)-(J8*60)</f>
        <v>38.199999999999989</v>
      </c>
      <c r="K9" s="16">
        <f>GETPIVOTDATA("Minutter",$A$3,"År",2020)-(K8*60)</f>
        <v>26.25</v>
      </c>
      <c r="L9" s="16">
        <f>GETPIVOTDATA("Minutter",$A$3,"År",2021)-(L8*60)</f>
        <v>39.689655172413779</v>
      </c>
      <c r="M9" s="16">
        <f>GETPIVOTDATA("Minutter",$A$3,"År",2022)-(M8*60)</f>
        <v>29.076923076923066</v>
      </c>
      <c r="N9" s="16">
        <f>GETPIVOTDATA("Minutter",$A$3,"År",2023)-(N8*60)</f>
        <v>31.470588235294116</v>
      </c>
      <c r="O9" s="16">
        <f>GETPIVOTDATA("Minutter",$A$3,"År",2024)-(O8*60)</f>
        <v>44</v>
      </c>
    </row>
    <row r="11" spans="1:16" x14ac:dyDescent="0.25">
      <c r="A11" s="15" t="s">
        <v>415</v>
      </c>
      <c r="B11" s="15">
        <f>COUNTIF(Liste!L2:L377,"&lt;180")</f>
        <v>7</v>
      </c>
    </row>
  </sheetData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7"/>
  <sheetViews>
    <sheetView workbookViewId="0">
      <pane xSplit="1" ySplit="2" topLeftCell="B33" activePane="bottomRight" state="frozen"/>
      <selection pane="topRight" activeCell="B1" sqref="B1"/>
      <selection pane="bottomLeft" activeCell="A3" sqref="A3"/>
      <selection pane="bottomRight" activeCell="A79" sqref="A79"/>
    </sheetView>
  </sheetViews>
  <sheetFormatPr defaultRowHeight="12.75" x14ac:dyDescent="0.2"/>
  <cols>
    <col min="1" max="1" width="30.28515625" bestFit="1" customWidth="1"/>
    <col min="2" max="2" width="16.5703125" bestFit="1" customWidth="1"/>
    <col min="3" max="15" width="5" bestFit="1" customWidth="1"/>
    <col min="16" max="16" width="10.7109375" bestFit="1" customWidth="1"/>
    <col min="17" max="17" width="10" bestFit="1" customWidth="1"/>
    <col min="18" max="18" width="16.140625" bestFit="1" customWidth="1"/>
    <col min="19" max="19" width="10" bestFit="1" customWidth="1"/>
    <col min="20" max="20" width="21.28515625" bestFit="1" customWidth="1"/>
    <col min="21" max="21" width="15.140625" bestFit="1" customWidth="1"/>
  </cols>
  <sheetData>
    <row r="1" spans="1:16" x14ac:dyDescent="0.2">
      <c r="A1" s="17" t="s">
        <v>414</v>
      </c>
      <c r="B1" s="17" t="s">
        <v>360</v>
      </c>
    </row>
    <row r="2" spans="1:16" x14ac:dyDescent="0.2">
      <c r="A2" s="17" t="s">
        <v>359</v>
      </c>
      <c r="B2">
        <v>1992</v>
      </c>
      <c r="C2">
        <v>1993</v>
      </c>
      <c r="D2">
        <v>2013</v>
      </c>
      <c r="E2">
        <v>2014</v>
      </c>
      <c r="F2">
        <v>2015</v>
      </c>
      <c r="G2">
        <v>2016</v>
      </c>
      <c r="H2">
        <v>2017</v>
      </c>
      <c r="I2">
        <v>2018</v>
      </c>
      <c r="J2">
        <v>2019</v>
      </c>
      <c r="K2">
        <v>2020</v>
      </c>
      <c r="L2">
        <v>2021</v>
      </c>
      <c r="M2">
        <v>2022</v>
      </c>
      <c r="N2">
        <v>2023</v>
      </c>
      <c r="O2">
        <v>2024</v>
      </c>
      <c r="P2" t="s">
        <v>330</v>
      </c>
    </row>
    <row r="3" spans="1:16" x14ac:dyDescent="0.2">
      <c r="A3" s="18" t="s">
        <v>3</v>
      </c>
      <c r="B3" s="19"/>
      <c r="C3" s="19"/>
      <c r="D3" s="19"/>
      <c r="E3" s="19"/>
      <c r="F3" s="19">
        <v>1</v>
      </c>
      <c r="G3" s="19"/>
      <c r="H3" s="19">
        <v>1</v>
      </c>
      <c r="I3" s="19"/>
      <c r="J3" s="19"/>
      <c r="K3" s="19"/>
      <c r="L3" s="19"/>
      <c r="M3" s="19"/>
      <c r="N3" s="19"/>
      <c r="O3" s="19"/>
      <c r="P3" s="19">
        <v>2</v>
      </c>
    </row>
    <row r="4" spans="1:16" x14ac:dyDescent="0.2">
      <c r="A4" s="18" t="s">
        <v>4</v>
      </c>
      <c r="B4" s="19"/>
      <c r="C4" s="19"/>
      <c r="D4" s="19"/>
      <c r="E4" s="19"/>
      <c r="F4" s="19"/>
      <c r="G4" s="19">
        <v>1</v>
      </c>
      <c r="H4" s="19"/>
      <c r="I4" s="19"/>
      <c r="J4" s="19"/>
      <c r="K4" s="19"/>
      <c r="L4" s="19"/>
      <c r="M4" s="19"/>
      <c r="N4" s="19"/>
      <c r="O4" s="19"/>
      <c r="P4" s="19">
        <v>1</v>
      </c>
    </row>
    <row r="5" spans="1:16" x14ac:dyDescent="0.2">
      <c r="A5" s="18" t="s">
        <v>377</v>
      </c>
      <c r="B5" s="19"/>
      <c r="C5" s="19"/>
      <c r="D5" s="19"/>
      <c r="E5" s="19"/>
      <c r="F5" s="19"/>
      <c r="G5" s="19"/>
      <c r="H5" s="19"/>
      <c r="I5" s="19"/>
      <c r="J5" s="19">
        <v>1</v>
      </c>
      <c r="K5" s="19"/>
      <c r="L5" s="19"/>
      <c r="M5" s="19"/>
      <c r="N5" s="19"/>
      <c r="O5" s="19"/>
      <c r="P5" s="19">
        <v>1</v>
      </c>
    </row>
    <row r="6" spans="1:16" x14ac:dyDescent="0.2">
      <c r="A6" s="18" t="s">
        <v>5</v>
      </c>
      <c r="B6" s="19"/>
      <c r="C6" s="19"/>
      <c r="D6" s="19"/>
      <c r="E6" s="19">
        <v>5</v>
      </c>
      <c r="F6" s="19">
        <v>7</v>
      </c>
      <c r="G6" s="19">
        <v>4</v>
      </c>
      <c r="H6" s="19">
        <v>4</v>
      </c>
      <c r="I6" s="19">
        <v>1</v>
      </c>
      <c r="J6" s="19">
        <v>4</v>
      </c>
      <c r="K6" s="19"/>
      <c r="L6" s="19">
        <v>1</v>
      </c>
      <c r="M6" s="19"/>
      <c r="N6" s="19"/>
      <c r="O6" s="19"/>
      <c r="P6" s="19">
        <v>26</v>
      </c>
    </row>
    <row r="7" spans="1:16" x14ac:dyDescent="0.2">
      <c r="A7" s="18" t="s">
        <v>6</v>
      </c>
      <c r="B7" s="19"/>
      <c r="C7" s="19"/>
      <c r="D7" s="19"/>
      <c r="E7" s="19"/>
      <c r="F7" s="19"/>
      <c r="G7" s="19"/>
      <c r="H7" s="19">
        <v>1</v>
      </c>
      <c r="I7" s="19"/>
      <c r="J7" s="19"/>
      <c r="K7" s="19"/>
      <c r="L7" s="19"/>
      <c r="M7" s="19">
        <v>1</v>
      </c>
      <c r="N7" s="19">
        <v>1</v>
      </c>
      <c r="O7" s="19"/>
      <c r="P7" s="19">
        <v>3</v>
      </c>
    </row>
    <row r="8" spans="1:16" x14ac:dyDescent="0.2">
      <c r="A8" s="18" t="s">
        <v>7</v>
      </c>
      <c r="B8" s="19"/>
      <c r="C8" s="19"/>
      <c r="D8" s="19"/>
      <c r="E8" s="19"/>
      <c r="F8" s="19">
        <v>1</v>
      </c>
      <c r="G8" s="19"/>
      <c r="H8" s="19"/>
      <c r="I8" s="19"/>
      <c r="J8" s="19"/>
      <c r="K8" s="19"/>
      <c r="L8" s="19"/>
      <c r="M8" s="19"/>
      <c r="N8" s="19"/>
      <c r="O8" s="19"/>
      <c r="P8" s="19">
        <v>1</v>
      </c>
    </row>
    <row r="9" spans="1:16" x14ac:dyDescent="0.2">
      <c r="A9" s="18" t="s">
        <v>8</v>
      </c>
      <c r="B9" s="19"/>
      <c r="C9" s="19">
        <v>1</v>
      </c>
      <c r="D9" s="19"/>
      <c r="E9" s="19"/>
      <c r="F9" s="19"/>
      <c r="G9" s="19"/>
      <c r="H9" s="19">
        <v>1</v>
      </c>
      <c r="I9" s="19"/>
      <c r="J9" s="19"/>
      <c r="K9" s="19"/>
      <c r="L9" s="19"/>
      <c r="M9" s="19">
        <v>1</v>
      </c>
      <c r="N9" s="19"/>
      <c r="O9" s="19"/>
      <c r="P9" s="19">
        <v>3</v>
      </c>
    </row>
    <row r="10" spans="1:16" x14ac:dyDescent="0.2">
      <c r="A10" s="18" t="s">
        <v>9</v>
      </c>
      <c r="B10" s="19"/>
      <c r="C10" s="19"/>
      <c r="D10" s="19"/>
      <c r="E10" s="19"/>
      <c r="F10" s="19">
        <v>1</v>
      </c>
      <c r="G10" s="19"/>
      <c r="H10" s="19"/>
      <c r="I10" s="19"/>
      <c r="J10" s="19"/>
      <c r="K10" s="19"/>
      <c r="L10" s="19"/>
      <c r="M10" s="19"/>
      <c r="N10" s="19"/>
      <c r="O10" s="19"/>
      <c r="P10" s="19">
        <v>1</v>
      </c>
    </row>
    <row r="11" spans="1:16" x14ac:dyDescent="0.2">
      <c r="A11" s="18" t="s">
        <v>10</v>
      </c>
      <c r="B11" s="19"/>
      <c r="C11" s="19"/>
      <c r="D11" s="19"/>
      <c r="E11" s="19"/>
      <c r="F11" s="19"/>
      <c r="G11" s="19">
        <v>1</v>
      </c>
      <c r="H11" s="19"/>
      <c r="I11" s="19"/>
      <c r="J11" s="19"/>
      <c r="K11" s="19"/>
      <c r="L11" s="19"/>
      <c r="M11" s="19"/>
      <c r="N11" s="19"/>
      <c r="O11" s="19"/>
      <c r="P11" s="19">
        <v>1</v>
      </c>
    </row>
    <row r="12" spans="1:16" x14ac:dyDescent="0.2">
      <c r="A12" s="18" t="s">
        <v>11</v>
      </c>
      <c r="B12" s="19"/>
      <c r="C12" s="19"/>
      <c r="D12" s="19"/>
      <c r="E12" s="19"/>
      <c r="F12" s="19"/>
      <c r="G12" s="19">
        <v>1</v>
      </c>
      <c r="H12" s="19"/>
      <c r="I12" s="19"/>
      <c r="J12" s="19"/>
      <c r="K12" s="19"/>
      <c r="L12" s="19"/>
      <c r="M12" s="19"/>
      <c r="N12" s="19"/>
      <c r="O12" s="19"/>
      <c r="P12" s="19">
        <v>1</v>
      </c>
    </row>
    <row r="13" spans="1:16" x14ac:dyDescent="0.2">
      <c r="A13" s="18" t="s">
        <v>12</v>
      </c>
      <c r="B13" s="19"/>
      <c r="C13" s="19"/>
      <c r="D13" s="19"/>
      <c r="E13" s="19"/>
      <c r="F13" s="19">
        <v>4</v>
      </c>
      <c r="G13" s="19"/>
      <c r="H13" s="19"/>
      <c r="I13" s="19"/>
      <c r="J13" s="19"/>
      <c r="K13" s="19"/>
      <c r="L13" s="19"/>
      <c r="M13" s="19"/>
      <c r="N13" s="19"/>
      <c r="O13" s="19"/>
      <c r="P13" s="19">
        <v>4</v>
      </c>
    </row>
    <row r="14" spans="1:16" x14ac:dyDescent="0.2">
      <c r="A14" s="18" t="s">
        <v>13</v>
      </c>
      <c r="B14" s="19"/>
      <c r="C14" s="19"/>
      <c r="D14" s="19">
        <v>1</v>
      </c>
      <c r="E14" s="19">
        <v>1</v>
      </c>
      <c r="F14" s="19">
        <v>2</v>
      </c>
      <c r="G14" s="19">
        <v>1</v>
      </c>
      <c r="H14" s="19">
        <v>1</v>
      </c>
      <c r="I14" s="19"/>
      <c r="J14" s="19">
        <v>1</v>
      </c>
      <c r="K14" s="19">
        <v>1</v>
      </c>
      <c r="L14" s="19">
        <v>3</v>
      </c>
      <c r="M14" s="19">
        <v>1</v>
      </c>
      <c r="N14" s="19"/>
      <c r="O14" s="19"/>
      <c r="P14" s="19">
        <v>12</v>
      </c>
    </row>
    <row r="15" spans="1:16" x14ac:dyDescent="0.2">
      <c r="A15" s="18" t="s">
        <v>14</v>
      </c>
      <c r="B15" s="19"/>
      <c r="C15" s="19"/>
      <c r="D15" s="19"/>
      <c r="E15" s="19"/>
      <c r="F15" s="19">
        <v>1</v>
      </c>
      <c r="G15" s="19"/>
      <c r="H15" s="19">
        <v>2</v>
      </c>
      <c r="I15" s="19"/>
      <c r="J15" s="19"/>
      <c r="K15" s="19"/>
      <c r="L15" s="19">
        <v>1</v>
      </c>
      <c r="M15" s="19"/>
      <c r="N15" s="19"/>
      <c r="O15" s="19"/>
      <c r="P15" s="19">
        <v>4</v>
      </c>
    </row>
    <row r="16" spans="1:16" x14ac:dyDescent="0.2">
      <c r="A16" s="18" t="s">
        <v>15</v>
      </c>
      <c r="B16" s="19"/>
      <c r="C16" s="19"/>
      <c r="D16" s="19"/>
      <c r="E16" s="19">
        <v>2</v>
      </c>
      <c r="F16" s="19">
        <v>2</v>
      </c>
      <c r="G16" s="19">
        <v>4</v>
      </c>
      <c r="H16" s="19">
        <v>3</v>
      </c>
      <c r="I16" s="19">
        <v>1</v>
      </c>
      <c r="J16" s="19">
        <v>5</v>
      </c>
      <c r="K16" s="19"/>
      <c r="L16" s="19">
        <v>2</v>
      </c>
      <c r="M16" s="19">
        <v>3</v>
      </c>
      <c r="N16" s="19"/>
      <c r="O16" s="19"/>
      <c r="P16" s="19">
        <v>22</v>
      </c>
    </row>
    <row r="17" spans="1:16" x14ac:dyDescent="0.2">
      <c r="A17" s="18" t="s">
        <v>382</v>
      </c>
      <c r="B17" s="19"/>
      <c r="C17" s="19"/>
      <c r="D17" s="19"/>
      <c r="E17" s="19"/>
      <c r="F17" s="19"/>
      <c r="G17" s="19"/>
      <c r="H17" s="19"/>
      <c r="I17" s="19"/>
      <c r="J17" s="19">
        <v>1</v>
      </c>
      <c r="K17" s="19"/>
      <c r="L17" s="19">
        <v>1</v>
      </c>
      <c r="M17" s="19"/>
      <c r="N17" s="19"/>
      <c r="O17" s="19"/>
      <c r="P17" s="19">
        <v>2</v>
      </c>
    </row>
    <row r="18" spans="1:16" x14ac:dyDescent="0.2">
      <c r="A18" s="18" t="s">
        <v>16</v>
      </c>
      <c r="B18" s="19"/>
      <c r="C18" s="19"/>
      <c r="D18" s="19"/>
      <c r="E18" s="19"/>
      <c r="F18" s="19">
        <v>1</v>
      </c>
      <c r="G18" s="19"/>
      <c r="H18" s="19"/>
      <c r="I18" s="19"/>
      <c r="J18" s="19"/>
      <c r="K18" s="19"/>
      <c r="L18" s="19"/>
      <c r="M18" s="19"/>
      <c r="N18" s="19"/>
      <c r="O18" s="19"/>
      <c r="P18" s="19">
        <v>1</v>
      </c>
    </row>
    <row r="19" spans="1:16" x14ac:dyDescent="0.2">
      <c r="A19" s="18" t="s">
        <v>17</v>
      </c>
      <c r="B19" s="19"/>
      <c r="C19" s="19"/>
      <c r="D19" s="19"/>
      <c r="E19" s="19"/>
      <c r="F19" s="19">
        <v>1</v>
      </c>
      <c r="G19" s="19">
        <v>2</v>
      </c>
      <c r="H19" s="19">
        <v>2</v>
      </c>
      <c r="I19" s="19"/>
      <c r="J19" s="19"/>
      <c r="K19" s="19"/>
      <c r="L19" s="19"/>
      <c r="M19" s="19">
        <v>1</v>
      </c>
      <c r="N19" s="19"/>
      <c r="O19" s="19"/>
      <c r="P19" s="19">
        <v>6</v>
      </c>
    </row>
    <row r="20" spans="1:16" x14ac:dyDescent="0.2">
      <c r="A20" s="18" t="s">
        <v>18</v>
      </c>
      <c r="B20" s="19"/>
      <c r="C20" s="19"/>
      <c r="D20" s="19"/>
      <c r="E20" s="19"/>
      <c r="F20" s="19">
        <v>1</v>
      </c>
      <c r="G20" s="19"/>
      <c r="H20" s="19"/>
      <c r="I20" s="19"/>
      <c r="J20" s="19"/>
      <c r="K20" s="19"/>
      <c r="L20" s="19"/>
      <c r="M20" s="19"/>
      <c r="N20" s="19"/>
      <c r="O20" s="19"/>
      <c r="P20" s="19">
        <v>1</v>
      </c>
    </row>
    <row r="21" spans="1:16" x14ac:dyDescent="0.2">
      <c r="A21" s="18" t="s">
        <v>419</v>
      </c>
      <c r="B21" s="19"/>
      <c r="C21" s="19"/>
      <c r="D21" s="19"/>
      <c r="E21" s="19"/>
      <c r="F21" s="19"/>
      <c r="G21" s="19"/>
      <c r="H21" s="19">
        <v>1</v>
      </c>
      <c r="I21" s="19"/>
      <c r="J21" s="19"/>
      <c r="K21" s="19">
        <v>2</v>
      </c>
      <c r="L21" s="19">
        <v>2</v>
      </c>
      <c r="M21" s="19"/>
      <c r="N21" s="19"/>
      <c r="O21" s="19"/>
      <c r="P21" s="19">
        <v>5</v>
      </c>
    </row>
    <row r="22" spans="1:16" x14ac:dyDescent="0.2">
      <c r="A22" s="18" t="s">
        <v>19</v>
      </c>
      <c r="B22" s="19"/>
      <c r="C22" s="19"/>
      <c r="D22" s="19"/>
      <c r="E22" s="19"/>
      <c r="F22" s="19"/>
      <c r="G22" s="19">
        <v>1</v>
      </c>
      <c r="H22" s="19">
        <v>1</v>
      </c>
      <c r="I22" s="19"/>
      <c r="J22" s="19"/>
      <c r="K22" s="19"/>
      <c r="L22" s="19"/>
      <c r="M22" s="19"/>
      <c r="N22" s="19"/>
      <c r="O22" s="19"/>
      <c r="P22" s="19">
        <v>2</v>
      </c>
    </row>
    <row r="23" spans="1:16" x14ac:dyDescent="0.2">
      <c r="A23" s="18" t="s">
        <v>20</v>
      </c>
      <c r="B23" s="19"/>
      <c r="C23" s="19"/>
      <c r="D23" s="19"/>
      <c r="E23" s="19"/>
      <c r="F23" s="19"/>
      <c r="G23" s="19">
        <v>3</v>
      </c>
      <c r="H23" s="19"/>
      <c r="I23" s="19"/>
      <c r="J23" s="19"/>
      <c r="K23" s="19"/>
      <c r="L23" s="19"/>
      <c r="M23" s="19"/>
      <c r="N23" s="19"/>
      <c r="O23" s="19"/>
      <c r="P23" s="19">
        <v>3</v>
      </c>
    </row>
    <row r="24" spans="1:16" x14ac:dyDescent="0.2">
      <c r="A24" s="18" t="s">
        <v>373</v>
      </c>
      <c r="B24" s="19"/>
      <c r="C24" s="19"/>
      <c r="D24" s="19"/>
      <c r="E24" s="19"/>
      <c r="F24" s="19"/>
      <c r="G24" s="19"/>
      <c r="H24" s="19"/>
      <c r="I24" s="19"/>
      <c r="J24" s="19">
        <v>1</v>
      </c>
      <c r="K24" s="19"/>
      <c r="L24" s="19"/>
      <c r="M24" s="19"/>
      <c r="N24" s="19"/>
      <c r="O24" s="19"/>
      <c r="P24" s="19">
        <v>1</v>
      </c>
    </row>
    <row r="25" spans="1:16" x14ac:dyDescent="0.2">
      <c r="A25" s="18" t="s">
        <v>21</v>
      </c>
      <c r="B25" s="19"/>
      <c r="C25" s="19"/>
      <c r="D25" s="19"/>
      <c r="E25" s="19"/>
      <c r="F25" s="19"/>
      <c r="G25" s="19">
        <v>1</v>
      </c>
      <c r="H25" s="19"/>
      <c r="I25" s="19"/>
      <c r="J25" s="19"/>
      <c r="K25" s="19"/>
      <c r="L25" s="19"/>
      <c r="M25" s="19"/>
      <c r="N25" s="19"/>
      <c r="O25" s="19"/>
      <c r="P25" s="19">
        <v>1</v>
      </c>
    </row>
    <row r="26" spans="1:16" x14ac:dyDescent="0.2">
      <c r="A26" s="18" t="s">
        <v>348</v>
      </c>
      <c r="B26" s="19"/>
      <c r="C26" s="19"/>
      <c r="D26" s="19"/>
      <c r="E26" s="19"/>
      <c r="F26" s="19"/>
      <c r="G26" s="19"/>
      <c r="H26" s="19">
        <v>1</v>
      </c>
      <c r="I26" s="19"/>
      <c r="J26" s="19"/>
      <c r="K26" s="19"/>
      <c r="L26" s="19"/>
      <c r="M26" s="19"/>
      <c r="N26" s="19"/>
      <c r="O26" s="19"/>
      <c r="P26" s="19">
        <v>1</v>
      </c>
    </row>
    <row r="27" spans="1:16" x14ac:dyDescent="0.2">
      <c r="A27" s="18" t="s">
        <v>392</v>
      </c>
      <c r="B27" s="19"/>
      <c r="C27" s="19"/>
      <c r="D27" s="19"/>
      <c r="E27" s="19"/>
      <c r="F27" s="19"/>
      <c r="G27" s="19"/>
      <c r="H27" s="19"/>
      <c r="I27" s="19"/>
      <c r="J27" s="19">
        <v>3</v>
      </c>
      <c r="K27" s="19"/>
      <c r="L27" s="19">
        <v>1</v>
      </c>
      <c r="M27" s="19"/>
      <c r="N27" s="19"/>
      <c r="O27" s="19"/>
      <c r="P27" s="19">
        <v>4</v>
      </c>
    </row>
    <row r="28" spans="1:16" x14ac:dyDescent="0.2">
      <c r="A28" s="18" t="s">
        <v>367</v>
      </c>
      <c r="B28" s="19"/>
      <c r="C28" s="19"/>
      <c r="D28" s="19"/>
      <c r="E28" s="19"/>
      <c r="F28" s="19"/>
      <c r="G28" s="19"/>
      <c r="H28" s="19"/>
      <c r="I28" s="19">
        <v>1</v>
      </c>
      <c r="J28" s="19"/>
      <c r="K28" s="19"/>
      <c r="L28" s="19"/>
      <c r="M28" s="19"/>
      <c r="N28" s="19"/>
      <c r="O28" s="19"/>
      <c r="P28" s="19">
        <v>1</v>
      </c>
    </row>
    <row r="29" spans="1:16" x14ac:dyDescent="0.2">
      <c r="A29" s="18" t="s">
        <v>22</v>
      </c>
      <c r="B29" s="19"/>
      <c r="C29" s="19"/>
      <c r="D29" s="19">
        <v>1</v>
      </c>
      <c r="E29" s="19">
        <v>1</v>
      </c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>
        <v>2</v>
      </c>
    </row>
    <row r="30" spans="1:16" x14ac:dyDescent="0.2">
      <c r="A30" s="18" t="s">
        <v>389</v>
      </c>
      <c r="B30" s="19"/>
      <c r="C30" s="19"/>
      <c r="D30" s="19"/>
      <c r="E30" s="19"/>
      <c r="F30" s="19"/>
      <c r="G30" s="19"/>
      <c r="H30" s="19"/>
      <c r="I30" s="19"/>
      <c r="J30" s="19">
        <v>1</v>
      </c>
      <c r="K30" s="19">
        <v>2</v>
      </c>
      <c r="L30" s="19"/>
      <c r="M30" s="19"/>
      <c r="N30" s="19"/>
      <c r="O30" s="19"/>
      <c r="P30" s="19">
        <v>3</v>
      </c>
    </row>
    <row r="31" spans="1:16" x14ac:dyDescent="0.2">
      <c r="A31" s="18" t="s">
        <v>23</v>
      </c>
      <c r="B31" s="19"/>
      <c r="C31" s="19"/>
      <c r="D31" s="19"/>
      <c r="E31" s="19">
        <v>1</v>
      </c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>
        <v>1</v>
      </c>
    </row>
    <row r="32" spans="1:16" x14ac:dyDescent="0.2">
      <c r="A32" s="18" t="s">
        <v>24</v>
      </c>
      <c r="B32" s="19"/>
      <c r="C32" s="19"/>
      <c r="D32" s="19"/>
      <c r="E32" s="19"/>
      <c r="F32" s="19"/>
      <c r="G32" s="19"/>
      <c r="H32" s="19">
        <v>1</v>
      </c>
      <c r="I32" s="19">
        <v>1</v>
      </c>
      <c r="J32" s="19"/>
      <c r="K32" s="19">
        <v>1</v>
      </c>
      <c r="L32" s="19"/>
      <c r="M32" s="19"/>
      <c r="N32" s="19"/>
      <c r="O32" s="19"/>
      <c r="P32" s="19">
        <v>3</v>
      </c>
    </row>
    <row r="33" spans="1:16" x14ac:dyDescent="0.2">
      <c r="A33" s="18" t="s">
        <v>25</v>
      </c>
      <c r="B33" s="19"/>
      <c r="C33" s="19"/>
      <c r="D33" s="19"/>
      <c r="E33" s="19">
        <v>2</v>
      </c>
      <c r="F33" s="19">
        <v>3</v>
      </c>
      <c r="G33" s="19"/>
      <c r="H33" s="19"/>
      <c r="I33" s="19"/>
      <c r="J33" s="19">
        <v>1</v>
      </c>
      <c r="K33" s="19"/>
      <c r="L33" s="19"/>
      <c r="M33" s="19"/>
      <c r="N33" s="19">
        <v>1</v>
      </c>
      <c r="O33" s="19"/>
      <c r="P33" s="19">
        <v>7</v>
      </c>
    </row>
    <row r="34" spans="1:16" x14ac:dyDescent="0.2">
      <c r="A34" s="18" t="s">
        <v>26</v>
      </c>
      <c r="B34" s="19"/>
      <c r="C34" s="19"/>
      <c r="D34" s="19"/>
      <c r="E34" s="19"/>
      <c r="F34" s="19">
        <v>1</v>
      </c>
      <c r="G34" s="19">
        <v>1</v>
      </c>
      <c r="H34" s="19"/>
      <c r="I34" s="19"/>
      <c r="J34" s="19"/>
      <c r="K34" s="19"/>
      <c r="L34" s="19"/>
      <c r="M34" s="19"/>
      <c r="N34" s="19"/>
      <c r="O34" s="19"/>
      <c r="P34" s="19">
        <v>2</v>
      </c>
    </row>
    <row r="35" spans="1:16" x14ac:dyDescent="0.2">
      <c r="A35" s="18" t="s">
        <v>27</v>
      </c>
      <c r="B35" s="19"/>
      <c r="C35" s="19"/>
      <c r="D35" s="19"/>
      <c r="E35" s="19"/>
      <c r="F35" s="19"/>
      <c r="G35" s="19">
        <v>1</v>
      </c>
      <c r="H35" s="19"/>
      <c r="I35" s="19"/>
      <c r="J35" s="19"/>
      <c r="K35" s="19"/>
      <c r="L35" s="19"/>
      <c r="M35" s="19"/>
      <c r="N35" s="19"/>
      <c r="O35" s="19"/>
      <c r="P35" s="19">
        <v>1</v>
      </c>
    </row>
    <row r="36" spans="1:16" x14ac:dyDescent="0.2">
      <c r="A36" s="18" t="s">
        <v>28</v>
      </c>
      <c r="B36" s="19"/>
      <c r="C36" s="19"/>
      <c r="D36" s="19"/>
      <c r="E36" s="19"/>
      <c r="F36" s="19"/>
      <c r="G36" s="19"/>
      <c r="H36" s="19">
        <v>2</v>
      </c>
      <c r="I36" s="19"/>
      <c r="J36" s="19"/>
      <c r="K36" s="19"/>
      <c r="L36" s="19"/>
      <c r="M36" s="19"/>
      <c r="N36" s="19"/>
      <c r="O36" s="19"/>
      <c r="P36" s="19">
        <v>2</v>
      </c>
    </row>
    <row r="37" spans="1:16" x14ac:dyDescent="0.2">
      <c r="A37" s="18" t="s">
        <v>29</v>
      </c>
      <c r="B37" s="19"/>
      <c r="C37" s="19"/>
      <c r="D37" s="19"/>
      <c r="E37" s="19"/>
      <c r="F37" s="19">
        <v>1</v>
      </c>
      <c r="G37" s="19">
        <v>2</v>
      </c>
      <c r="H37" s="19">
        <v>1</v>
      </c>
      <c r="I37" s="19"/>
      <c r="J37" s="19"/>
      <c r="K37" s="19"/>
      <c r="L37" s="19"/>
      <c r="M37" s="19"/>
      <c r="N37" s="19"/>
      <c r="O37" s="19"/>
      <c r="P37" s="19">
        <v>4</v>
      </c>
    </row>
    <row r="38" spans="1:16" x14ac:dyDescent="0.2">
      <c r="A38" s="18" t="s">
        <v>379</v>
      </c>
      <c r="B38" s="19"/>
      <c r="C38" s="19"/>
      <c r="D38" s="19"/>
      <c r="E38" s="19"/>
      <c r="F38" s="19"/>
      <c r="G38" s="19"/>
      <c r="H38" s="19"/>
      <c r="I38" s="19"/>
      <c r="J38" s="19">
        <v>1</v>
      </c>
      <c r="K38" s="19"/>
      <c r="L38" s="19"/>
      <c r="M38" s="19"/>
      <c r="N38" s="19"/>
      <c r="O38" s="19"/>
      <c r="P38" s="19">
        <v>1</v>
      </c>
    </row>
    <row r="39" spans="1:16" x14ac:dyDescent="0.2">
      <c r="A39" s="18" t="s">
        <v>30</v>
      </c>
      <c r="B39" s="19"/>
      <c r="C39" s="19"/>
      <c r="D39" s="19"/>
      <c r="E39" s="19"/>
      <c r="F39" s="19">
        <v>1</v>
      </c>
      <c r="G39" s="19"/>
      <c r="H39" s="19"/>
      <c r="I39" s="19"/>
      <c r="J39" s="19"/>
      <c r="K39" s="19"/>
      <c r="L39" s="19"/>
      <c r="M39" s="19"/>
      <c r="N39" s="19"/>
      <c r="O39" s="19"/>
      <c r="P39" s="19">
        <v>1</v>
      </c>
    </row>
    <row r="40" spans="1:16" x14ac:dyDescent="0.2">
      <c r="A40" s="18" t="s">
        <v>418</v>
      </c>
      <c r="B40" s="19"/>
      <c r="C40" s="19"/>
      <c r="D40" s="19"/>
      <c r="E40" s="19"/>
      <c r="F40" s="19"/>
      <c r="G40" s="19"/>
      <c r="H40" s="19"/>
      <c r="I40" s="19"/>
      <c r="J40" s="19"/>
      <c r="K40" s="19">
        <v>2</v>
      </c>
      <c r="L40" s="19">
        <v>1</v>
      </c>
      <c r="M40" s="19">
        <v>1</v>
      </c>
      <c r="N40" s="19">
        <v>1</v>
      </c>
      <c r="O40" s="19">
        <v>1</v>
      </c>
      <c r="P40" s="19">
        <v>6</v>
      </c>
    </row>
    <row r="41" spans="1:16" x14ac:dyDescent="0.2">
      <c r="A41" s="18" t="s">
        <v>31</v>
      </c>
      <c r="B41" s="19"/>
      <c r="C41" s="19"/>
      <c r="D41" s="19"/>
      <c r="E41" s="19"/>
      <c r="F41" s="19"/>
      <c r="G41" s="19"/>
      <c r="H41" s="19">
        <v>3</v>
      </c>
      <c r="I41" s="19">
        <v>2</v>
      </c>
      <c r="J41" s="19"/>
      <c r="K41" s="19"/>
      <c r="L41" s="19">
        <v>1</v>
      </c>
      <c r="M41" s="19"/>
      <c r="N41" s="19">
        <v>1</v>
      </c>
      <c r="O41" s="19"/>
      <c r="P41" s="19">
        <v>7</v>
      </c>
    </row>
    <row r="42" spans="1:16" x14ac:dyDescent="0.2">
      <c r="A42" s="18" t="s">
        <v>32</v>
      </c>
      <c r="B42" s="19"/>
      <c r="C42" s="19"/>
      <c r="D42" s="19">
        <v>1</v>
      </c>
      <c r="E42" s="19">
        <v>2</v>
      </c>
      <c r="F42" s="19">
        <v>5</v>
      </c>
      <c r="G42" s="19">
        <v>3</v>
      </c>
      <c r="H42" s="19">
        <v>4</v>
      </c>
      <c r="I42" s="19">
        <v>4</v>
      </c>
      <c r="J42" s="19">
        <v>2</v>
      </c>
      <c r="K42" s="19"/>
      <c r="L42" s="19">
        <v>4</v>
      </c>
      <c r="M42" s="19">
        <v>2</v>
      </c>
      <c r="N42" s="19"/>
      <c r="O42" s="19"/>
      <c r="P42" s="19">
        <v>27</v>
      </c>
    </row>
    <row r="43" spans="1:16" x14ac:dyDescent="0.2">
      <c r="A43" s="18" t="s">
        <v>326</v>
      </c>
      <c r="B43" s="19"/>
      <c r="C43" s="19"/>
      <c r="D43" s="19"/>
      <c r="E43" s="19"/>
      <c r="F43" s="19"/>
      <c r="G43" s="19"/>
      <c r="H43" s="19">
        <v>1</v>
      </c>
      <c r="I43" s="19"/>
      <c r="J43" s="19"/>
      <c r="K43" s="19"/>
      <c r="L43" s="19"/>
      <c r="M43" s="19"/>
      <c r="N43" s="19"/>
      <c r="O43" s="19"/>
      <c r="P43" s="19">
        <v>1</v>
      </c>
    </row>
    <row r="44" spans="1:16" x14ac:dyDescent="0.2">
      <c r="A44" s="18" t="s">
        <v>33</v>
      </c>
      <c r="B44" s="19"/>
      <c r="C44" s="19"/>
      <c r="D44" s="19"/>
      <c r="E44" s="19"/>
      <c r="F44" s="19">
        <v>2</v>
      </c>
      <c r="G44" s="19"/>
      <c r="H44" s="19"/>
      <c r="I44" s="19"/>
      <c r="J44" s="19"/>
      <c r="K44" s="19"/>
      <c r="L44" s="19"/>
      <c r="M44" s="19"/>
      <c r="N44" s="19"/>
      <c r="O44" s="19"/>
      <c r="P44" s="19">
        <v>2</v>
      </c>
    </row>
    <row r="45" spans="1:16" x14ac:dyDescent="0.2">
      <c r="A45" s="18" t="s">
        <v>34</v>
      </c>
      <c r="B45" s="19"/>
      <c r="C45" s="19"/>
      <c r="D45" s="19"/>
      <c r="E45" s="19"/>
      <c r="F45" s="19"/>
      <c r="G45" s="19">
        <v>1</v>
      </c>
      <c r="H45" s="19"/>
      <c r="I45" s="19"/>
      <c r="J45" s="19"/>
      <c r="K45" s="19"/>
      <c r="L45" s="19"/>
      <c r="M45" s="19"/>
      <c r="N45" s="19"/>
      <c r="O45" s="19"/>
      <c r="P45" s="19">
        <v>1</v>
      </c>
    </row>
    <row r="46" spans="1:16" x14ac:dyDescent="0.2">
      <c r="A46" s="18" t="s">
        <v>410</v>
      </c>
      <c r="B46" s="19"/>
      <c r="C46" s="19"/>
      <c r="D46" s="19"/>
      <c r="E46" s="19"/>
      <c r="F46" s="19"/>
      <c r="G46" s="19"/>
      <c r="H46" s="19"/>
      <c r="I46" s="19"/>
      <c r="J46" s="19">
        <v>1</v>
      </c>
      <c r="K46" s="19"/>
      <c r="L46" s="19"/>
      <c r="M46" s="19"/>
      <c r="N46" s="19"/>
      <c r="O46" s="19"/>
      <c r="P46" s="19">
        <v>1</v>
      </c>
    </row>
    <row r="47" spans="1:16" x14ac:dyDescent="0.2">
      <c r="A47" s="18" t="s">
        <v>35</v>
      </c>
      <c r="B47" s="19"/>
      <c r="C47" s="19"/>
      <c r="D47" s="19"/>
      <c r="E47" s="19"/>
      <c r="F47" s="19">
        <v>1</v>
      </c>
      <c r="G47" s="19"/>
      <c r="H47" s="19"/>
      <c r="I47" s="19"/>
      <c r="J47" s="19"/>
      <c r="K47" s="19"/>
      <c r="L47" s="19"/>
      <c r="M47" s="19"/>
      <c r="N47" s="19"/>
      <c r="O47" s="19"/>
      <c r="P47" s="19">
        <v>1</v>
      </c>
    </row>
    <row r="48" spans="1:16" x14ac:dyDescent="0.2">
      <c r="A48" s="18" t="s">
        <v>36</v>
      </c>
      <c r="B48" s="19"/>
      <c r="C48" s="19"/>
      <c r="D48" s="19"/>
      <c r="E48" s="19"/>
      <c r="F48" s="19"/>
      <c r="G48" s="19">
        <v>1</v>
      </c>
      <c r="H48" s="19"/>
      <c r="I48" s="19"/>
      <c r="J48" s="19"/>
      <c r="K48" s="19"/>
      <c r="L48" s="19"/>
      <c r="M48" s="19"/>
      <c r="N48" s="19"/>
      <c r="O48" s="19"/>
      <c r="P48" s="19">
        <v>1</v>
      </c>
    </row>
    <row r="49" spans="1:16" x14ac:dyDescent="0.2">
      <c r="A49" s="18" t="s">
        <v>37</v>
      </c>
      <c r="B49" s="19"/>
      <c r="C49" s="19"/>
      <c r="D49" s="19"/>
      <c r="E49" s="19"/>
      <c r="F49" s="19">
        <v>1</v>
      </c>
      <c r="G49" s="19">
        <v>1</v>
      </c>
      <c r="H49" s="19"/>
      <c r="I49" s="19"/>
      <c r="J49" s="19"/>
      <c r="K49" s="19"/>
      <c r="L49" s="19"/>
      <c r="M49" s="19"/>
      <c r="N49" s="19"/>
      <c r="O49" s="19"/>
      <c r="P49" s="19">
        <v>2</v>
      </c>
    </row>
    <row r="50" spans="1:16" x14ac:dyDescent="0.2">
      <c r="A50" s="18" t="s">
        <v>339</v>
      </c>
      <c r="B50" s="19"/>
      <c r="C50" s="19"/>
      <c r="D50" s="19"/>
      <c r="E50" s="19"/>
      <c r="F50" s="19"/>
      <c r="G50" s="19"/>
      <c r="H50" s="19">
        <v>1</v>
      </c>
      <c r="I50" s="19"/>
      <c r="J50" s="19"/>
      <c r="K50" s="19"/>
      <c r="L50" s="19"/>
      <c r="M50" s="19"/>
      <c r="N50" s="19"/>
      <c r="O50" s="19"/>
      <c r="P50" s="19">
        <v>1</v>
      </c>
    </row>
    <row r="51" spans="1:16" x14ac:dyDescent="0.2">
      <c r="A51" s="18" t="s">
        <v>385</v>
      </c>
      <c r="B51" s="19"/>
      <c r="C51" s="19"/>
      <c r="D51" s="19"/>
      <c r="E51" s="19"/>
      <c r="F51" s="19"/>
      <c r="G51" s="19"/>
      <c r="H51" s="19"/>
      <c r="I51" s="19"/>
      <c r="J51" s="19">
        <v>1</v>
      </c>
      <c r="K51" s="19"/>
      <c r="L51" s="19">
        <v>1</v>
      </c>
      <c r="M51" s="19"/>
      <c r="N51" s="19"/>
      <c r="O51" s="19"/>
      <c r="P51" s="19">
        <v>2</v>
      </c>
    </row>
    <row r="52" spans="1:16" x14ac:dyDescent="0.2">
      <c r="A52" s="18" t="s">
        <v>38</v>
      </c>
      <c r="B52" s="19"/>
      <c r="C52" s="19"/>
      <c r="D52" s="19"/>
      <c r="E52" s="19">
        <v>1</v>
      </c>
      <c r="F52" s="19">
        <v>2</v>
      </c>
      <c r="G52" s="19">
        <v>1</v>
      </c>
      <c r="H52" s="19"/>
      <c r="I52" s="19"/>
      <c r="J52" s="19"/>
      <c r="K52" s="19"/>
      <c r="L52" s="19"/>
      <c r="M52" s="19"/>
      <c r="N52" s="19"/>
      <c r="O52" s="19"/>
      <c r="P52" s="19">
        <v>4</v>
      </c>
    </row>
    <row r="53" spans="1:16" x14ac:dyDescent="0.2">
      <c r="A53" s="18" t="s">
        <v>39</v>
      </c>
      <c r="B53" s="19"/>
      <c r="C53" s="19"/>
      <c r="D53" s="19"/>
      <c r="E53" s="19"/>
      <c r="F53" s="19"/>
      <c r="G53" s="19"/>
      <c r="H53" s="19">
        <v>2</v>
      </c>
      <c r="I53" s="19">
        <v>1</v>
      </c>
      <c r="J53" s="19">
        <v>1</v>
      </c>
      <c r="K53" s="19"/>
      <c r="L53" s="19">
        <v>3</v>
      </c>
      <c r="M53" s="19">
        <v>8</v>
      </c>
      <c r="N53" s="19">
        <v>5</v>
      </c>
      <c r="O53" s="19"/>
      <c r="P53" s="19">
        <v>20</v>
      </c>
    </row>
    <row r="54" spans="1:16" x14ac:dyDescent="0.2">
      <c r="A54" s="18" t="s">
        <v>40</v>
      </c>
      <c r="B54" s="19"/>
      <c r="C54" s="19"/>
      <c r="D54" s="19"/>
      <c r="E54" s="19"/>
      <c r="F54" s="19">
        <v>2</v>
      </c>
      <c r="G54" s="19"/>
      <c r="H54" s="19"/>
      <c r="I54" s="19"/>
      <c r="J54" s="19"/>
      <c r="K54" s="19"/>
      <c r="L54" s="19"/>
      <c r="M54" s="19"/>
      <c r="N54" s="19"/>
      <c r="O54" s="19"/>
      <c r="P54" s="19">
        <v>2</v>
      </c>
    </row>
    <row r="55" spans="1:16" x14ac:dyDescent="0.2">
      <c r="A55" s="18" t="s">
        <v>41</v>
      </c>
      <c r="B55" s="19"/>
      <c r="C55" s="19"/>
      <c r="D55" s="19"/>
      <c r="E55" s="19"/>
      <c r="F55" s="19">
        <v>1</v>
      </c>
      <c r="G55" s="19"/>
      <c r="H55" s="19">
        <v>1</v>
      </c>
      <c r="I55" s="19"/>
      <c r="J55" s="19"/>
      <c r="K55" s="19"/>
      <c r="L55" s="19"/>
      <c r="M55" s="19"/>
      <c r="N55" s="19">
        <v>1</v>
      </c>
      <c r="O55" s="19"/>
      <c r="P55" s="19">
        <v>3</v>
      </c>
    </row>
    <row r="56" spans="1:16" x14ac:dyDescent="0.2">
      <c r="A56" s="18" t="s">
        <v>357</v>
      </c>
      <c r="B56" s="19"/>
      <c r="C56" s="19"/>
      <c r="D56" s="19"/>
      <c r="E56" s="19"/>
      <c r="F56" s="19"/>
      <c r="G56" s="19"/>
      <c r="H56" s="19"/>
      <c r="I56" s="19">
        <v>1</v>
      </c>
      <c r="J56" s="19">
        <v>1</v>
      </c>
      <c r="K56" s="19"/>
      <c r="L56" s="19"/>
      <c r="M56" s="19"/>
      <c r="N56" s="19"/>
      <c r="O56" s="19"/>
      <c r="P56" s="19">
        <v>2</v>
      </c>
    </row>
    <row r="57" spans="1:16" x14ac:dyDescent="0.2">
      <c r="A57" s="18" t="s">
        <v>42</v>
      </c>
      <c r="B57" s="19"/>
      <c r="C57" s="19"/>
      <c r="D57" s="19"/>
      <c r="E57" s="19"/>
      <c r="F57" s="19">
        <v>1</v>
      </c>
      <c r="G57" s="19"/>
      <c r="H57" s="19"/>
      <c r="I57" s="19"/>
      <c r="J57" s="19"/>
      <c r="K57" s="19"/>
      <c r="L57" s="19"/>
      <c r="M57" s="19"/>
      <c r="N57" s="19"/>
      <c r="O57" s="19"/>
      <c r="P57" s="19">
        <v>1</v>
      </c>
    </row>
    <row r="58" spans="1:16" x14ac:dyDescent="0.2">
      <c r="A58" s="18" t="s">
        <v>43</v>
      </c>
      <c r="B58" s="19"/>
      <c r="C58" s="19"/>
      <c r="D58" s="19"/>
      <c r="E58" s="19"/>
      <c r="F58" s="19"/>
      <c r="G58" s="19">
        <v>1</v>
      </c>
      <c r="H58" s="19">
        <v>1</v>
      </c>
      <c r="I58" s="19"/>
      <c r="J58" s="19"/>
      <c r="K58" s="19"/>
      <c r="L58" s="19"/>
      <c r="M58" s="19"/>
      <c r="N58" s="19"/>
      <c r="O58" s="19"/>
      <c r="P58" s="19">
        <v>2</v>
      </c>
    </row>
    <row r="59" spans="1:16" x14ac:dyDescent="0.2">
      <c r="A59" s="18" t="s">
        <v>44</v>
      </c>
      <c r="B59" s="19"/>
      <c r="C59" s="19"/>
      <c r="D59" s="19"/>
      <c r="E59" s="19"/>
      <c r="F59" s="19">
        <v>1</v>
      </c>
      <c r="G59" s="19"/>
      <c r="H59" s="19"/>
      <c r="I59" s="19"/>
      <c r="J59" s="19"/>
      <c r="K59" s="19"/>
      <c r="L59" s="19"/>
      <c r="M59" s="19"/>
      <c r="N59" s="19"/>
      <c r="O59" s="19"/>
      <c r="P59" s="19">
        <v>1</v>
      </c>
    </row>
    <row r="60" spans="1:16" x14ac:dyDescent="0.2">
      <c r="A60" s="18" t="s">
        <v>45</v>
      </c>
      <c r="B60" s="19"/>
      <c r="C60" s="19"/>
      <c r="D60" s="19">
        <v>1</v>
      </c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>
        <v>1</v>
      </c>
    </row>
    <row r="61" spans="1:16" x14ac:dyDescent="0.2">
      <c r="A61" s="18" t="s">
        <v>46</v>
      </c>
      <c r="B61" s="19"/>
      <c r="C61" s="19"/>
      <c r="D61" s="19"/>
      <c r="E61" s="19">
        <v>1</v>
      </c>
      <c r="F61" s="19"/>
      <c r="G61" s="19">
        <v>1</v>
      </c>
      <c r="H61" s="19"/>
      <c r="I61" s="19"/>
      <c r="J61" s="19"/>
      <c r="K61" s="19"/>
      <c r="L61" s="19">
        <v>2</v>
      </c>
      <c r="M61" s="19"/>
      <c r="N61" s="19"/>
      <c r="O61" s="19"/>
      <c r="P61" s="19">
        <v>4</v>
      </c>
    </row>
    <row r="62" spans="1:16" x14ac:dyDescent="0.2">
      <c r="A62" s="18" t="s">
        <v>47</v>
      </c>
      <c r="B62" s="19">
        <v>1</v>
      </c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>
        <v>1</v>
      </c>
    </row>
    <row r="63" spans="1:16" x14ac:dyDescent="0.2">
      <c r="A63" s="18" t="s">
        <v>425</v>
      </c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>
        <v>1</v>
      </c>
      <c r="M63" s="19"/>
      <c r="N63" s="19"/>
      <c r="O63" s="19"/>
      <c r="P63" s="19">
        <v>1</v>
      </c>
    </row>
    <row r="64" spans="1:16" x14ac:dyDescent="0.2">
      <c r="A64" s="18" t="s">
        <v>426</v>
      </c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>
        <v>2</v>
      </c>
      <c r="M64" s="19"/>
      <c r="N64" s="19">
        <v>2</v>
      </c>
      <c r="O64" s="19">
        <v>1</v>
      </c>
      <c r="P64" s="19">
        <v>5</v>
      </c>
    </row>
    <row r="65" spans="1:16" x14ac:dyDescent="0.2">
      <c r="A65" s="18" t="s">
        <v>430</v>
      </c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>
        <v>1</v>
      </c>
      <c r="M65" s="19"/>
      <c r="N65" s="19"/>
      <c r="O65" s="19"/>
      <c r="P65" s="19">
        <v>1</v>
      </c>
    </row>
    <row r="66" spans="1:16" x14ac:dyDescent="0.2">
      <c r="A66" s="18" t="s">
        <v>441</v>
      </c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>
        <v>1</v>
      </c>
      <c r="M66" s="19"/>
      <c r="N66" s="19"/>
      <c r="O66" s="19"/>
      <c r="P66" s="19">
        <v>1</v>
      </c>
    </row>
    <row r="67" spans="1:16" x14ac:dyDescent="0.2">
      <c r="A67" s="18" t="s">
        <v>454</v>
      </c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>
        <v>1</v>
      </c>
      <c r="M67" s="19">
        <v>1</v>
      </c>
      <c r="N67" s="19"/>
      <c r="O67" s="19"/>
      <c r="P67" s="19">
        <v>2</v>
      </c>
    </row>
    <row r="68" spans="1:16" x14ac:dyDescent="0.2">
      <c r="A68" s="18" t="s">
        <v>446</v>
      </c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>
        <v>3</v>
      </c>
      <c r="N68" s="19"/>
      <c r="O68" s="19"/>
      <c r="P68" s="19">
        <v>3</v>
      </c>
    </row>
    <row r="69" spans="1:16" x14ac:dyDescent="0.2">
      <c r="A69" s="18" t="s">
        <v>449</v>
      </c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>
        <v>1</v>
      </c>
      <c r="N69" s="19"/>
      <c r="O69" s="19"/>
      <c r="P69" s="19">
        <v>1</v>
      </c>
    </row>
    <row r="70" spans="1:16" x14ac:dyDescent="0.2">
      <c r="A70" s="18" t="s">
        <v>461</v>
      </c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>
        <v>1</v>
      </c>
      <c r="N70" s="19">
        <v>1</v>
      </c>
      <c r="O70" s="19"/>
      <c r="P70" s="19">
        <v>2</v>
      </c>
    </row>
    <row r="71" spans="1:16" x14ac:dyDescent="0.2">
      <c r="A71" s="18" t="s">
        <v>465</v>
      </c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>
        <v>1</v>
      </c>
      <c r="N71" s="19">
        <v>1</v>
      </c>
      <c r="O71" s="19"/>
      <c r="P71" s="19">
        <v>2</v>
      </c>
    </row>
    <row r="72" spans="1:16" x14ac:dyDescent="0.2">
      <c r="A72" s="18" t="s">
        <v>466</v>
      </c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>
        <v>1</v>
      </c>
      <c r="N72" s="19"/>
      <c r="O72" s="19"/>
      <c r="P72" s="19">
        <v>1</v>
      </c>
    </row>
    <row r="73" spans="1:16" x14ac:dyDescent="0.2">
      <c r="A73" s="18" t="s">
        <v>477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>
        <v>1</v>
      </c>
      <c r="O73" s="19"/>
      <c r="P73" s="19">
        <v>1</v>
      </c>
    </row>
    <row r="74" spans="1:16" x14ac:dyDescent="0.2">
      <c r="A74" s="18" t="s">
        <v>479</v>
      </c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>
        <v>1</v>
      </c>
      <c r="O74" s="19">
        <v>1</v>
      </c>
      <c r="P74" s="19">
        <v>2</v>
      </c>
    </row>
    <row r="75" spans="1:16" x14ac:dyDescent="0.2">
      <c r="A75" s="18" t="s">
        <v>486</v>
      </c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>
        <v>1</v>
      </c>
      <c r="O75" s="19">
        <v>1</v>
      </c>
      <c r="P75" s="19">
        <v>2</v>
      </c>
    </row>
    <row r="76" spans="1:16" x14ac:dyDescent="0.2">
      <c r="A76" s="18" t="s">
        <v>492</v>
      </c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>
        <v>1</v>
      </c>
      <c r="P76" s="19">
        <v>1</v>
      </c>
    </row>
    <row r="77" spans="1:16" x14ac:dyDescent="0.2">
      <c r="A77" s="18" t="s">
        <v>330</v>
      </c>
      <c r="B77" s="19">
        <v>1</v>
      </c>
      <c r="C77" s="19">
        <v>1</v>
      </c>
      <c r="D77" s="19">
        <v>4</v>
      </c>
      <c r="E77" s="19">
        <v>16</v>
      </c>
      <c r="F77" s="19">
        <v>44</v>
      </c>
      <c r="G77" s="19">
        <v>32</v>
      </c>
      <c r="H77" s="19">
        <v>35</v>
      </c>
      <c r="I77" s="19">
        <v>12</v>
      </c>
      <c r="J77" s="19">
        <v>25</v>
      </c>
      <c r="K77" s="19">
        <v>8</v>
      </c>
      <c r="L77" s="19">
        <v>29</v>
      </c>
      <c r="M77" s="19">
        <v>26</v>
      </c>
      <c r="N77" s="19">
        <v>17</v>
      </c>
      <c r="O77" s="19">
        <v>5</v>
      </c>
      <c r="P77" s="19">
        <v>255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5" x14ac:dyDescent="0.25"/>
  <cols>
    <col min="1" max="16384" width="8.7109375" style="1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Liste</vt:lpstr>
      <vt:lpstr>Tid</vt:lpstr>
      <vt:lpstr>Løb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Kjeldsen</dc:creator>
  <cp:lastModifiedBy>Kristian Kjeldsen</cp:lastModifiedBy>
  <dcterms:created xsi:type="dcterms:W3CDTF">2017-11-22T20:32:27Z</dcterms:created>
  <dcterms:modified xsi:type="dcterms:W3CDTF">2024-06-02T19:31:12Z</dcterms:modified>
</cp:coreProperties>
</file>